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0" windowHeight="0"/>
  </bookViews>
  <sheets>
    <sheet name="Rekapitulace stavby" sheetId="1" r:id="rId1"/>
    <sheet name="SO.01 - Oprava vnějšího p..." sheetId="2" r:id="rId2"/>
    <sheet name="SO.02 - Oprava přístřešku" sheetId="3" r:id="rId3"/>
    <sheet name="SO.03 - Oprava střechy" sheetId="4" r:id="rId4"/>
    <sheet name="SO.04 - Oprava vnitřních ..." sheetId="5" r:id="rId5"/>
    <sheet name="SO.05 - Oprava vnitřních ..." sheetId="6" r:id="rId6"/>
    <sheet name="06.1 - Komerční prostory" sheetId="7" r:id="rId7"/>
    <sheet name="06.2 - VO osvětlení" sheetId="8" r:id="rId8"/>
    <sheet name="06.3 - Hromosvod" sheetId="9" r:id="rId9"/>
    <sheet name="SO.07 - Oprava zpevněných..." sheetId="10" r:id="rId10"/>
    <sheet name="SO.08 - VRN" sheetId="11" r:id="rId11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'SO.01 - Oprava vnějšího p...'!$C$135:$K$619</definedName>
    <definedName name="_xlnm.Print_Area" localSheetId="1">'SO.01 - Oprava vnějšího p...'!$C$4:$J$76,'SO.01 - Oprava vnějšího p...'!$C$82:$J$117,'SO.01 - Oprava vnějšího p...'!$C$123:$J$619</definedName>
    <definedName name="_xlnm.Print_Titles" localSheetId="1">'SO.01 - Oprava vnějšího p...'!$135:$135</definedName>
    <definedName name="_xlnm._FilterDatabase" localSheetId="2" hidden="1">'SO.02 - Oprava přístřešku'!$C$131:$K$285</definedName>
    <definedName name="_xlnm.Print_Area" localSheetId="2">'SO.02 - Oprava přístřešku'!$C$4:$J$76,'SO.02 - Oprava přístřešku'!$C$82:$J$113,'SO.02 - Oprava přístřešku'!$C$119:$J$285</definedName>
    <definedName name="_xlnm.Print_Titles" localSheetId="2">'SO.02 - Oprava přístřešku'!$131:$131</definedName>
    <definedName name="_xlnm._FilterDatabase" localSheetId="3" hidden="1">'SO.03 - Oprava střechy'!$C$127:$K$385</definedName>
    <definedName name="_xlnm.Print_Area" localSheetId="3">'SO.03 - Oprava střechy'!$C$4:$J$76,'SO.03 - Oprava střechy'!$C$82:$J$109,'SO.03 - Oprava střechy'!$C$115:$J$385</definedName>
    <definedName name="_xlnm.Print_Titles" localSheetId="3">'SO.03 - Oprava střechy'!$127:$127</definedName>
    <definedName name="_xlnm._FilterDatabase" localSheetId="4" hidden="1">'SO.04 - Oprava vnitřních ...'!$C$139:$K$417</definedName>
    <definedName name="_xlnm.Print_Area" localSheetId="4">'SO.04 - Oprava vnitřních ...'!$C$4:$J$76,'SO.04 - Oprava vnitřních ...'!$C$82:$J$121,'SO.04 - Oprava vnitřních ...'!$C$127:$J$417</definedName>
    <definedName name="_xlnm.Print_Titles" localSheetId="4">'SO.04 - Oprava vnitřních ...'!$139:$139</definedName>
    <definedName name="_xlnm._FilterDatabase" localSheetId="5" hidden="1">'SO.05 - Oprava vnitřních ...'!$C$137:$K$374</definedName>
    <definedName name="_xlnm.Print_Area" localSheetId="5">'SO.05 - Oprava vnitřních ...'!$C$4:$J$76,'SO.05 - Oprava vnitřních ...'!$C$82:$J$119,'SO.05 - Oprava vnitřních ...'!$C$125:$J$374</definedName>
    <definedName name="_xlnm.Print_Titles" localSheetId="5">'SO.05 - Oprava vnitřních ...'!$137:$137</definedName>
    <definedName name="_xlnm._FilterDatabase" localSheetId="6" hidden="1">'06.1 - Komerční prostory'!$C$126:$K$197</definedName>
    <definedName name="_xlnm.Print_Area" localSheetId="6">'06.1 - Komerční prostory'!$C$4:$J$76,'06.1 - Komerční prostory'!$C$82:$J$106,'06.1 - Komerční prostory'!$C$112:$J$197</definedName>
    <definedName name="_xlnm.Print_Titles" localSheetId="6">'06.1 - Komerční prostory'!$126:$126</definedName>
    <definedName name="_xlnm._FilterDatabase" localSheetId="7" hidden="1">'06.2 - VO osvětlení'!$C$120:$K$130</definedName>
    <definedName name="_xlnm.Print_Area" localSheetId="7">'06.2 - VO osvětlení'!$C$4:$J$76,'06.2 - VO osvětlení'!$C$82:$J$100,'06.2 - VO osvětlení'!$C$106:$J$130</definedName>
    <definedName name="_xlnm.Print_Titles" localSheetId="7">'06.2 - VO osvětlení'!$120:$120</definedName>
    <definedName name="_xlnm._FilterDatabase" localSheetId="8" hidden="1">'06.3 - Hromosvod'!$C$121:$K$146</definedName>
    <definedName name="_xlnm.Print_Area" localSheetId="8">'06.3 - Hromosvod'!$C$4:$J$76,'06.3 - Hromosvod'!$C$82:$J$101,'06.3 - Hromosvod'!$C$107:$J$146</definedName>
    <definedName name="_xlnm.Print_Titles" localSheetId="8">'06.3 - Hromosvod'!$121:$121</definedName>
    <definedName name="_xlnm._FilterDatabase" localSheetId="9" hidden="1">'SO.07 - Oprava zpevněných...'!$C$130:$K$253</definedName>
    <definedName name="_xlnm.Print_Area" localSheetId="9">'SO.07 - Oprava zpevněných...'!$C$4:$J$76,'SO.07 - Oprava zpevněných...'!$C$82:$J$112,'SO.07 - Oprava zpevněných...'!$C$118:$J$253</definedName>
    <definedName name="_xlnm.Print_Titles" localSheetId="9">'SO.07 - Oprava zpevněných...'!$130:$130</definedName>
    <definedName name="_xlnm._FilterDatabase" localSheetId="10" hidden="1">'SO.08 - VRN'!$C$121:$K$136</definedName>
    <definedName name="_xlnm.Print_Area" localSheetId="10">'SO.08 - VRN'!$C$4:$J$76,'SO.08 - VRN'!$C$82:$J$103,'SO.08 - VRN'!$C$109:$J$136</definedName>
    <definedName name="_xlnm.Print_Titles" localSheetId="10">'SO.08 - VRN'!$121:$121</definedName>
  </definedNames>
  <calcPr/>
</workbook>
</file>

<file path=xl/calcChain.xml><?xml version="1.0" encoding="utf-8"?>
<calcChain xmlns="http://schemas.openxmlformats.org/spreadsheetml/2006/main">
  <c i="11" l="1" r="J37"/>
  <c r="J36"/>
  <c i="1" r="AY105"/>
  <c i="11" r="J35"/>
  <c i="1" r="AX105"/>
  <c i="11"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J119"/>
  <c r="F118"/>
  <c r="F116"/>
  <c r="E114"/>
  <c r="J92"/>
  <c r="F91"/>
  <c r="F89"/>
  <c r="E87"/>
  <c r="J21"/>
  <c r="E21"/>
  <c r="J118"/>
  <c r="J20"/>
  <c r="J18"/>
  <c r="E18"/>
  <c r="F92"/>
  <c r="J17"/>
  <c r="J12"/>
  <c r="J116"/>
  <c r="E7"/>
  <c r="E85"/>
  <c i="10" r="J37"/>
  <c r="J36"/>
  <c i="1" r="AY104"/>
  <c i="10" r="J35"/>
  <c i="1" r="AX104"/>
  <c i="10" r="BI253"/>
  <c r="BH253"/>
  <c r="BG253"/>
  <c r="BF253"/>
  <c r="T253"/>
  <c r="T252"/>
  <c r="R253"/>
  <c r="R252"/>
  <c r="P253"/>
  <c r="P252"/>
  <c r="BI250"/>
  <c r="BH250"/>
  <c r="BG250"/>
  <c r="BF250"/>
  <c r="T250"/>
  <c r="T249"/>
  <c r="R250"/>
  <c r="R249"/>
  <c r="P250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T220"/>
  <c r="R221"/>
  <c r="R220"/>
  <c r="P221"/>
  <c r="P220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J128"/>
  <c r="F127"/>
  <c r="F125"/>
  <c r="E123"/>
  <c r="J92"/>
  <c r="F91"/>
  <c r="F89"/>
  <c r="E87"/>
  <c r="J21"/>
  <c r="E21"/>
  <c r="J127"/>
  <c r="J20"/>
  <c r="J18"/>
  <c r="E18"/>
  <c r="F92"/>
  <c r="J17"/>
  <c r="J12"/>
  <c r="J125"/>
  <c r="E7"/>
  <c r="E121"/>
  <c i="9" r="J39"/>
  <c r="J38"/>
  <c i="1" r="AY103"/>
  <c i="9" r="J37"/>
  <c i="1" r="AX103"/>
  <c i="9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8"/>
  <c r="F116"/>
  <c r="E114"/>
  <c r="J94"/>
  <c r="F93"/>
  <c r="F91"/>
  <c r="E89"/>
  <c r="J23"/>
  <c r="E23"/>
  <c r="J93"/>
  <c r="J22"/>
  <c r="J20"/>
  <c r="E20"/>
  <c r="F119"/>
  <c r="J19"/>
  <c r="J14"/>
  <c r="J116"/>
  <c r="E7"/>
  <c r="E85"/>
  <c i="8" r="J39"/>
  <c r="J38"/>
  <c i="1" r="AY102"/>
  <c i="8" r="J37"/>
  <c i="1" r="AX102"/>
  <c i="8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8"/>
  <c r="F117"/>
  <c r="F115"/>
  <c r="E113"/>
  <c r="J94"/>
  <c r="F93"/>
  <c r="F91"/>
  <c r="E89"/>
  <c r="J23"/>
  <c r="E23"/>
  <c r="J93"/>
  <c r="J22"/>
  <c r="J20"/>
  <c r="E20"/>
  <c r="F118"/>
  <c r="J19"/>
  <c r="J14"/>
  <c r="J91"/>
  <c r="E7"/>
  <c r="E85"/>
  <c i="7" r="J39"/>
  <c r="J38"/>
  <c i="1" r="AY101"/>
  <c i="7" r="J37"/>
  <c i="1" r="AX101"/>
  <c i="7"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F123"/>
  <c r="F121"/>
  <c r="E119"/>
  <c r="J94"/>
  <c r="F93"/>
  <c r="F91"/>
  <c r="E89"/>
  <c r="J23"/>
  <c r="E23"/>
  <c r="J123"/>
  <c r="J22"/>
  <c r="J20"/>
  <c r="E20"/>
  <c r="F124"/>
  <c r="J19"/>
  <c r="J14"/>
  <c r="J91"/>
  <c r="E7"/>
  <c r="E115"/>
  <c i="6" r="J37"/>
  <c r="J36"/>
  <c i="1" r="AY99"/>
  <c i="6" r="J35"/>
  <c i="1" r="AX99"/>
  <c i="6" r="BI373"/>
  <c r="BH373"/>
  <c r="BG373"/>
  <c r="BF373"/>
  <c r="T373"/>
  <c r="T372"/>
  <c r="R373"/>
  <c r="R372"/>
  <c r="P373"/>
  <c r="P372"/>
  <c r="BI370"/>
  <c r="BH370"/>
  <c r="BG370"/>
  <c r="BF370"/>
  <c r="T370"/>
  <c r="T369"/>
  <c r="T368"/>
  <c r="R370"/>
  <c r="R369"/>
  <c r="R368"/>
  <c r="P370"/>
  <c r="P369"/>
  <c r="P368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T219"/>
  <c r="R220"/>
  <c r="R219"/>
  <c r="P220"/>
  <c r="P219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J135"/>
  <c r="F134"/>
  <c r="F132"/>
  <c r="E130"/>
  <c r="J92"/>
  <c r="F91"/>
  <c r="F89"/>
  <c r="E87"/>
  <c r="J21"/>
  <c r="E21"/>
  <c r="J134"/>
  <c r="J20"/>
  <c r="J18"/>
  <c r="E18"/>
  <c r="F135"/>
  <c r="J17"/>
  <c r="J12"/>
  <c r="J132"/>
  <c r="E7"/>
  <c r="E128"/>
  <c i="5" r="T385"/>
  <c r="R385"/>
  <c r="P385"/>
  <c r="BK385"/>
  <c r="J37"/>
  <c r="J36"/>
  <c i="1" r="AY98"/>
  <c i="5" r="J35"/>
  <c i="1" r="AX98"/>
  <c i="5" r="BI416"/>
  <c r="BH416"/>
  <c r="BG416"/>
  <c r="BF416"/>
  <c r="T416"/>
  <c r="T415"/>
  <c r="R416"/>
  <c r="R415"/>
  <c r="P416"/>
  <c r="P415"/>
  <c r="BI413"/>
  <c r="BH413"/>
  <c r="BG413"/>
  <c r="BF413"/>
  <c r="T413"/>
  <c r="T412"/>
  <c r="T411"/>
  <c r="R413"/>
  <c r="R412"/>
  <c r="R411"/>
  <c r="P413"/>
  <c r="P412"/>
  <c r="P411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4"/>
  <c r="BH374"/>
  <c r="BG374"/>
  <c r="BF374"/>
  <c r="T374"/>
  <c r="R374"/>
  <c r="P374"/>
  <c r="BI368"/>
  <c r="BH368"/>
  <c r="BG368"/>
  <c r="BF368"/>
  <c r="T368"/>
  <c r="R368"/>
  <c r="P368"/>
  <c r="BI366"/>
  <c r="BH366"/>
  <c r="BG366"/>
  <c r="BF366"/>
  <c r="T366"/>
  <c r="R366"/>
  <c r="P366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8"/>
  <c r="BH348"/>
  <c r="BG348"/>
  <c r="BF348"/>
  <c r="T348"/>
  <c r="R348"/>
  <c r="P348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5"/>
  <c r="BH325"/>
  <c r="BG325"/>
  <c r="BF325"/>
  <c r="T325"/>
  <c r="R325"/>
  <c r="P325"/>
  <c r="BI319"/>
  <c r="BH319"/>
  <c r="BG319"/>
  <c r="BF319"/>
  <c r="T319"/>
  <c r="R319"/>
  <c r="P319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T292"/>
  <c r="R293"/>
  <c r="R292"/>
  <c r="P293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T231"/>
  <c r="R232"/>
  <c r="R231"/>
  <c r="P232"/>
  <c r="P231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64"/>
  <c r="BH164"/>
  <c r="BG164"/>
  <c r="BF164"/>
  <c r="T164"/>
  <c r="R164"/>
  <c r="P164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J137"/>
  <c r="F136"/>
  <c r="F134"/>
  <c r="E132"/>
  <c r="J92"/>
  <c r="F91"/>
  <c r="F89"/>
  <c r="E87"/>
  <c r="J21"/>
  <c r="E21"/>
  <c r="J91"/>
  <c r="J20"/>
  <c r="J18"/>
  <c r="E18"/>
  <c r="F137"/>
  <c r="J17"/>
  <c r="J12"/>
  <c r="J134"/>
  <c r="E7"/>
  <c r="E130"/>
  <c i="4" r="J37"/>
  <c r="J36"/>
  <c i="1" r="AY97"/>
  <c i="4" r="J35"/>
  <c i="1" r="AX97"/>
  <c i="4" r="BI384"/>
  <c r="BH384"/>
  <c r="BG384"/>
  <c r="BF384"/>
  <c r="T384"/>
  <c r="T383"/>
  <c r="R384"/>
  <c r="R383"/>
  <c r="P384"/>
  <c r="P383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58"/>
  <c r="BH358"/>
  <c r="BG358"/>
  <c r="BF358"/>
  <c r="T358"/>
  <c r="R358"/>
  <c r="P358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5"/>
  <c r="BH295"/>
  <c r="BG295"/>
  <c r="BF295"/>
  <c r="T295"/>
  <c r="R295"/>
  <c r="P295"/>
  <c r="BI280"/>
  <c r="BH280"/>
  <c r="BG280"/>
  <c r="BF280"/>
  <c r="T280"/>
  <c r="R280"/>
  <c r="P280"/>
  <c r="BI278"/>
  <c r="BH278"/>
  <c r="BG278"/>
  <c r="BF278"/>
  <c r="T278"/>
  <c r="R278"/>
  <c r="P278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66"/>
  <c r="BH166"/>
  <c r="BG166"/>
  <c r="BF166"/>
  <c r="T166"/>
  <c r="R166"/>
  <c r="P166"/>
  <c r="BI164"/>
  <c r="BH164"/>
  <c r="BG164"/>
  <c r="BF164"/>
  <c r="T164"/>
  <c r="T163"/>
  <c r="R164"/>
  <c r="R163"/>
  <c r="P164"/>
  <c r="P163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T130"/>
  <c r="T129"/>
  <c r="R131"/>
  <c r="R130"/>
  <c r="R129"/>
  <c r="P131"/>
  <c r="P130"/>
  <c r="P129"/>
  <c r="J125"/>
  <c r="F124"/>
  <c r="F122"/>
  <c r="E120"/>
  <c r="J92"/>
  <c r="F91"/>
  <c r="F89"/>
  <c r="E87"/>
  <c r="J21"/>
  <c r="E21"/>
  <c r="J124"/>
  <c r="J20"/>
  <c r="J18"/>
  <c r="E18"/>
  <c r="F125"/>
  <c r="J17"/>
  <c r="J12"/>
  <c r="J122"/>
  <c r="E7"/>
  <c r="E118"/>
  <c i="3" r="J37"/>
  <c r="J36"/>
  <c i="1" r="AY96"/>
  <c i="3" r="J35"/>
  <c i="1" r="AX96"/>
  <c i="3" r="BI284"/>
  <c r="BH284"/>
  <c r="BG284"/>
  <c r="BF284"/>
  <c r="T284"/>
  <c r="T283"/>
  <c r="R284"/>
  <c r="R283"/>
  <c r="P284"/>
  <c r="P283"/>
  <c r="BI282"/>
  <c r="BH282"/>
  <c r="BG282"/>
  <c r="BF282"/>
  <c r="T282"/>
  <c r="R282"/>
  <c r="P282"/>
  <c r="BI281"/>
  <c r="BH281"/>
  <c r="BG281"/>
  <c r="BF281"/>
  <c r="T281"/>
  <c r="R281"/>
  <c r="P281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J129"/>
  <c r="F128"/>
  <c r="F126"/>
  <c r="E124"/>
  <c r="J92"/>
  <c r="F91"/>
  <c r="F89"/>
  <c r="E87"/>
  <c r="J21"/>
  <c r="E21"/>
  <c r="J128"/>
  <c r="J20"/>
  <c r="J18"/>
  <c r="E18"/>
  <c r="F92"/>
  <c r="J17"/>
  <c r="J12"/>
  <c r="J126"/>
  <c r="E7"/>
  <c r="E122"/>
  <c i="2" r="J37"/>
  <c r="J36"/>
  <c i="1" r="AY95"/>
  <c i="2" r="J35"/>
  <c i="1" r="AX95"/>
  <c i="2"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6"/>
  <c r="BH606"/>
  <c r="BG606"/>
  <c r="BF606"/>
  <c r="T606"/>
  <c r="R606"/>
  <c r="P606"/>
  <c r="BI605"/>
  <c r="BH605"/>
  <c r="BG605"/>
  <c r="BF605"/>
  <c r="T605"/>
  <c r="R605"/>
  <c r="P605"/>
  <c r="BI588"/>
  <c r="BH588"/>
  <c r="BG588"/>
  <c r="BF588"/>
  <c r="T588"/>
  <c r="R588"/>
  <c r="P588"/>
  <c r="BI586"/>
  <c r="BH586"/>
  <c r="BG586"/>
  <c r="BF586"/>
  <c r="T586"/>
  <c r="R586"/>
  <c r="P586"/>
  <c r="BI585"/>
  <c r="BH585"/>
  <c r="BG585"/>
  <c r="BF585"/>
  <c r="T585"/>
  <c r="R585"/>
  <c r="P585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1"/>
  <c r="BH561"/>
  <c r="BG561"/>
  <c r="BF561"/>
  <c r="T561"/>
  <c r="R561"/>
  <c r="P561"/>
  <c r="BI558"/>
  <c r="BH558"/>
  <c r="BG558"/>
  <c r="BF558"/>
  <c r="T558"/>
  <c r="T557"/>
  <c r="R558"/>
  <c r="R557"/>
  <c r="P558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38"/>
  <c r="BH538"/>
  <c r="BG538"/>
  <c r="BF538"/>
  <c r="T538"/>
  <c r="R538"/>
  <c r="P538"/>
  <c r="BI537"/>
  <c r="BH537"/>
  <c r="BG537"/>
  <c r="BF537"/>
  <c r="T537"/>
  <c r="R537"/>
  <c r="P537"/>
  <c r="BI535"/>
  <c r="BH535"/>
  <c r="BG535"/>
  <c r="BF535"/>
  <c r="T535"/>
  <c r="R535"/>
  <c r="P535"/>
  <c r="BI534"/>
  <c r="BH534"/>
  <c r="BG534"/>
  <c r="BF534"/>
  <c r="T534"/>
  <c r="R534"/>
  <c r="P534"/>
  <c r="BI532"/>
  <c r="BH532"/>
  <c r="BG532"/>
  <c r="BF532"/>
  <c r="T532"/>
  <c r="R532"/>
  <c r="P532"/>
  <c r="BI531"/>
  <c r="BH531"/>
  <c r="BG531"/>
  <c r="BF531"/>
  <c r="T531"/>
  <c r="R531"/>
  <c r="P531"/>
  <c r="BI528"/>
  <c r="BH528"/>
  <c r="BG528"/>
  <c r="BF528"/>
  <c r="T528"/>
  <c r="R528"/>
  <c r="P528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2"/>
  <c r="BH522"/>
  <c r="BG522"/>
  <c r="BF522"/>
  <c r="T522"/>
  <c r="R522"/>
  <c r="P522"/>
  <c r="BI515"/>
  <c r="BH515"/>
  <c r="BG515"/>
  <c r="BF515"/>
  <c r="T515"/>
  <c r="R515"/>
  <c r="P515"/>
  <c r="BI514"/>
  <c r="BH514"/>
  <c r="BG514"/>
  <c r="BF514"/>
  <c r="T514"/>
  <c r="R514"/>
  <c r="P514"/>
  <c r="BI509"/>
  <c r="BH509"/>
  <c r="BG509"/>
  <c r="BF509"/>
  <c r="T509"/>
  <c r="R509"/>
  <c r="P509"/>
  <c r="BI508"/>
  <c r="BH508"/>
  <c r="BG508"/>
  <c r="BF508"/>
  <c r="T508"/>
  <c r="R508"/>
  <c r="P508"/>
  <c r="BI503"/>
  <c r="BH503"/>
  <c r="BG503"/>
  <c r="BF503"/>
  <c r="T503"/>
  <c r="R503"/>
  <c r="P503"/>
  <c r="BI494"/>
  <c r="BH494"/>
  <c r="BG494"/>
  <c r="BF494"/>
  <c r="T494"/>
  <c r="R494"/>
  <c r="P494"/>
  <c r="BI487"/>
  <c r="BH487"/>
  <c r="BG487"/>
  <c r="BF487"/>
  <c r="T487"/>
  <c r="R487"/>
  <c r="P487"/>
  <c r="BI480"/>
  <c r="BH480"/>
  <c r="BG480"/>
  <c r="BF480"/>
  <c r="T480"/>
  <c r="R480"/>
  <c r="P480"/>
  <c r="BI475"/>
  <c r="BH475"/>
  <c r="BG475"/>
  <c r="BF475"/>
  <c r="T475"/>
  <c r="R475"/>
  <c r="P475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8"/>
  <c r="BH458"/>
  <c r="BG458"/>
  <c r="BF458"/>
  <c r="T458"/>
  <c r="R458"/>
  <c r="P458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09"/>
  <c r="BH409"/>
  <c r="BG409"/>
  <c r="BF409"/>
  <c r="T409"/>
  <c r="R409"/>
  <c r="P409"/>
  <c r="BI406"/>
  <c r="BH406"/>
  <c r="BG406"/>
  <c r="BF406"/>
  <c r="T406"/>
  <c r="R406"/>
  <c r="P406"/>
  <c r="BI383"/>
  <c r="BH383"/>
  <c r="BG383"/>
  <c r="BF383"/>
  <c r="T383"/>
  <c r="R383"/>
  <c r="P383"/>
  <c r="BI380"/>
  <c r="BH380"/>
  <c r="BG380"/>
  <c r="BF380"/>
  <c r="T380"/>
  <c r="T379"/>
  <c r="R380"/>
  <c r="R379"/>
  <c r="P380"/>
  <c r="P379"/>
  <c r="BI376"/>
  <c r="BH376"/>
  <c r="BG376"/>
  <c r="BF376"/>
  <c r="T376"/>
  <c r="R376"/>
  <c r="P376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T362"/>
  <c r="R363"/>
  <c r="R362"/>
  <c r="P363"/>
  <c r="P362"/>
  <c r="BI361"/>
  <c r="BH361"/>
  <c r="BG361"/>
  <c r="BF361"/>
  <c r="T361"/>
  <c r="T360"/>
  <c r="R361"/>
  <c r="R360"/>
  <c r="P361"/>
  <c r="P360"/>
  <c r="BI359"/>
  <c r="BH359"/>
  <c r="BG359"/>
  <c r="BF359"/>
  <c r="T359"/>
  <c r="T358"/>
  <c r="R359"/>
  <c r="R358"/>
  <c r="P359"/>
  <c r="P358"/>
  <c r="BI356"/>
  <c r="BH356"/>
  <c r="BG356"/>
  <c r="BF356"/>
  <c r="T356"/>
  <c r="T355"/>
  <c r="R356"/>
  <c r="R355"/>
  <c r="P356"/>
  <c r="P355"/>
  <c r="BI354"/>
  <c r="BH354"/>
  <c r="BG354"/>
  <c r="BF354"/>
  <c r="T354"/>
  <c r="R354"/>
  <c r="P354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35"/>
  <c r="BH235"/>
  <c r="BG235"/>
  <c r="BF235"/>
  <c r="T235"/>
  <c r="R235"/>
  <c r="P235"/>
  <c r="BI227"/>
  <c r="BH227"/>
  <c r="BG227"/>
  <c r="BF227"/>
  <c r="T227"/>
  <c r="R227"/>
  <c r="P22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46"/>
  <c r="BH146"/>
  <c r="BG146"/>
  <c r="BF146"/>
  <c r="T146"/>
  <c r="R146"/>
  <c r="P146"/>
  <c r="BI144"/>
  <c r="BH144"/>
  <c r="BG144"/>
  <c r="BF144"/>
  <c r="T144"/>
  <c r="R144"/>
  <c r="P144"/>
  <c r="BI139"/>
  <c r="BH139"/>
  <c r="BG139"/>
  <c r="BF139"/>
  <c r="T139"/>
  <c r="R139"/>
  <c r="P139"/>
  <c r="J133"/>
  <c r="F132"/>
  <c r="F130"/>
  <c r="E128"/>
  <c r="J92"/>
  <c r="F91"/>
  <c r="F89"/>
  <c r="E87"/>
  <c r="J21"/>
  <c r="E21"/>
  <c r="J132"/>
  <c r="J20"/>
  <c r="J18"/>
  <c r="E18"/>
  <c r="F133"/>
  <c r="J17"/>
  <c r="J12"/>
  <c r="J130"/>
  <c r="E7"/>
  <c r="E85"/>
  <c i="1" r="L90"/>
  <c r="AM90"/>
  <c r="AM89"/>
  <c r="L89"/>
  <c r="AM87"/>
  <c r="L87"/>
  <c r="L85"/>
  <c r="L84"/>
  <c i="11" r="BK136"/>
  <c r="BK130"/>
  <c r="BK127"/>
  <c i="10" r="J250"/>
  <c r="BK248"/>
  <c r="J241"/>
  <c r="J226"/>
  <c r="BK221"/>
  <c r="J215"/>
  <c r="J206"/>
  <c r="BK199"/>
  <c r="BK197"/>
  <c r="J191"/>
  <c r="BK187"/>
  <c r="BK183"/>
  <c r="J182"/>
  <c r="J181"/>
  <c r="J177"/>
  <c r="BK170"/>
  <c r="BK168"/>
  <c r="BK166"/>
  <c r="J162"/>
  <c r="BK156"/>
  <c r="J154"/>
  <c r="BK152"/>
  <c r="BK145"/>
  <c r="BK140"/>
  <c r="J134"/>
  <c i="9" r="J145"/>
  <c r="BK141"/>
  <c r="BK139"/>
  <c r="BK136"/>
  <c r="BK135"/>
  <c r="BK134"/>
  <c r="J132"/>
  <c r="BK131"/>
  <c r="J129"/>
  <c r="BK128"/>
  <c r="BK127"/>
  <c i="8" r="J128"/>
  <c r="J127"/>
  <c r="BK126"/>
  <c r="BK123"/>
  <c i="7" r="J197"/>
  <c r="BK196"/>
  <c r="J195"/>
  <c r="BK194"/>
  <c r="J193"/>
  <c r="BK191"/>
  <c r="J190"/>
  <c r="BK189"/>
  <c r="J186"/>
  <c r="J183"/>
  <c r="J182"/>
  <c r="J181"/>
  <c r="BK180"/>
  <c r="BK179"/>
  <c r="BK177"/>
  <c r="BK176"/>
  <c r="J176"/>
  <c r="BK175"/>
  <c r="J174"/>
  <c r="BK173"/>
  <c r="BK172"/>
  <c r="BK171"/>
  <c r="BK170"/>
  <c r="BK169"/>
  <c r="J168"/>
  <c r="J166"/>
  <c r="J165"/>
  <c r="J164"/>
  <c r="J163"/>
  <c r="J162"/>
  <c r="BK161"/>
  <c r="BK160"/>
  <c r="BK159"/>
  <c r="BK158"/>
  <c r="J157"/>
  <c r="BK156"/>
  <c r="BK155"/>
  <c r="J153"/>
  <c r="BK152"/>
  <c r="J151"/>
  <c r="BK150"/>
  <c r="BK149"/>
  <c r="J148"/>
  <c r="J147"/>
  <c r="BK146"/>
  <c r="J145"/>
  <c r="J144"/>
  <c r="BK143"/>
  <c r="BK142"/>
  <c r="J141"/>
  <c r="J140"/>
  <c r="BK139"/>
  <c r="J138"/>
  <c r="BK137"/>
  <c r="BK136"/>
  <c r="BK135"/>
  <c r="J134"/>
  <c r="J133"/>
  <c r="BK132"/>
  <c r="J131"/>
  <c r="J130"/>
  <c i="6" r="BK373"/>
  <c r="J370"/>
  <c r="J350"/>
  <c r="J349"/>
  <c r="J347"/>
  <c r="BK346"/>
  <c r="J341"/>
  <c r="BK340"/>
  <c r="BK338"/>
  <c r="J328"/>
  <c r="BK327"/>
  <c r="J325"/>
  <c r="BK323"/>
  <c r="J322"/>
  <c r="BK320"/>
  <c r="BK318"/>
  <c r="BK316"/>
  <c r="J304"/>
  <c r="J303"/>
  <c r="BK301"/>
  <c r="J300"/>
  <c r="BK299"/>
  <c r="J297"/>
  <c r="BK294"/>
  <c r="BK291"/>
  <c r="BK283"/>
  <c r="J279"/>
  <c r="J274"/>
  <c r="J273"/>
  <c r="BK271"/>
  <c r="J268"/>
  <c r="J267"/>
  <c r="BK266"/>
  <c r="BK263"/>
  <c r="BK261"/>
  <c r="BK260"/>
  <c r="BK258"/>
  <c r="BK257"/>
  <c r="BK256"/>
  <c r="J255"/>
  <c r="J254"/>
  <c r="BK251"/>
  <c r="BK249"/>
  <c r="BK246"/>
  <c r="J242"/>
  <c r="BK241"/>
  <c r="BK240"/>
  <c r="BK238"/>
  <c r="J236"/>
  <c r="BK233"/>
  <c r="BK229"/>
  <c r="J227"/>
  <c r="J226"/>
  <c r="J224"/>
  <c r="BK223"/>
  <c r="J220"/>
  <c r="BK210"/>
  <c r="BK208"/>
  <c r="J207"/>
  <c r="J206"/>
  <c r="BK189"/>
  <c r="J188"/>
  <c r="BK186"/>
  <c r="J182"/>
  <c r="BK180"/>
  <c r="BK177"/>
  <c r="BK176"/>
  <c r="BK172"/>
  <c r="BK169"/>
  <c r="BK165"/>
  <c r="J151"/>
  <c r="J150"/>
  <c r="BK149"/>
  <c r="BK144"/>
  <c i="5" r="BK389"/>
  <c r="BK384"/>
  <c r="J382"/>
  <c r="J380"/>
  <c r="BK366"/>
  <c r="J355"/>
  <c r="BK354"/>
  <c r="J348"/>
  <c r="J342"/>
  <c r="J340"/>
  <c r="BK339"/>
  <c r="J335"/>
  <c r="J334"/>
  <c r="J332"/>
  <c r="BK331"/>
  <c r="BK329"/>
  <c r="J325"/>
  <c r="BK319"/>
  <c r="J309"/>
  <c r="J300"/>
  <c r="J298"/>
  <c r="J297"/>
  <c r="J296"/>
  <c r="BK293"/>
  <c r="BK291"/>
  <c r="J289"/>
  <c r="J287"/>
  <c r="BK286"/>
  <c r="J285"/>
  <c r="BK283"/>
  <c r="J282"/>
  <c r="BK279"/>
  <c r="BK275"/>
  <c r="BK272"/>
  <c r="J271"/>
  <c r="J270"/>
  <c r="BK266"/>
  <c r="J263"/>
  <c r="J260"/>
  <c r="BK257"/>
  <c r="BK253"/>
  <c r="BK252"/>
  <c r="J250"/>
  <c r="BK248"/>
  <c r="J246"/>
  <c r="J238"/>
  <c r="BK236"/>
  <c r="J230"/>
  <c r="BK224"/>
  <c r="BK222"/>
  <c r="J219"/>
  <c r="BK216"/>
  <c r="J214"/>
  <c r="J212"/>
  <c r="BK210"/>
  <c r="J209"/>
  <c r="J207"/>
  <c r="BK206"/>
  <c r="J205"/>
  <c r="J185"/>
  <c r="BK182"/>
  <c r="J181"/>
  <c r="J179"/>
  <c r="BK178"/>
  <c r="J164"/>
  <c r="J150"/>
  <c r="BK149"/>
  <c r="BK144"/>
  <c i="4" r="BK369"/>
  <c r="BK365"/>
  <c r="BK364"/>
  <c r="BK344"/>
  <c r="J341"/>
  <c r="J340"/>
  <c r="J324"/>
  <c r="J321"/>
  <c r="BK309"/>
  <c r="J305"/>
  <c r="J303"/>
  <c r="J295"/>
  <c r="J280"/>
  <c r="BK278"/>
  <c r="BK262"/>
  <c r="BK261"/>
  <c r="BK260"/>
  <c r="J259"/>
  <c r="BK257"/>
  <c r="BK242"/>
  <c r="BK238"/>
  <c r="J236"/>
  <c r="J234"/>
  <c r="J232"/>
  <c r="J211"/>
  <c r="BK187"/>
  <c r="BK185"/>
  <c r="BK183"/>
  <c r="J182"/>
  <c r="J166"/>
  <c r="BK164"/>
  <c r="J155"/>
  <c r="J154"/>
  <c r="J148"/>
  <c r="J137"/>
  <c r="BK134"/>
  <c i="3" r="J284"/>
  <c r="J282"/>
  <c r="BK281"/>
  <c r="BK273"/>
  <c r="J270"/>
  <c r="J269"/>
  <c r="BK268"/>
  <c r="J266"/>
  <c r="BK264"/>
  <c r="BK260"/>
  <c r="J257"/>
  <c r="J256"/>
  <c r="BK254"/>
  <c r="J248"/>
  <c r="J244"/>
  <c r="BK240"/>
  <c r="BK237"/>
  <c r="BK233"/>
  <c r="BK221"/>
  <c i="2" r="BK166"/>
  <c r="BK146"/>
  <c r="BK139"/>
  <c i="1" r="AS100"/>
  <c i="11" r="BK135"/>
  <c r="BK133"/>
  <c r="J130"/>
  <c r="BK125"/>
  <c i="10" r="J246"/>
  <c r="J235"/>
  <c r="BK234"/>
  <c r="BK228"/>
  <c r="BK225"/>
  <c r="J223"/>
  <c r="J221"/>
  <c r="J213"/>
  <c r="J197"/>
  <c r="BK189"/>
  <c r="J183"/>
  <c r="BK182"/>
  <c r="J175"/>
  <c r="J173"/>
  <c r="J170"/>
  <c r="J168"/>
  <c r="J166"/>
  <c r="J164"/>
  <c r="J160"/>
  <c r="BK143"/>
  <c r="BK138"/>
  <c r="J136"/>
  <c r="BK134"/>
  <c i="9" r="J146"/>
  <c r="J143"/>
  <c r="BK142"/>
  <c r="BK140"/>
  <c r="J138"/>
  <c r="J137"/>
  <c r="J135"/>
  <c r="BK132"/>
  <c r="J130"/>
  <c r="BK129"/>
  <c r="J127"/>
  <c r="BK125"/>
  <c i="8" r="J130"/>
  <c r="J129"/>
  <c r="BK128"/>
  <c r="J126"/>
  <c r="J125"/>
  <c r="J122"/>
  <c i="7" r="BK195"/>
  <c r="J194"/>
  <c r="J191"/>
  <c r="BK190"/>
  <c r="J189"/>
  <c r="J187"/>
  <c r="BK185"/>
  <c r="J184"/>
  <c r="BK183"/>
  <c r="BK182"/>
  <c r="BK181"/>
  <c r="J180"/>
  <c r="J177"/>
  <c r="J175"/>
  <c r="BK174"/>
  <c r="J173"/>
  <c r="J172"/>
  <c r="J171"/>
  <c r="J170"/>
  <c r="J169"/>
  <c r="BK168"/>
  <c r="BK166"/>
  <c r="BK165"/>
  <c r="BK164"/>
  <c r="BK163"/>
  <c r="BK162"/>
  <c r="J161"/>
  <c r="J160"/>
  <c r="J159"/>
  <c r="J158"/>
  <c r="BK157"/>
  <c r="J156"/>
  <c r="J155"/>
  <c r="BK153"/>
  <c r="J152"/>
  <c r="BK151"/>
  <c r="J150"/>
  <c r="J149"/>
  <c r="BK148"/>
  <c r="BK147"/>
  <c r="J146"/>
  <c r="BK145"/>
  <c r="BK144"/>
  <c r="J143"/>
  <c r="J142"/>
  <c r="BK141"/>
  <c r="BK140"/>
  <c r="J139"/>
  <c r="BK138"/>
  <c r="J137"/>
  <c r="J136"/>
  <c r="J135"/>
  <c r="BK134"/>
  <c r="BK133"/>
  <c r="J132"/>
  <c r="BK131"/>
  <c r="BK130"/>
  <c i="6" r="J373"/>
  <c r="BK370"/>
  <c r="BK350"/>
  <c r="BK349"/>
  <c r="BK347"/>
  <c r="J346"/>
  <c r="BK345"/>
  <c r="J345"/>
  <c r="J344"/>
  <c r="J342"/>
  <c r="J340"/>
  <c r="J338"/>
  <c r="J330"/>
  <c r="BK322"/>
  <c r="BK319"/>
  <c r="J316"/>
  <c r="BK306"/>
  <c r="BK305"/>
  <c r="BK304"/>
  <c r="J301"/>
  <c r="BK300"/>
  <c r="BK298"/>
  <c r="BK297"/>
  <c r="BK296"/>
  <c r="J295"/>
  <c r="J293"/>
  <c r="J283"/>
  <c r="BK281"/>
  <c r="J278"/>
  <c r="J276"/>
  <c r="BK272"/>
  <c r="J271"/>
  <c r="BK269"/>
  <c r="BK268"/>
  <c r="BK265"/>
  <c r="BK264"/>
  <c r="J263"/>
  <c r="BK262"/>
  <c r="J261"/>
  <c r="BK259"/>
  <c r="J258"/>
  <c r="BK255"/>
  <c r="BK253"/>
  <c r="BK250"/>
  <c r="BK248"/>
  <c r="BK247"/>
  <c r="BK245"/>
  <c r="J243"/>
  <c r="J241"/>
  <c r="J240"/>
  <c r="J239"/>
  <c r="BK234"/>
  <c r="J233"/>
  <c r="BK231"/>
  <c r="J229"/>
  <c r="BK226"/>
  <c r="BK224"/>
  <c r="BK220"/>
  <c r="J214"/>
  <c r="J210"/>
  <c r="BK207"/>
  <c r="J191"/>
  <c r="BK190"/>
  <c r="J189"/>
  <c r="BK188"/>
  <c r="BK184"/>
  <c r="BK183"/>
  <c r="J178"/>
  <c r="J177"/>
  <c r="J176"/>
  <c r="J174"/>
  <c r="J171"/>
  <c r="J169"/>
  <c r="J168"/>
  <c r="BK166"/>
  <c r="J165"/>
  <c r="BK150"/>
  <c r="J146"/>
  <c r="J144"/>
  <c r="J143"/>
  <c r="BK142"/>
  <c r="BK141"/>
  <c i="5" r="BK416"/>
  <c r="BK413"/>
  <c r="BK393"/>
  <c r="BK392"/>
  <c r="BK390"/>
  <c r="J388"/>
  <c r="J387"/>
  <c r="BK386"/>
  <c r="BK383"/>
  <c r="J374"/>
  <c r="J368"/>
  <c r="BK355"/>
  <c r="BK352"/>
  <c r="BK351"/>
  <c r="BK350"/>
  <c r="BK348"/>
  <c r="BK340"/>
  <c r="J337"/>
  <c r="BK336"/>
  <c r="BK334"/>
  <c r="J333"/>
  <c r="BK330"/>
  <c r="BK328"/>
  <c r="J327"/>
  <c r="BK325"/>
  <c r="J311"/>
  <c r="BK308"/>
  <c r="BK298"/>
  <c r="BK295"/>
  <c r="J293"/>
  <c r="J291"/>
  <c r="J290"/>
  <c r="BK289"/>
  <c r="BK288"/>
  <c r="BK287"/>
  <c r="J286"/>
  <c r="J284"/>
  <c r="J283"/>
  <c r="BK282"/>
  <c r="J281"/>
  <c r="BK280"/>
  <c r="J279"/>
  <c r="J278"/>
  <c r="BK277"/>
  <c r="BK274"/>
  <c r="BK273"/>
  <c r="J272"/>
  <c r="BK270"/>
  <c r="BK269"/>
  <c r="J267"/>
  <c r="J266"/>
  <c r="BK265"/>
  <c r="J264"/>
  <c r="BK262"/>
  <c r="BK260"/>
  <c r="J258"/>
  <c r="BK255"/>
  <c r="J252"/>
  <c r="J248"/>
  <c r="BK238"/>
  <c r="J235"/>
  <c r="J232"/>
  <c r="BK226"/>
  <c r="J224"/>
  <c r="J223"/>
  <c r="J222"/>
  <c r="J220"/>
  <c r="BK218"/>
  <c r="J216"/>
  <c r="BK214"/>
  <c r="BK212"/>
  <c r="J211"/>
  <c r="J210"/>
  <c r="BK205"/>
  <c r="J201"/>
  <c r="BK199"/>
  <c r="BK185"/>
  <c r="BK184"/>
  <c r="J182"/>
  <c r="BK181"/>
  <c r="BK164"/>
  <c r="J149"/>
  <c r="J146"/>
  <c r="BK143"/>
  <c i="4" r="BK384"/>
  <c r="BK381"/>
  <c r="J377"/>
  <c r="J375"/>
  <c r="BK374"/>
  <c r="BK373"/>
  <c r="BK367"/>
  <c r="J365"/>
  <c r="J364"/>
  <c r="BK363"/>
  <c r="J362"/>
  <c r="BK358"/>
  <c r="J344"/>
  <c r="BK343"/>
  <c r="BK341"/>
  <c r="BK340"/>
  <c r="BK324"/>
  <c r="J323"/>
  <c r="BK321"/>
  <c r="BK319"/>
  <c r="J307"/>
  <c r="BK303"/>
  <c r="BK300"/>
  <c r="BK280"/>
  <c r="J278"/>
  <c r="J260"/>
  <c r="J258"/>
  <c r="J257"/>
  <c r="J242"/>
  <c r="J240"/>
  <c r="J238"/>
  <c r="BK234"/>
  <c r="BK232"/>
  <c r="BK229"/>
  <c r="BK228"/>
  <c r="BK211"/>
  <c r="BK210"/>
  <c r="BK209"/>
  <c r="BK207"/>
  <c r="J190"/>
  <c r="J187"/>
  <c r="J185"/>
  <c r="J164"/>
  <c r="J156"/>
  <c r="BK154"/>
  <c r="BK153"/>
  <c r="BK151"/>
  <c r="BK149"/>
  <c r="BK148"/>
  <c r="J147"/>
  <c r="J142"/>
  <c r="BK138"/>
  <c r="BK137"/>
  <c r="BK135"/>
  <c r="J134"/>
  <c r="BK131"/>
  <c i="3" r="J275"/>
  <c r="J273"/>
  <c r="BK270"/>
  <c r="BK269"/>
  <c r="J268"/>
  <c r="BK266"/>
  <c r="J264"/>
  <c r="BK263"/>
  <c r="BK262"/>
  <c r="J260"/>
  <c r="BK256"/>
  <c r="J252"/>
  <c r="J250"/>
  <c r="BK247"/>
  <c r="J246"/>
  <c r="BK244"/>
  <c r="J243"/>
  <c r="J240"/>
  <c r="J237"/>
  <c r="BK234"/>
  <c r="J233"/>
  <c r="BK229"/>
  <c r="J229"/>
  <c r="BK226"/>
  <c r="J222"/>
  <c r="J221"/>
  <c r="J218"/>
  <c r="J215"/>
  <c r="BK214"/>
  <c r="J214"/>
  <c r="J208"/>
  <c r="J205"/>
  <c r="J200"/>
  <c r="BK197"/>
  <c r="BK195"/>
  <c r="J194"/>
  <c r="J193"/>
  <c r="BK190"/>
  <c r="J189"/>
  <c r="J188"/>
  <c r="J185"/>
  <c r="BK184"/>
  <c r="BK181"/>
  <c r="BK180"/>
  <c r="BK177"/>
  <c r="BK175"/>
  <c r="J174"/>
  <c r="J173"/>
  <c r="BK172"/>
  <c r="J170"/>
  <c r="J169"/>
  <c r="J168"/>
  <c r="J167"/>
  <c r="BK166"/>
  <c r="J162"/>
  <c r="J159"/>
  <c r="J158"/>
  <c r="BK153"/>
  <c r="BK141"/>
  <c r="BK138"/>
  <c r="J137"/>
  <c i="2" r="J608"/>
  <c r="J606"/>
  <c r="J585"/>
  <c r="BK581"/>
  <c r="BK576"/>
  <c r="BK571"/>
  <c r="J570"/>
  <c r="BK568"/>
  <c r="BK565"/>
  <c r="BK564"/>
  <c r="BK561"/>
  <c r="J558"/>
  <c r="BK555"/>
  <c r="BK554"/>
  <c r="J553"/>
  <c r="BK552"/>
  <c r="J551"/>
  <c r="BK550"/>
  <c r="J537"/>
  <c r="J535"/>
  <c r="BK532"/>
  <c r="J526"/>
  <c r="J525"/>
  <c r="J523"/>
  <c r="J515"/>
  <c r="J514"/>
  <c r="BK509"/>
  <c r="J508"/>
  <c r="BK475"/>
  <c r="J470"/>
  <c r="BK466"/>
  <c r="BK462"/>
  <c r="J458"/>
  <c r="J436"/>
  <c r="BK435"/>
  <c r="J433"/>
  <c r="J432"/>
  <c r="BK431"/>
  <c r="BK409"/>
  <c r="BK383"/>
  <c r="BK375"/>
  <c r="J372"/>
  <c r="J370"/>
  <c r="BK367"/>
  <c r="J366"/>
  <c r="J365"/>
  <c r="BK343"/>
  <c r="BK341"/>
  <c r="J340"/>
  <c r="BK310"/>
  <c r="J308"/>
  <c r="BK286"/>
  <c r="BK282"/>
  <c r="J281"/>
  <c r="BK280"/>
  <c r="J276"/>
  <c r="J275"/>
  <c r="BK274"/>
  <c r="J271"/>
  <c r="BK269"/>
  <c r="BK267"/>
  <c r="BK264"/>
  <c r="BK261"/>
  <c r="J235"/>
  <c r="BK227"/>
  <c r="BK205"/>
  <c r="J201"/>
  <c r="J199"/>
  <c r="BK196"/>
  <c r="BK192"/>
  <c r="BK165"/>
  <c r="J164"/>
  <c r="BK163"/>
  <c r="J161"/>
  <c r="J146"/>
  <c r="J144"/>
  <c r="J139"/>
  <c i="11" r="J136"/>
  <c r="J135"/>
  <c r="J133"/>
  <c r="J127"/>
  <c r="J125"/>
  <c i="10" r="BK250"/>
  <c r="J244"/>
  <c r="BK241"/>
  <c r="BK239"/>
  <c r="J237"/>
  <c r="J228"/>
  <c r="BK223"/>
  <c r="J214"/>
  <c r="BK213"/>
  <c r="BK212"/>
  <c r="BK206"/>
  <c r="J204"/>
  <c r="J203"/>
  <c r="J201"/>
  <c r="BK200"/>
  <c r="J199"/>
  <c r="BK194"/>
  <c r="BK191"/>
  <c r="J185"/>
  <c r="BK181"/>
  <c r="BK179"/>
  <c r="BK174"/>
  <c r="BK173"/>
  <c r="BK164"/>
  <c r="BK162"/>
  <c r="J156"/>
  <c r="J153"/>
  <c r="J148"/>
  <c r="BK147"/>
  <c r="J145"/>
  <c r="J143"/>
  <c r="J140"/>
  <c r="J138"/>
  <c r="BK136"/>
  <c i="9" r="J144"/>
  <c r="J142"/>
  <c r="BK138"/>
  <c r="BK137"/>
  <c r="J134"/>
  <c r="BK133"/>
  <c r="J131"/>
  <c r="BK126"/>
  <c i="8" r="BK127"/>
  <c r="BK125"/>
  <c r="J123"/>
  <c i="7" r="J196"/>
  <c r="BK193"/>
  <c r="BK187"/>
  <c r="BK186"/>
  <c r="J185"/>
  <c r="BK184"/>
  <c r="J179"/>
  <c i="6" r="BK344"/>
  <c r="BK342"/>
  <c r="BK341"/>
  <c r="BK330"/>
  <c r="BK328"/>
  <c r="J327"/>
  <c r="BK325"/>
  <c r="J323"/>
  <c r="J320"/>
  <c r="J319"/>
  <c r="J318"/>
  <c r="J306"/>
  <c r="J305"/>
  <c r="BK303"/>
  <c r="J299"/>
  <c r="J298"/>
  <c r="J296"/>
  <c r="BK295"/>
  <c r="J294"/>
  <c r="BK293"/>
  <c r="J291"/>
  <c r="J281"/>
  <c r="BK279"/>
  <c r="BK278"/>
  <c r="BK276"/>
  <c r="BK274"/>
  <c r="BK273"/>
  <c r="J272"/>
  <c r="J269"/>
  <c r="BK267"/>
  <c r="J266"/>
  <c r="J265"/>
  <c r="J264"/>
  <c r="J262"/>
  <c r="J260"/>
  <c r="J259"/>
  <c r="J257"/>
  <c r="J256"/>
  <c r="BK254"/>
  <c r="J253"/>
  <c r="J251"/>
  <c r="J250"/>
  <c r="J249"/>
  <c r="J248"/>
  <c r="J247"/>
  <c r="J246"/>
  <c r="J245"/>
  <c r="BK243"/>
  <c r="BK242"/>
  <c r="BK239"/>
  <c r="J238"/>
  <c r="BK236"/>
  <c r="J234"/>
  <c r="J231"/>
  <c r="BK227"/>
  <c r="J223"/>
  <c r="BK214"/>
  <c r="J208"/>
  <c r="BK206"/>
  <c r="BK191"/>
  <c r="J190"/>
  <c r="J186"/>
  <c r="J184"/>
  <c r="J183"/>
  <c r="BK182"/>
  <c r="J180"/>
  <c r="BK178"/>
  <c r="BK174"/>
  <c r="J172"/>
  <c r="BK171"/>
  <c r="BK168"/>
  <c r="J166"/>
  <c r="BK151"/>
  <c r="J149"/>
  <c r="BK146"/>
  <c r="BK143"/>
  <c r="J142"/>
  <c r="J141"/>
  <c i="5" r="J416"/>
  <c r="J413"/>
  <c r="J393"/>
  <c r="J392"/>
  <c r="J390"/>
  <c r="J389"/>
  <c r="BK388"/>
  <c r="BK387"/>
  <c r="J386"/>
  <c r="J384"/>
  <c r="J383"/>
  <c r="BK382"/>
  <c r="BK380"/>
  <c r="BK374"/>
  <c r="BK368"/>
  <c r="J366"/>
  <c r="J354"/>
  <c r="J352"/>
  <c r="J351"/>
  <c r="J350"/>
  <c r="BK342"/>
  <c r="J339"/>
  <c r="BK337"/>
  <c r="J336"/>
  <c r="BK335"/>
  <c r="BK333"/>
  <c r="BK332"/>
  <c r="J331"/>
  <c r="J330"/>
  <c r="J329"/>
  <c r="J328"/>
  <c r="BK327"/>
  <c r="J319"/>
  <c r="BK311"/>
  <c r="BK309"/>
  <c r="J308"/>
  <c r="BK300"/>
  <c r="BK297"/>
  <c r="BK296"/>
  <c r="J295"/>
  <c r="BK290"/>
  <c r="J288"/>
  <c r="BK285"/>
  <c r="BK284"/>
  <c r="BK281"/>
  <c r="J280"/>
  <c r="BK278"/>
  <c r="J277"/>
  <c r="J275"/>
  <c r="J274"/>
  <c r="J273"/>
  <c r="BK271"/>
  <c r="J269"/>
  <c r="BK267"/>
  <c r="J265"/>
  <c r="BK264"/>
  <c r="BK263"/>
  <c r="J262"/>
  <c r="BK258"/>
  <c r="J257"/>
  <c r="J255"/>
  <c r="J253"/>
  <c r="BK250"/>
  <c r="BK246"/>
  <c r="J236"/>
  <c r="BK235"/>
  <c r="BK232"/>
  <c r="BK230"/>
  <c r="J226"/>
  <c r="BK223"/>
  <c r="BK220"/>
  <c r="BK219"/>
  <c r="J218"/>
  <c r="BK211"/>
  <c r="BK209"/>
  <c r="BK207"/>
  <c r="J206"/>
  <c r="BK201"/>
  <c r="J199"/>
  <c r="J184"/>
  <c r="BK179"/>
  <c r="J178"/>
  <c r="BK150"/>
  <c r="BK146"/>
  <c r="J144"/>
  <c r="J143"/>
  <c i="4" r="J384"/>
  <c r="J381"/>
  <c r="BK377"/>
  <c r="BK375"/>
  <c r="J374"/>
  <c r="J373"/>
  <c r="J369"/>
  <c r="J367"/>
  <c r="J363"/>
  <c r="BK362"/>
  <c r="J358"/>
  <c r="J343"/>
  <c r="BK323"/>
  <c r="J319"/>
  <c r="J309"/>
  <c r="BK307"/>
  <c r="BK305"/>
  <c r="J300"/>
  <c r="BK295"/>
  <c r="J262"/>
  <c r="J261"/>
  <c r="BK259"/>
  <c r="BK258"/>
  <c r="BK240"/>
  <c r="BK236"/>
  <c r="J229"/>
  <c r="J228"/>
  <c r="J210"/>
  <c r="J209"/>
  <c r="J207"/>
  <c r="BK190"/>
  <c r="J183"/>
  <c r="BK182"/>
  <c r="BK166"/>
  <c r="BK156"/>
  <c r="BK155"/>
  <c r="J153"/>
  <c r="J151"/>
  <c r="J149"/>
  <c r="BK147"/>
  <c r="BK142"/>
  <c r="J138"/>
  <c r="J135"/>
  <c r="J131"/>
  <c i="3" r="BK284"/>
  <c r="BK282"/>
  <c r="J281"/>
  <c r="BK275"/>
  <c r="J263"/>
  <c r="J262"/>
  <c r="BK257"/>
  <c r="J254"/>
  <c r="BK252"/>
  <c r="BK250"/>
  <c r="BK248"/>
  <c r="J247"/>
  <c r="BK246"/>
  <c r="BK243"/>
  <c r="BK239"/>
  <c r="J239"/>
  <c r="J234"/>
  <c r="J226"/>
  <c r="BK222"/>
  <c r="BK218"/>
  <c r="BK215"/>
  <c r="BK208"/>
  <c r="BK205"/>
  <c r="BK200"/>
  <c r="J197"/>
  <c r="J195"/>
  <c r="BK194"/>
  <c r="BK193"/>
  <c r="J190"/>
  <c r="BK189"/>
  <c r="BK188"/>
  <c r="BK185"/>
  <c r="J184"/>
  <c r="J181"/>
  <c r="J180"/>
  <c r="J177"/>
  <c r="J175"/>
  <c r="BK174"/>
  <c r="BK173"/>
  <c r="J172"/>
  <c r="BK170"/>
  <c r="BK169"/>
  <c r="BK168"/>
  <c r="BK167"/>
  <c r="J166"/>
  <c r="BK162"/>
  <c r="BK159"/>
  <c r="J153"/>
  <c r="J152"/>
  <c r="BK151"/>
  <c r="J151"/>
  <c r="J150"/>
  <c r="J146"/>
  <c r="BK143"/>
  <c r="J141"/>
  <c r="J138"/>
  <c r="BK134"/>
  <c i="2" r="J618"/>
  <c r="J616"/>
  <c r="BK614"/>
  <c r="J612"/>
  <c r="J611"/>
  <c r="J610"/>
  <c r="J609"/>
  <c r="BK608"/>
  <c r="J605"/>
  <c r="BK588"/>
  <c r="J586"/>
  <c r="J581"/>
  <c r="J579"/>
  <c r="J577"/>
  <c r="J575"/>
  <c r="BK570"/>
  <c r="BK569"/>
  <c r="BK567"/>
  <c r="J566"/>
  <c r="J565"/>
  <c r="J563"/>
  <c r="J561"/>
  <c r="BK558"/>
  <c r="BK556"/>
  <c r="BK553"/>
  <c r="J552"/>
  <c r="BK551"/>
  <c r="J550"/>
  <c r="J538"/>
  <c r="BK535"/>
  <c r="BK534"/>
  <c r="J532"/>
  <c r="BK531"/>
  <c r="BK528"/>
  <c r="BK525"/>
  <c r="BK523"/>
  <c r="J522"/>
  <c r="BK515"/>
  <c r="BK514"/>
  <c r="J509"/>
  <c r="BK503"/>
  <c r="BK494"/>
  <c r="BK487"/>
  <c r="J487"/>
  <c r="BK480"/>
  <c r="BK470"/>
  <c r="J431"/>
  <c r="J406"/>
  <c r="J380"/>
  <c r="J376"/>
  <c r="J375"/>
  <c r="J369"/>
  <c r="J368"/>
  <c r="BK366"/>
  <c r="J346"/>
  <c r="BK345"/>
  <c r="J343"/>
  <c r="BK340"/>
  <c r="BK314"/>
  <c r="BK312"/>
  <c r="BK308"/>
  <c r="J286"/>
  <c r="BK285"/>
  <c r="J284"/>
  <c r="J282"/>
  <c r="BK278"/>
  <c r="BK276"/>
  <c r="BK275"/>
  <c r="J274"/>
  <c r="BK270"/>
  <c r="J269"/>
  <c r="BK266"/>
  <c r="J264"/>
  <c r="BK235"/>
  <c r="J227"/>
  <c i="10" r="BK253"/>
  <c r="J253"/>
  <c r="J248"/>
  <c r="BK246"/>
  <c r="BK244"/>
  <c r="J239"/>
  <c r="BK237"/>
  <c r="BK235"/>
  <c r="J234"/>
  <c r="BK226"/>
  <c r="J225"/>
  <c r="BK215"/>
  <c r="BK214"/>
  <c r="J212"/>
  <c r="BK204"/>
  <c r="BK203"/>
  <c r="BK201"/>
  <c r="J200"/>
  <c r="J194"/>
  <c r="J189"/>
  <c r="J187"/>
  <c r="BK185"/>
  <c r="J179"/>
  <c r="BK177"/>
  <c r="BK175"/>
  <c r="J174"/>
  <c r="BK160"/>
  <c r="BK154"/>
  <c r="BK153"/>
  <c r="J152"/>
  <c r="BK148"/>
  <c r="J147"/>
  <c i="9" r="BK146"/>
  <c r="BK145"/>
  <c r="BK144"/>
  <c r="BK143"/>
  <c r="J141"/>
  <c r="J140"/>
  <c r="J139"/>
  <c r="J136"/>
  <c r="J133"/>
  <c r="BK130"/>
  <c r="J128"/>
  <c r="J126"/>
  <c r="J125"/>
  <c i="8" r="BK130"/>
  <c r="BK129"/>
  <c r="BK122"/>
  <c i="7" r="BK197"/>
  <c i="3" r="BK158"/>
  <c r="BK152"/>
  <c r="BK150"/>
  <c r="BK146"/>
  <c r="J143"/>
  <c r="BK137"/>
  <c r="J134"/>
  <c i="2" r="BK618"/>
  <c r="BK616"/>
  <c r="J614"/>
  <c r="BK612"/>
  <c r="BK611"/>
  <c r="BK610"/>
  <c r="BK609"/>
  <c r="BK606"/>
  <c r="BK605"/>
  <c r="J588"/>
  <c r="BK586"/>
  <c r="BK585"/>
  <c r="BK579"/>
  <c r="BK577"/>
  <c r="J576"/>
  <c r="BK575"/>
  <c r="J571"/>
  <c r="J569"/>
  <c r="J568"/>
  <c r="J567"/>
  <c r="BK566"/>
  <c r="J564"/>
  <c r="BK563"/>
  <c r="J556"/>
  <c r="J555"/>
  <c r="J554"/>
  <c r="BK538"/>
  <c r="BK537"/>
  <c r="J534"/>
  <c r="J531"/>
  <c r="J528"/>
  <c r="BK526"/>
  <c r="BK522"/>
  <c r="BK508"/>
  <c r="J503"/>
  <c r="J494"/>
  <c r="J480"/>
  <c r="J475"/>
  <c r="J466"/>
  <c r="J462"/>
  <c r="BK458"/>
  <c r="BK436"/>
  <c r="J435"/>
  <c r="BK433"/>
  <c r="BK432"/>
  <c r="J409"/>
  <c r="BK406"/>
  <c r="J383"/>
  <c r="BK380"/>
  <c r="BK376"/>
  <c r="BK372"/>
  <c r="BK370"/>
  <c r="BK369"/>
  <c r="BK368"/>
  <c r="J367"/>
  <c r="BK365"/>
  <c r="BK363"/>
  <c r="J363"/>
  <c r="BK361"/>
  <c r="J361"/>
  <c r="BK359"/>
  <c r="J359"/>
  <c r="BK356"/>
  <c r="J356"/>
  <c r="BK354"/>
  <c r="J354"/>
  <c r="BK349"/>
  <c r="J349"/>
  <c r="BK347"/>
  <c r="J347"/>
  <c r="BK346"/>
  <c r="J345"/>
  <c r="J341"/>
  <c r="J314"/>
  <c r="J312"/>
  <c r="J310"/>
  <c r="J285"/>
  <c r="BK284"/>
  <c r="BK281"/>
  <c r="J280"/>
  <c r="J278"/>
  <c r="BK271"/>
  <c r="J270"/>
  <c r="J267"/>
  <c r="J266"/>
  <c r="J261"/>
  <c r="J205"/>
  <c r="BK201"/>
  <c r="BK199"/>
  <c r="J196"/>
  <c r="J192"/>
  <c r="J166"/>
  <c r="J165"/>
  <c r="BK164"/>
  <c r="J163"/>
  <c r="BK161"/>
  <c r="BK144"/>
  <c l="1" r="BK138"/>
  <c r="R138"/>
  <c r="R162"/>
  <c r="BK263"/>
  <c r="J263"/>
  <c r="J100"/>
  <c r="R263"/>
  <c r="R268"/>
  <c r="T342"/>
  <c r="T364"/>
  <c r="T357"/>
  <c r="P382"/>
  <c r="R382"/>
  <c r="R434"/>
  <c r="P527"/>
  <c r="R560"/>
  <c r="P587"/>
  <c r="BK607"/>
  <c r="J607"/>
  <c r="J116"/>
  <c r="T607"/>
  <c i="7" r="P154"/>
  <c r="P129"/>
  <c r="P128"/>
  <c r="P127"/>
  <c i="1" r="AU101"/>
  <c i="7" r="T167"/>
  <c r="T178"/>
  <c r="R188"/>
  <c r="T192"/>
  <c i="8" r="T124"/>
  <c r="T121"/>
  <c i="9" r="BK124"/>
  <c r="BK123"/>
  <c r="BK122"/>
  <c r="J122"/>
  <c r="J98"/>
  <c i="10" r="P133"/>
  <c r="BK180"/>
  <c r="J180"/>
  <c r="J101"/>
  <c r="P193"/>
  <c r="R198"/>
  <c r="R222"/>
  <c r="BK236"/>
  <c r="J236"/>
  <c r="J107"/>
  <c r="BK243"/>
  <c i="11" r="BK134"/>
  <c r="J134"/>
  <c r="J102"/>
  <c i="2" r="BK162"/>
  <c r="J162"/>
  <c r="J99"/>
  <c r="T162"/>
  <c r="P263"/>
  <c r="T263"/>
  <c r="P268"/>
  <c r="BK342"/>
  <c r="J342"/>
  <c r="J102"/>
  <c r="R342"/>
  <c r="BK364"/>
  <c r="J364"/>
  <c r="J108"/>
  <c r="R364"/>
  <c r="R357"/>
  <c r="BK434"/>
  <c r="J434"/>
  <c r="J111"/>
  <c r="T434"/>
  <c r="R527"/>
  <c r="BK560"/>
  <c r="J560"/>
  <c r="J114"/>
  <c r="T560"/>
  <c r="R587"/>
  <c r="R607"/>
  <c i="3" r="P136"/>
  <c r="BK142"/>
  <c r="J142"/>
  <c r="J100"/>
  <c r="R142"/>
  <c r="P149"/>
  <c r="P157"/>
  <c r="BK165"/>
  <c r="J165"/>
  <c r="J103"/>
  <c r="P165"/>
  <c r="BK171"/>
  <c r="J171"/>
  <c r="J104"/>
  <c r="R171"/>
  <c r="R176"/>
  <c r="P196"/>
  <c r="T196"/>
  <c r="T204"/>
  <c r="T238"/>
  <c r="T267"/>
  <c r="T274"/>
  <c i="4" r="BK133"/>
  <c r="J133"/>
  <c r="J100"/>
  <c r="P133"/>
  <c r="T133"/>
  <c r="BK146"/>
  <c r="J146"/>
  <c r="J102"/>
  <c r="BK165"/>
  <c r="J165"/>
  <c r="J104"/>
  <c r="R165"/>
  <c r="T237"/>
  <c r="T342"/>
  <c r="R368"/>
  <c i="5" r="P142"/>
  <c r="T142"/>
  <c r="P148"/>
  <c r="R148"/>
  <c r="BK208"/>
  <c r="J208"/>
  <c r="J100"/>
  <c r="R208"/>
  <c r="BK221"/>
  <c r="J221"/>
  <c r="J101"/>
  <c r="T221"/>
  <c r="BK234"/>
  <c r="J234"/>
  <c r="J104"/>
  <c r="R234"/>
  <c r="T234"/>
  <c r="BK256"/>
  <c r="J256"/>
  <c r="J105"/>
  <c r="P256"/>
  <c r="R256"/>
  <c r="T256"/>
  <c r="BK261"/>
  <c r="J261"/>
  <c r="J106"/>
  <c r="P261"/>
  <c r="R261"/>
  <c r="T261"/>
  <c r="BK268"/>
  <c r="J268"/>
  <c r="J107"/>
  <c r="P268"/>
  <c r="R268"/>
  <c r="T268"/>
  <c r="BK276"/>
  <c r="J276"/>
  <c r="J108"/>
  <c r="P276"/>
  <c r="R276"/>
  <c r="T276"/>
  <c r="BK294"/>
  <c r="J294"/>
  <c r="J110"/>
  <c r="P294"/>
  <c r="R294"/>
  <c r="T294"/>
  <c r="BK299"/>
  <c r="J299"/>
  <c r="J111"/>
  <c r="P299"/>
  <c r="R299"/>
  <c r="T299"/>
  <c r="BK310"/>
  <c r="J310"/>
  <c r="J112"/>
  <c r="P310"/>
  <c r="R310"/>
  <c r="T310"/>
  <c r="BK326"/>
  <c r="J326"/>
  <c r="J113"/>
  <c r="P326"/>
  <c r="R326"/>
  <c r="T326"/>
  <c r="BK338"/>
  <c r="J338"/>
  <c r="J114"/>
  <c r="P338"/>
  <c r="R338"/>
  <c r="T338"/>
  <c r="BK353"/>
  <c r="J353"/>
  <c r="J115"/>
  <c r="P353"/>
  <c r="R353"/>
  <c r="T353"/>
  <c r="R367"/>
  <c r="J385"/>
  <c r="J117"/>
  <c i="6" r="BK140"/>
  <c r="R140"/>
  <c r="P148"/>
  <c r="BK179"/>
  <c r="J179"/>
  <c r="J100"/>
  <c r="T179"/>
  <c r="P205"/>
  <c r="T222"/>
  <c r="R237"/>
  <c r="P244"/>
  <c r="P252"/>
  <c r="R270"/>
  <c i="7" r="BK154"/>
  <c r="J154"/>
  <c r="J101"/>
  <c r="BK167"/>
  <c r="J167"/>
  <c r="J102"/>
  <c r="P167"/>
  <c r="P178"/>
  <c r="BK192"/>
  <c r="J192"/>
  <c r="J105"/>
  <c i="8" r="P124"/>
  <c r="P121"/>
  <c i="1" r="AU102"/>
  <c i="9" r="R124"/>
  <c r="R123"/>
  <c r="R122"/>
  <c i="10" r="BK133"/>
  <c r="J133"/>
  <c r="J98"/>
  <c r="BK172"/>
  <c r="J172"/>
  <c r="J100"/>
  <c r="T172"/>
  <c r="T180"/>
  <c r="BK198"/>
  <c r="J198"/>
  <c r="J104"/>
  <c r="BK222"/>
  <c r="J222"/>
  <c r="J106"/>
  <c r="R236"/>
  <c r="R243"/>
  <c r="R242"/>
  <c i="11" r="P134"/>
  <c r="P123"/>
  <c r="P122"/>
  <c i="1" r="AU105"/>
  <c i="2" r="P138"/>
  <c r="T138"/>
  <c r="P162"/>
  <c r="BK268"/>
  <c r="J268"/>
  <c r="J101"/>
  <c r="T268"/>
  <c r="P342"/>
  <c r="P364"/>
  <c r="P357"/>
  <c r="BK382"/>
  <c r="J382"/>
  <c r="J110"/>
  <c r="T382"/>
  <c r="P434"/>
  <c r="BK527"/>
  <c r="J527"/>
  <c r="J112"/>
  <c r="T527"/>
  <c r="P560"/>
  <c r="BK587"/>
  <c r="J587"/>
  <c r="J115"/>
  <c r="T587"/>
  <c r="P607"/>
  <c i="3" r="R136"/>
  <c r="P142"/>
  <c r="T142"/>
  <c r="T149"/>
  <c r="T157"/>
  <c r="T165"/>
  <c r="P171"/>
  <c r="T171"/>
  <c r="P176"/>
  <c r="BK196"/>
  <c r="J196"/>
  <c r="J106"/>
  <c r="R196"/>
  <c r="P204"/>
  <c r="BK238"/>
  <c r="J238"/>
  <c r="J109"/>
  <c r="R238"/>
  <c r="R267"/>
  <c r="P274"/>
  <c i="4" r="R133"/>
  <c r="P136"/>
  <c r="T136"/>
  <c r="R146"/>
  <c r="T146"/>
  <c r="T165"/>
  <c r="P237"/>
  <c r="BK342"/>
  <c r="J342"/>
  <c r="J106"/>
  <c r="R342"/>
  <c r="P368"/>
  <c i="5" r="R142"/>
  <c i="6" r="P140"/>
  <c r="T140"/>
  <c r="T148"/>
  <c r="R179"/>
  <c r="T205"/>
  <c r="BK222"/>
  <c r="R222"/>
  <c r="P237"/>
  <c r="BK244"/>
  <c r="J244"/>
  <c r="J106"/>
  <c r="R244"/>
  <c r="T244"/>
  <c r="T252"/>
  <c r="P270"/>
  <c r="BK275"/>
  <c r="J275"/>
  <c r="J109"/>
  <c r="P275"/>
  <c r="BK280"/>
  <c r="J280"/>
  <c r="J110"/>
  <c r="R280"/>
  <c r="BK292"/>
  <c r="J292"/>
  <c r="J111"/>
  <c r="R292"/>
  <c r="BK302"/>
  <c r="J302"/>
  <c r="J112"/>
  <c r="R302"/>
  <c r="BK321"/>
  <c r="J321"/>
  <c r="J113"/>
  <c r="P321"/>
  <c r="T321"/>
  <c r="P326"/>
  <c r="T326"/>
  <c r="P343"/>
  <c r="T343"/>
  <c i="7" r="T154"/>
  <c r="T129"/>
  <c r="T128"/>
  <c r="T127"/>
  <c r="BK178"/>
  <c r="J178"/>
  <c r="J103"/>
  <c r="BK188"/>
  <c r="J188"/>
  <c r="J104"/>
  <c r="T188"/>
  <c r="P192"/>
  <c i="8" r="R124"/>
  <c r="R121"/>
  <c i="9" r="T124"/>
  <c r="T123"/>
  <c r="T122"/>
  <c i="10" r="T133"/>
  <c r="P172"/>
  <c r="P180"/>
  <c r="BK193"/>
  <c r="J193"/>
  <c r="J103"/>
  <c r="T193"/>
  <c r="T198"/>
  <c r="T222"/>
  <c r="T236"/>
  <c r="P243"/>
  <c r="P242"/>
  <c i="11" r="R134"/>
  <c r="R123"/>
  <c r="R122"/>
  <c i="3" r="BK136"/>
  <c r="J136"/>
  <c r="J99"/>
  <c r="T136"/>
  <c r="BK149"/>
  <c r="J149"/>
  <c r="J101"/>
  <c r="R149"/>
  <c r="BK157"/>
  <c r="J157"/>
  <c r="J102"/>
  <c r="R157"/>
  <c r="R165"/>
  <c r="BK176"/>
  <c r="J176"/>
  <c r="J105"/>
  <c r="T176"/>
  <c r="BK204"/>
  <c r="J204"/>
  <c r="J108"/>
  <c r="R204"/>
  <c r="P238"/>
  <c r="BK267"/>
  <c r="J267"/>
  <c r="J110"/>
  <c r="P267"/>
  <c r="BK274"/>
  <c r="J274"/>
  <c r="J111"/>
  <c r="R274"/>
  <c i="4" r="BK136"/>
  <c r="J136"/>
  <c r="J101"/>
  <c r="R136"/>
  <c r="P146"/>
  <c r="P165"/>
  <c r="BK237"/>
  <c r="J237"/>
  <c r="J105"/>
  <c r="R237"/>
  <c r="P342"/>
  <c r="BK368"/>
  <c r="J368"/>
  <c r="J107"/>
  <c r="T368"/>
  <c i="5" r="BK142"/>
  <c r="BK148"/>
  <c r="J148"/>
  <c r="J99"/>
  <c r="T148"/>
  <c r="P208"/>
  <c r="T208"/>
  <c r="P221"/>
  <c r="R221"/>
  <c r="P234"/>
  <c r="BK367"/>
  <c r="J367"/>
  <c r="J116"/>
  <c r="P367"/>
  <c r="T367"/>
  <c i="6" r="BK148"/>
  <c r="J148"/>
  <c r="J99"/>
  <c r="R148"/>
  <c r="P179"/>
  <c r="BK205"/>
  <c r="J205"/>
  <c r="J101"/>
  <c r="R205"/>
  <c r="P222"/>
  <c r="BK237"/>
  <c r="J237"/>
  <c r="J105"/>
  <c r="T237"/>
  <c r="BK252"/>
  <c r="J252"/>
  <c r="J107"/>
  <c r="R252"/>
  <c r="BK270"/>
  <c r="J270"/>
  <c r="J108"/>
  <c r="T270"/>
  <c r="R275"/>
  <c r="T275"/>
  <c r="P280"/>
  <c r="T280"/>
  <c r="P292"/>
  <c r="T292"/>
  <c r="P302"/>
  <c r="T302"/>
  <c r="R321"/>
  <c r="BK326"/>
  <c r="J326"/>
  <c r="J114"/>
  <c r="R326"/>
  <c r="BK343"/>
  <c r="J343"/>
  <c r="J115"/>
  <c r="R343"/>
  <c i="7" r="R154"/>
  <c r="R129"/>
  <c r="R128"/>
  <c r="R127"/>
  <c r="R167"/>
  <c r="R178"/>
  <c r="P188"/>
  <c r="R192"/>
  <c i="8" r="BK124"/>
  <c r="J124"/>
  <c r="J99"/>
  <c i="9" r="P124"/>
  <c r="P123"/>
  <c r="P122"/>
  <c i="1" r="AU103"/>
  <c i="10" r="R133"/>
  <c r="R172"/>
  <c r="R180"/>
  <c r="R193"/>
  <c r="P198"/>
  <c r="P222"/>
  <c r="P236"/>
  <c r="T243"/>
  <c r="T242"/>
  <c i="11" r="T134"/>
  <c r="T123"/>
  <c r="T122"/>
  <c i="2" r="J91"/>
  <c r="BE139"/>
  <c r="BE163"/>
  <c r="BE164"/>
  <c r="BE165"/>
  <c r="BE166"/>
  <c r="BE199"/>
  <c r="BE201"/>
  <c r="BE261"/>
  <c r="BE269"/>
  <c r="BE270"/>
  <c r="BE276"/>
  <c r="BE280"/>
  <c r="BE282"/>
  <c r="BE345"/>
  <c r="BE346"/>
  <c r="BE347"/>
  <c r="BE349"/>
  <c r="BE354"/>
  <c r="BE356"/>
  <c r="BE359"/>
  <c r="BE361"/>
  <c r="BE367"/>
  <c r="BE368"/>
  <c r="BE370"/>
  <c r="BE375"/>
  <c r="BE383"/>
  <c r="BE431"/>
  <c r="BE436"/>
  <c r="BE462"/>
  <c r="BE487"/>
  <c r="BE515"/>
  <c r="BE525"/>
  <c r="BE532"/>
  <c r="BE535"/>
  <c r="BE537"/>
  <c r="BE554"/>
  <c r="BE558"/>
  <c r="BE561"/>
  <c r="BE566"/>
  <c r="BE575"/>
  <c r="BE577"/>
  <c r="BE581"/>
  <c r="BE585"/>
  <c r="BE605"/>
  <c r="BE609"/>
  <c r="BE610"/>
  <c r="BE611"/>
  <c r="BE616"/>
  <c r="BE618"/>
  <c r="BK360"/>
  <c r="J360"/>
  <c r="J106"/>
  <c r="BK557"/>
  <c r="J557"/>
  <c r="J113"/>
  <c i="3" r="J89"/>
  <c r="F129"/>
  <c r="BE138"/>
  <c r="BE143"/>
  <c r="BE150"/>
  <c r="BE151"/>
  <c i="7" r="BK129"/>
  <c r="J129"/>
  <c r="J100"/>
  <c i="8" r="F94"/>
  <c r="E109"/>
  <c r="BE125"/>
  <c r="BK121"/>
  <c r="J121"/>
  <c r="J98"/>
  <c i="9" r="F94"/>
  <c r="BE127"/>
  <c r="BE133"/>
  <c r="BE136"/>
  <c r="BE141"/>
  <c i="10" r="J91"/>
  <c r="BE140"/>
  <c r="BE145"/>
  <c r="BE156"/>
  <c r="BE166"/>
  <c r="BE168"/>
  <c r="BE173"/>
  <c r="BE181"/>
  <c r="BE187"/>
  <c r="BE189"/>
  <c r="BE191"/>
  <c r="BE194"/>
  <c r="BE213"/>
  <c r="BE221"/>
  <c r="BE239"/>
  <c r="BE241"/>
  <c r="BE248"/>
  <c r="BE253"/>
  <c r="BK190"/>
  <c r="J190"/>
  <c r="J102"/>
  <c i="11" r="E112"/>
  <c i="2" r="BE227"/>
  <c r="BE264"/>
  <c r="BE267"/>
  <c r="BE271"/>
  <c r="BE281"/>
  <c r="BE284"/>
  <c r="BE286"/>
  <c r="BE308"/>
  <c r="BE310"/>
  <c r="BE312"/>
  <c r="BE314"/>
  <c r="BE343"/>
  <c r="BE365"/>
  <c r="BE369"/>
  <c r="BE376"/>
  <c r="BE380"/>
  <c r="BE466"/>
  <c r="BE475"/>
  <c r="BE494"/>
  <c r="BE509"/>
  <c r="BE514"/>
  <c r="BE522"/>
  <c r="BE528"/>
  <c r="BE534"/>
  <c r="BE550"/>
  <c r="BE552"/>
  <c r="BE555"/>
  <c r="BE565"/>
  <c r="BE568"/>
  <c r="BE571"/>
  <c r="BE576"/>
  <c r="BE579"/>
  <c r="BE586"/>
  <c r="BE588"/>
  <c r="BE606"/>
  <c r="BE608"/>
  <c r="BE612"/>
  <c r="BE614"/>
  <c r="BK358"/>
  <c r="J358"/>
  <c r="J105"/>
  <c r="BK379"/>
  <c r="J379"/>
  <c r="J109"/>
  <c i="3" r="BE153"/>
  <c r="BE158"/>
  <c r="BE159"/>
  <c r="BE162"/>
  <c r="BE166"/>
  <c r="BE168"/>
  <c r="BE169"/>
  <c r="BE170"/>
  <c r="BE172"/>
  <c r="BE173"/>
  <c r="BE175"/>
  <c r="BE185"/>
  <c r="BE188"/>
  <c r="BE190"/>
  <c r="BE193"/>
  <c r="BE195"/>
  <c r="BE197"/>
  <c r="BE205"/>
  <c r="BE208"/>
  <c r="BE214"/>
  <c r="BE215"/>
  <c r="BE218"/>
  <c r="BE222"/>
  <c r="BE226"/>
  <c r="BE233"/>
  <c r="BE237"/>
  <c r="BE240"/>
  <c r="BE244"/>
  <c r="BE256"/>
  <c r="BE262"/>
  <c r="BE264"/>
  <c r="BE268"/>
  <c r="BE273"/>
  <c i="4" r="J89"/>
  <c r="F92"/>
  <c r="BE134"/>
  <c r="BE135"/>
  <c r="BE164"/>
  <c r="BE182"/>
  <c r="BE183"/>
  <c r="BE210"/>
  <c r="BE232"/>
  <c r="BE236"/>
  <c r="BE242"/>
  <c r="BE258"/>
  <c r="BE260"/>
  <c r="BE280"/>
  <c r="BE303"/>
  <c r="BE321"/>
  <c r="BE324"/>
  <c r="BE343"/>
  <c r="BE344"/>
  <c r="BE358"/>
  <c r="BE364"/>
  <c r="BE373"/>
  <c r="BE375"/>
  <c r="BE381"/>
  <c r="BK130"/>
  <c r="J130"/>
  <c r="J98"/>
  <c i="5" r="J89"/>
  <c r="F92"/>
  <c r="BE144"/>
  <c r="BE149"/>
  <c r="BE164"/>
  <c r="BE178"/>
  <c r="BE185"/>
  <c r="BE199"/>
  <c r="BE206"/>
  <c r="BE219"/>
  <c r="BE222"/>
  <c r="BE226"/>
  <c r="BE248"/>
  <c r="BE252"/>
  <c r="BE266"/>
  <c r="BE270"/>
  <c r="BE272"/>
  <c r="BE280"/>
  <c r="BE283"/>
  <c r="BE284"/>
  <c r="BE286"/>
  <c r="BE289"/>
  <c r="BE293"/>
  <c r="BE295"/>
  <c r="BE308"/>
  <c r="BE331"/>
  <c r="BE332"/>
  <c r="BE334"/>
  <c r="BE337"/>
  <c r="BE340"/>
  <c r="BE348"/>
  <c r="BE350"/>
  <c r="BE351"/>
  <c r="BE352"/>
  <c r="BE355"/>
  <c r="BE374"/>
  <c r="BE380"/>
  <c r="BE384"/>
  <c r="BE386"/>
  <c r="BE390"/>
  <c r="BE392"/>
  <c r="BE393"/>
  <c r="BE413"/>
  <c r="BE416"/>
  <c r="BK292"/>
  <c r="J292"/>
  <c r="J109"/>
  <c r="BK412"/>
  <c r="J412"/>
  <c r="J119"/>
  <c i="6" r="E85"/>
  <c r="J91"/>
  <c r="BE142"/>
  <c r="BE144"/>
  <c r="BE166"/>
  <c r="BE169"/>
  <c r="BE172"/>
  <c r="BE177"/>
  <c r="BE180"/>
  <c r="BE183"/>
  <c r="BE190"/>
  <c r="BE214"/>
  <c r="BE226"/>
  <c r="BE234"/>
  <c r="BE236"/>
  <c r="BE238"/>
  <c r="BE241"/>
  <c r="BE251"/>
  <c r="BE255"/>
  <c r="BE264"/>
  <c r="BE266"/>
  <c r="BE267"/>
  <c r="BE269"/>
  <c r="BE272"/>
  <c r="BE274"/>
  <c r="BE278"/>
  <c r="BE279"/>
  <c r="BE281"/>
  <c r="BE283"/>
  <c r="BE291"/>
  <c r="BE294"/>
  <c r="BE303"/>
  <c r="BE304"/>
  <c r="BE319"/>
  <c r="BE322"/>
  <c r="BE323"/>
  <c r="BE325"/>
  <c r="BE327"/>
  <c r="BE328"/>
  <c r="BE338"/>
  <c r="BE346"/>
  <c r="BK219"/>
  <c r="J219"/>
  <c r="J102"/>
  <c i="7" r="BE191"/>
  <c r="BE194"/>
  <c r="BE195"/>
  <c r="BE196"/>
  <c i="8" r="J117"/>
  <c r="BE123"/>
  <c r="BE130"/>
  <c i="9" r="J91"/>
  <c r="BE126"/>
  <c r="BE128"/>
  <c r="BE129"/>
  <c r="BE132"/>
  <c r="BE134"/>
  <c r="BE137"/>
  <c r="BE139"/>
  <c r="BE143"/>
  <c i="10" r="J89"/>
  <c r="F128"/>
  <c r="BE147"/>
  <c r="BE152"/>
  <c r="BE164"/>
  <c r="BE177"/>
  <c r="BE182"/>
  <c r="BE185"/>
  <c r="BE197"/>
  <c r="BE212"/>
  <c r="BE214"/>
  <c r="BE215"/>
  <c r="BE235"/>
  <c r="BE246"/>
  <c r="BK169"/>
  <c r="J169"/>
  <c r="J99"/>
  <c i="11" r="F119"/>
  <c r="BE133"/>
  <c i="2" r="J89"/>
  <c r="F92"/>
  <c r="E126"/>
  <c r="BE146"/>
  <c r="BE161"/>
  <c r="BE192"/>
  <c r="BE196"/>
  <c r="BE205"/>
  <c r="BE235"/>
  <c r="BE266"/>
  <c r="BE274"/>
  <c r="BE275"/>
  <c r="BE278"/>
  <c r="BE285"/>
  <c r="BE340"/>
  <c r="BE341"/>
  <c r="BE363"/>
  <c r="BE366"/>
  <c r="BE372"/>
  <c r="BE406"/>
  <c r="BE409"/>
  <c r="BE432"/>
  <c r="BE433"/>
  <c r="BE435"/>
  <c r="BE458"/>
  <c r="BE470"/>
  <c r="BE480"/>
  <c r="BE503"/>
  <c r="BE508"/>
  <c r="BE523"/>
  <c r="BE526"/>
  <c r="BE531"/>
  <c r="BE538"/>
  <c r="BE551"/>
  <c r="BE553"/>
  <c r="BE556"/>
  <c r="BE563"/>
  <c r="BE564"/>
  <c r="BE567"/>
  <c r="BE569"/>
  <c r="BE570"/>
  <c r="BK355"/>
  <c r="J355"/>
  <c r="J103"/>
  <c r="BK362"/>
  <c r="J362"/>
  <c r="J107"/>
  <c i="3" r="E85"/>
  <c r="J91"/>
  <c r="BE134"/>
  <c r="BE137"/>
  <c r="BE141"/>
  <c r="BE146"/>
  <c r="BE152"/>
  <c r="BE167"/>
  <c r="BE174"/>
  <c r="BE177"/>
  <c r="BE180"/>
  <c r="BE181"/>
  <c r="BE184"/>
  <c r="BE189"/>
  <c r="BE194"/>
  <c r="BE200"/>
  <c r="BE234"/>
  <c r="BE239"/>
  <c r="BE243"/>
  <c r="BE246"/>
  <c r="BE247"/>
  <c r="BE252"/>
  <c r="BE254"/>
  <c r="BE257"/>
  <c r="BE260"/>
  <c r="BE270"/>
  <c r="BE275"/>
  <c r="BE281"/>
  <c r="BE282"/>
  <c r="BE284"/>
  <c r="BK283"/>
  <c r="J283"/>
  <c r="J112"/>
  <c i="4" r="J91"/>
  <c r="BE138"/>
  <c r="BE142"/>
  <c r="BE147"/>
  <c r="BE148"/>
  <c r="BE153"/>
  <c r="BE155"/>
  <c r="BE156"/>
  <c r="BE166"/>
  <c r="BE185"/>
  <c r="BE187"/>
  <c r="BE207"/>
  <c r="BE240"/>
  <c r="BE257"/>
  <c r="BE295"/>
  <c r="BE300"/>
  <c r="BE305"/>
  <c r="BE323"/>
  <c r="BE340"/>
  <c r="BE341"/>
  <c r="BE362"/>
  <c r="BE365"/>
  <c r="BE369"/>
  <c r="BE374"/>
  <c r="BE377"/>
  <c r="BE384"/>
  <c r="BK163"/>
  <c r="J163"/>
  <c r="J103"/>
  <c r="BK383"/>
  <c r="J383"/>
  <c r="J108"/>
  <c i="5" r="E85"/>
  <c r="J136"/>
  <c r="BE146"/>
  <c r="BE179"/>
  <c r="BE181"/>
  <c r="BE182"/>
  <c r="BE201"/>
  <c r="BE207"/>
  <c r="BE210"/>
  <c r="BE211"/>
  <c r="BE212"/>
  <c r="BE214"/>
  <c r="BE216"/>
  <c r="BE220"/>
  <c r="BE224"/>
  <c r="BE232"/>
  <c r="BE235"/>
  <c r="BE236"/>
  <c r="BE253"/>
  <c r="BE255"/>
  <c r="BE257"/>
  <c r="BE258"/>
  <c r="BE263"/>
  <c r="BE264"/>
  <c r="BE267"/>
  <c r="BE269"/>
  <c r="BE271"/>
  <c r="BE273"/>
  <c r="BE275"/>
  <c r="BE277"/>
  <c r="BE279"/>
  <c r="BE281"/>
  <c r="BE287"/>
  <c r="BE296"/>
  <c r="BE297"/>
  <c r="BE298"/>
  <c r="BE300"/>
  <c r="BE319"/>
  <c r="BE327"/>
  <c r="BE329"/>
  <c r="BE335"/>
  <c r="BE336"/>
  <c r="BE339"/>
  <c r="BE342"/>
  <c r="BE354"/>
  <c r="BE366"/>
  <c r="BE368"/>
  <c r="BE387"/>
  <c r="BE388"/>
  <c r="BE389"/>
  <c r="BK415"/>
  <c r="J415"/>
  <c r="J120"/>
  <c i="6" r="F92"/>
  <c r="BE141"/>
  <c r="BE149"/>
  <c r="BE165"/>
  <c r="BE174"/>
  <c r="BE176"/>
  <c r="BE178"/>
  <c r="BE182"/>
  <c r="BE186"/>
  <c r="BE189"/>
  <c r="BE207"/>
  <c r="BE208"/>
  <c r="BE210"/>
  <c r="BE224"/>
  <c r="BE229"/>
  <c r="BE233"/>
  <c r="BE240"/>
  <c r="BE246"/>
  <c r="BE247"/>
  <c r="BE249"/>
  <c r="BE254"/>
  <c r="BE257"/>
  <c r="BE258"/>
  <c r="BE261"/>
  <c r="BE263"/>
  <c r="BE268"/>
  <c r="BE271"/>
  <c r="BE273"/>
  <c r="BE276"/>
  <c r="BE295"/>
  <c r="BE296"/>
  <c r="BE297"/>
  <c r="BE300"/>
  <c r="BE318"/>
  <c r="BE330"/>
  <c r="BE340"/>
  <c r="BE341"/>
  <c r="BE349"/>
  <c i="7" r="E85"/>
  <c r="J93"/>
  <c r="J121"/>
  <c r="BE130"/>
  <c r="BE132"/>
  <c r="BE133"/>
  <c r="BE137"/>
  <c r="BE139"/>
  <c r="BE140"/>
  <c r="BE143"/>
  <c r="BE144"/>
  <c r="BE146"/>
  <c r="BE147"/>
  <c r="BE150"/>
  <c r="BE152"/>
  <c r="BE153"/>
  <c r="BE156"/>
  <c r="BE159"/>
  <c r="BE161"/>
  <c r="BE162"/>
  <c r="BE163"/>
  <c r="BE164"/>
  <c r="BE165"/>
  <c r="BE173"/>
  <c r="BE177"/>
  <c r="BE180"/>
  <c r="BE184"/>
  <c r="BE187"/>
  <c r="BE189"/>
  <c r="BE193"/>
  <c i="8" r="J115"/>
  <c r="BE122"/>
  <c r="BE126"/>
  <c i="9" r="E110"/>
  <c r="J118"/>
  <c r="BE125"/>
  <c r="BE131"/>
  <c r="BE135"/>
  <c r="BE140"/>
  <c i="10" r="E85"/>
  <c r="BE134"/>
  <c r="BE143"/>
  <c r="BE148"/>
  <c r="BE153"/>
  <c r="BE154"/>
  <c r="BE160"/>
  <c r="BE162"/>
  <c r="BE170"/>
  <c r="BE175"/>
  <c r="BE183"/>
  <c r="BE199"/>
  <c r="BE200"/>
  <c r="BE201"/>
  <c r="BE204"/>
  <c r="BE250"/>
  <c r="BK249"/>
  <c r="J249"/>
  <c r="J110"/>
  <c r="BK252"/>
  <c r="J252"/>
  <c r="J111"/>
  <c i="11" r="J89"/>
  <c r="J91"/>
  <c r="BE127"/>
  <c r="BE136"/>
  <c r="BK124"/>
  <c r="J124"/>
  <c r="J98"/>
  <c r="BK132"/>
  <c r="J132"/>
  <c r="J101"/>
  <c i="2" r="BE144"/>
  <c i="3" r="BE221"/>
  <c r="BE229"/>
  <c r="BE248"/>
  <c r="BE250"/>
  <c r="BE263"/>
  <c r="BE266"/>
  <c r="BE269"/>
  <c r="BK133"/>
  <c i="4" r="E85"/>
  <c r="BE131"/>
  <c r="BE137"/>
  <c r="BE149"/>
  <c r="BE151"/>
  <c r="BE154"/>
  <c r="BE190"/>
  <c r="BE209"/>
  <c r="BE211"/>
  <c r="BE228"/>
  <c r="BE229"/>
  <c r="BE234"/>
  <c r="BE238"/>
  <c r="BE259"/>
  <c r="BE261"/>
  <c r="BE262"/>
  <c r="BE278"/>
  <c r="BE307"/>
  <c r="BE309"/>
  <c r="BE319"/>
  <c r="BE363"/>
  <c r="BE367"/>
  <c i="5" r="BE143"/>
  <c r="BE150"/>
  <c r="BE184"/>
  <c r="BE205"/>
  <c r="BE209"/>
  <c r="BE218"/>
  <c r="BE223"/>
  <c r="BE230"/>
  <c r="BE238"/>
  <c r="BE246"/>
  <c r="BE250"/>
  <c r="BE260"/>
  <c r="BE262"/>
  <c r="BE265"/>
  <c r="BE274"/>
  <c r="BE278"/>
  <c r="BE282"/>
  <c r="BE285"/>
  <c r="BE288"/>
  <c r="BE290"/>
  <c r="BE291"/>
  <c r="BE309"/>
  <c r="BE311"/>
  <c r="BE325"/>
  <c r="BE328"/>
  <c r="BE330"/>
  <c r="BE333"/>
  <c r="BE382"/>
  <c r="BE383"/>
  <c r="BK231"/>
  <c r="J231"/>
  <c r="J102"/>
  <c i="6" r="J89"/>
  <c r="BE143"/>
  <c r="BE146"/>
  <c r="BE150"/>
  <c r="BE151"/>
  <c r="BE168"/>
  <c r="BE171"/>
  <c r="BE184"/>
  <c r="BE188"/>
  <c r="BE191"/>
  <c r="BE206"/>
  <c r="BE220"/>
  <c r="BE223"/>
  <c r="BE227"/>
  <c r="BE231"/>
  <c r="BE239"/>
  <c r="BE242"/>
  <c r="BE243"/>
  <c r="BE245"/>
  <c r="BE248"/>
  <c r="BE250"/>
  <c r="BE253"/>
  <c r="BE256"/>
  <c r="BE259"/>
  <c r="BE260"/>
  <c r="BE262"/>
  <c r="BE265"/>
  <c r="BE293"/>
  <c r="BE298"/>
  <c r="BE299"/>
  <c r="BE301"/>
  <c r="BE305"/>
  <c r="BE306"/>
  <c r="BE316"/>
  <c r="BE320"/>
  <c r="BE342"/>
  <c r="BE344"/>
  <c r="BE345"/>
  <c r="BE347"/>
  <c r="BE350"/>
  <c r="BE370"/>
  <c r="BE373"/>
  <c r="BK369"/>
  <c r="J369"/>
  <c r="J117"/>
  <c r="BK372"/>
  <c r="J372"/>
  <c r="J118"/>
  <c i="7" r="F94"/>
  <c r="BE131"/>
  <c r="BE134"/>
  <c r="BE135"/>
  <c r="BE136"/>
  <c r="BE138"/>
  <c r="BE141"/>
  <c r="BE142"/>
  <c r="BE145"/>
  <c r="BE148"/>
  <c r="BE149"/>
  <c r="BE151"/>
  <c r="BE155"/>
  <c r="BE157"/>
  <c r="BE158"/>
  <c r="BE160"/>
  <c r="BE166"/>
  <c r="BE168"/>
  <c r="BE169"/>
  <c r="BE170"/>
  <c r="BE171"/>
  <c r="BE172"/>
  <c r="BE174"/>
  <c r="BE175"/>
  <c r="BE176"/>
  <c r="BE179"/>
  <c r="BE181"/>
  <c r="BE182"/>
  <c r="BE183"/>
  <c r="BE185"/>
  <c r="BE186"/>
  <c r="BE190"/>
  <c r="BE197"/>
  <c i="8" r="BE127"/>
  <c r="BE128"/>
  <c r="BE129"/>
  <c i="9" r="BE130"/>
  <c r="BE138"/>
  <c r="BE142"/>
  <c r="BE144"/>
  <c r="BE145"/>
  <c r="BE146"/>
  <c i="10" r="BE136"/>
  <c r="BE138"/>
  <c r="BE174"/>
  <c r="BE179"/>
  <c r="BE203"/>
  <c r="BE206"/>
  <c r="BE223"/>
  <c r="BE225"/>
  <c r="BE226"/>
  <c r="BE228"/>
  <c r="BE234"/>
  <c r="BE237"/>
  <c r="BE244"/>
  <c r="BK220"/>
  <c r="J220"/>
  <c r="J105"/>
  <c i="11" r="BE125"/>
  <c r="BE130"/>
  <c r="BE135"/>
  <c r="BK126"/>
  <c r="J126"/>
  <c r="J99"/>
  <c r="BK129"/>
  <c r="J129"/>
  <c r="J100"/>
  <c i="7" r="J36"/>
  <c i="1" r="AW101"/>
  <c i="9" r="F38"/>
  <c i="1" r="BC103"/>
  <c i="2" r="F35"/>
  <c i="1" r="BB95"/>
  <c i="4" r="F36"/>
  <c i="1" r="BC97"/>
  <c i="6" r="J34"/>
  <c i="1" r="AW99"/>
  <c i="2" r="F34"/>
  <c i="1" r="BA95"/>
  <c i="7" r="F36"/>
  <c i="1" r="BA101"/>
  <c i="5" r="J34"/>
  <c i="1" r="AW98"/>
  <c i="6" r="F37"/>
  <c i="1" r="BD99"/>
  <c i="8" r="F37"/>
  <c i="1" r="BB102"/>
  <c i="9" r="F39"/>
  <c i="1" r="BD103"/>
  <c i="10" r="J34"/>
  <c i="1" r="AW104"/>
  <c i="11" r="F36"/>
  <c i="1" r="BC105"/>
  <c i="2" r="J34"/>
  <c i="1" r="AW95"/>
  <c i="3" r="F34"/>
  <c i="1" r="BA96"/>
  <c i="4" r="F35"/>
  <c i="1" r="BB97"/>
  <c i="6" r="F34"/>
  <c i="1" r="BA99"/>
  <c i="6" r="F36"/>
  <c i="1" r="BC99"/>
  <c i="8" r="F36"/>
  <c i="1" r="BA102"/>
  <c i="8" r="F38"/>
  <c i="1" r="BC102"/>
  <c i="9" r="F37"/>
  <c i="1" r="BB103"/>
  <c i="10" r="F36"/>
  <c i="1" r="BC104"/>
  <c i="11" r="F35"/>
  <c i="1" r="BB105"/>
  <c i="3" r="F37"/>
  <c i="1" r="BD96"/>
  <c i="4" r="F37"/>
  <c i="1" r="BD97"/>
  <c i="5" r="F34"/>
  <c i="1" r="BA98"/>
  <c i="7" r="F39"/>
  <c i="1" r="BD101"/>
  <c i="11" r="F37"/>
  <c i="1" r="BD105"/>
  <c r="AS94"/>
  <c i="2" r="F36"/>
  <c i="1" r="BC95"/>
  <c i="8" r="J36"/>
  <c i="1" r="AW102"/>
  <c i="10" r="F35"/>
  <c i="1" r="BB104"/>
  <c i="3" r="F35"/>
  <c i="1" r="BB96"/>
  <c i="5" r="F37"/>
  <c i="1" r="BD98"/>
  <c i="7" r="F37"/>
  <c i="1" r="BB101"/>
  <c i="9" r="F36"/>
  <c i="1" r="BA103"/>
  <c i="11" r="J34"/>
  <c i="1" r="AW105"/>
  <c i="2" r="F37"/>
  <c i="1" r="BD95"/>
  <c i="3" r="F36"/>
  <c i="1" r="BC96"/>
  <c i="4" r="F34"/>
  <c i="1" r="BA97"/>
  <c i="5" r="F36"/>
  <c i="1" r="BC98"/>
  <c i="7" r="F38"/>
  <c i="1" r="BC101"/>
  <c i="3" r="J34"/>
  <c i="1" r="AW96"/>
  <c i="4" r="J34"/>
  <c i="1" r="AW97"/>
  <c i="5" r="F35"/>
  <c i="1" r="BB98"/>
  <c i="6" r="F35"/>
  <c i="1" r="BB99"/>
  <c i="8" r="F39"/>
  <c i="1" r="BD102"/>
  <c i="9" r="J36"/>
  <c i="1" r="AW103"/>
  <c i="10" r="F34"/>
  <c i="1" r="BA104"/>
  <c i="10" r="F37"/>
  <c i="1" r="BD104"/>
  <c i="11" r="F34"/>
  <c i="1" r="BA105"/>
  <c i="3" l="1" r="R203"/>
  <c r="T135"/>
  <c i="10" r="T132"/>
  <c r="T131"/>
  <c i="6" r="R221"/>
  <c r="BK221"/>
  <c r="J221"/>
  <c r="J103"/>
  <c r="T139"/>
  <c r="P139"/>
  <c i="3" r="P203"/>
  <c r="R135"/>
  <c r="R132"/>
  <c i="6" r="T221"/>
  <c r="R139"/>
  <c r="R138"/>
  <c r="BK139"/>
  <c r="J139"/>
  <c r="J97"/>
  <c i="5" r="T233"/>
  <c i="4" r="T132"/>
  <c r="T128"/>
  <c i="10" r="R132"/>
  <c r="R131"/>
  <c i="6" r="P221"/>
  <c i="5" r="P233"/>
  <c r="BK141"/>
  <c r="J141"/>
  <c r="J97"/>
  <c r="R141"/>
  <c i="4" r="R132"/>
  <c r="R128"/>
  <c i="2" r="T137"/>
  <c r="T136"/>
  <c r="P137"/>
  <c r="P136"/>
  <c i="1" r="AU95"/>
  <c i="4" r="P132"/>
  <c r="P128"/>
  <c i="1" r="AU97"/>
  <c i="5" r="R233"/>
  <c r="T141"/>
  <c r="T140"/>
  <c r="P141"/>
  <c r="P140"/>
  <c i="1" r="AU98"/>
  <c i="3" r="T203"/>
  <c r="P135"/>
  <c r="P132"/>
  <c i="1" r="AU96"/>
  <c i="10" r="BK242"/>
  <c r="J242"/>
  <c r="J108"/>
  <c r="P132"/>
  <c r="P131"/>
  <c i="1" r="AU104"/>
  <c i="2" r="R137"/>
  <c r="R136"/>
  <c r="BK137"/>
  <c r="J138"/>
  <c r="J98"/>
  <c i="7" r="BK128"/>
  <c r="J128"/>
  <c r="J99"/>
  <c i="9" r="J124"/>
  <c r="J100"/>
  <c i="10" r="J243"/>
  <c r="J109"/>
  <c i="3" r="J133"/>
  <c r="J97"/>
  <c r="BK135"/>
  <c r="J135"/>
  <c r="J98"/>
  <c r="BK203"/>
  <c r="J203"/>
  <c r="J107"/>
  <c i="5" r="J142"/>
  <c r="J98"/>
  <c r="BK233"/>
  <c r="J233"/>
  <c r="J103"/>
  <c r="BK411"/>
  <c r="J411"/>
  <c r="J118"/>
  <c i="6" r="J140"/>
  <c r="J98"/>
  <c r="J222"/>
  <c r="J104"/>
  <c i="9" r="J123"/>
  <c r="J99"/>
  <c i="10" r="BK132"/>
  <c r="BK131"/>
  <c r="J131"/>
  <c r="J96"/>
  <c i="2" r="BK357"/>
  <c r="J357"/>
  <c r="J104"/>
  <c i="4" r="BK129"/>
  <c r="J129"/>
  <c r="J97"/>
  <c r="BK132"/>
  <c r="J132"/>
  <c r="J99"/>
  <c i="6" r="BK368"/>
  <c r="J368"/>
  <c r="J116"/>
  <c i="11" r="BK123"/>
  <c r="J123"/>
  <c r="J97"/>
  <c i="8" r="J32"/>
  <c i="1" r="AG102"/>
  <c r="BD100"/>
  <c i="6" r="F33"/>
  <c i="1" r="AZ99"/>
  <c i="8" r="J35"/>
  <c i="1" r="AV102"/>
  <c r="AT102"/>
  <c i="10" r="F33"/>
  <c i="1" r="AZ104"/>
  <c i="7" r="J35"/>
  <c i="1" r="AV101"/>
  <c r="AT101"/>
  <c i="9" r="J35"/>
  <c i="1" r="AV103"/>
  <c r="AT103"/>
  <c i="10" r="J33"/>
  <c i="1" r="AV104"/>
  <c r="AT104"/>
  <c i="4" r="F33"/>
  <c i="1" r="AZ97"/>
  <c i="9" r="F35"/>
  <c i="1" r="AZ103"/>
  <c r="BA100"/>
  <c r="AW100"/>
  <c i="4" r="J33"/>
  <c i="1" r="AV97"/>
  <c r="AT97"/>
  <c r="AU100"/>
  <c r="BB100"/>
  <c r="AX100"/>
  <c i="3" r="F33"/>
  <c i="1" r="AZ96"/>
  <c i="5" r="J33"/>
  <c i="1" r="AV98"/>
  <c r="AT98"/>
  <c i="9" r="J32"/>
  <c i="1" r="AG103"/>
  <c r="AN103"/>
  <c i="3" r="J33"/>
  <c i="1" r="AV96"/>
  <c r="AT96"/>
  <c i="7" r="F35"/>
  <c i="1" r="AZ101"/>
  <c i="11" r="J33"/>
  <c i="1" r="AV105"/>
  <c r="AT105"/>
  <c i="2" r="F33"/>
  <c i="1" r="AZ95"/>
  <c i="11" r="F33"/>
  <c i="1" r="AZ105"/>
  <c i="5" r="F33"/>
  <c i="1" r="AZ98"/>
  <c i="2" r="J33"/>
  <c i="1" r="AV95"/>
  <c r="AT95"/>
  <c r="BC100"/>
  <c r="AY100"/>
  <c i="6" r="J33"/>
  <c i="1" r="AV99"/>
  <c r="AT99"/>
  <c i="8" r="F35"/>
  <c i="1" r="AZ102"/>
  <c i="2" l="1" r="BK136"/>
  <c r="J136"/>
  <c r="J96"/>
  <c i="5" r="R140"/>
  <c i="6" r="T138"/>
  <c i="3" r="T132"/>
  <c i="6" r="P138"/>
  <c i="1" r="AU99"/>
  <c i="9" r="J41"/>
  <c i="8" r="J41"/>
  <c i="3" r="BK132"/>
  <c r="J132"/>
  <c r="J96"/>
  <c i="2" r="J137"/>
  <c r="J97"/>
  <c i="7" r="BK127"/>
  <c r="J127"/>
  <c i="10" r="J132"/>
  <c r="J97"/>
  <c i="6" r="BK138"/>
  <c r="J138"/>
  <c i="5" r="BK140"/>
  <c r="J140"/>
  <c i="11" r="BK122"/>
  <c r="J122"/>
  <c r="J96"/>
  <c i="4" r="BK128"/>
  <c r="J128"/>
  <c r="J96"/>
  <c i="1" r="BB94"/>
  <c r="AX94"/>
  <c r="BA94"/>
  <c r="W30"/>
  <c r="BC94"/>
  <c r="W32"/>
  <c r="BD94"/>
  <c r="W33"/>
  <c r="AN102"/>
  <c i="10" r="J30"/>
  <c i="1" r="AG104"/>
  <c r="AN104"/>
  <c i="6" r="J30"/>
  <c i="1" r="AG99"/>
  <c r="AN99"/>
  <c r="AU94"/>
  <c r="AZ100"/>
  <c r="AV100"/>
  <c r="AT100"/>
  <c i="7" r="J32"/>
  <c i="1" r="AG101"/>
  <c r="AN101"/>
  <c i="5" r="J30"/>
  <c i="1" r="AG98"/>
  <c r="AN98"/>
  <c i="7" l="1" r="J98"/>
  <c i="10" r="J39"/>
  <c i="5" r="J39"/>
  <c r="J96"/>
  <c i="6" r="J96"/>
  <c r="J39"/>
  <c i="7" r="J41"/>
  <c i="1" r="AZ94"/>
  <c r="W29"/>
  <c r="AW94"/>
  <c r="AK30"/>
  <c i="3" r="J30"/>
  <c i="1" r="AG96"/>
  <c r="AN96"/>
  <c r="AG100"/>
  <c r="AN100"/>
  <c r="W31"/>
  <c i="2" r="J30"/>
  <c i="1" r="AG95"/>
  <c i="11" r="J30"/>
  <c i="1" r="AG105"/>
  <c r="AN105"/>
  <c i="4" r="J30"/>
  <c i="1" r="AG97"/>
  <c r="AN97"/>
  <c r="AY94"/>
  <c i="2" l="1" r="J39"/>
  <c i="3" r="J39"/>
  <c i="4" r="J39"/>
  <c i="11" r="J39"/>
  <c i="1" r="AN95"/>
  <c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<sst xmlns="http://schemas.openxmlformats.org/spreadsheetml/2006/main">
  <si>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</si>
  <si>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</si>
  <si>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</si>
  <si>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</si>
  <si>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</si>
  <si>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{313d348c-bf6c-4229-a305-164f843b3134}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</si>
  <si>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</si>
  <si>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</si>
  <si>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</si>
  <si>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</si>
  <si>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</si>
  <si>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</si>
  <si>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</si>
  <si>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</si>
  <si>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</si>
  <si>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</si>
  <si>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</si>
  <si>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Beroun Závodí - oprava</t>
  </si>
  <si>
    <t>KSO:</t>
  </si>
  <si>
    <t>CC-CZ:</t>
  </si>
  <si>
    <t>Místo:</t>
  </si>
  <si>
    <t>Beroun Závodí</t>
  </si>
  <si>
    <t>Datum:</t>
  </si>
  <si>
    <t>23. 7. 2020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</si>
  <si>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</si>
  <si>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</si>
  <si>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</si>
  <si>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</si>
  <si>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</si>
  <si>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</si>
  <si>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</si>
  <si>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</si>
  <si>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</si>
  <si>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</si>
  <si>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</si>
  <si>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</si>
  <si>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</si>
  <si>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</si>
  <si>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</si>
  <si>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</si>
  <si>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</si>
  <si>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</si>
  <si>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</si>
  <si>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</si>
  <si>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</si>
  <si>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</si>
  <si>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</si>
  <si>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</si>
  <si>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</si>
  <si>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</si>
  <si>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</si>
  <si>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</si>
  <si>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</si>
  <si>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</si>
  <si>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</si>
  <si>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</si>
  <si>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</si>
  <si>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</si>
  <si>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</si>
  <si>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</si>
  <si>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</si>
  <si>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</si>
  <si>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</si>
  <si>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</si>
  <si>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</si>
  <si>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</si>
  <si>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</si>
  <si>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</si>
  <si>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</si>
  <si>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</si>
  <si>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</si>
  <si>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</si>
  <si>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</si>
  <si>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</si>
  <si>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</si>
  <si>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</si>
  <si>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</si>
  <si>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</si>
  <si>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</si>
  <si>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</si>
  <si>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</si>
  <si>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</si>
  <si>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</si>
  <si>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</si>
  <si>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vnějšího pláště budovy</t>
  </si>
  <si>
    <t>STA</t>
  </si>
  <si>
    <t>1</t>
  </si>
  <si>
    <t>{6267aa4d-a043-4328-8fae-b499ddb6fb9a}</t>
  </si>
  <si>
    <t>2</t>
  </si>
  <si>
    <t>SO.02</t>
  </si>
  <si>
    <t>Oprava přístřešku</t>
  </si>
  <si>
    <t>{ceb6be9b-c04d-4830-a5fd-60d3fc1b1829}</t>
  </si>
  <si>
    <t>SO.03</t>
  </si>
  <si>
    <t>Oprava střechy</t>
  </si>
  <si>
    <t>{3c25129e-1bd8-4a7b-85db-0a85f3f92563}</t>
  </si>
  <si>
    <t>SO.04</t>
  </si>
  <si>
    <t>Oprava vnitřních prostor - komerční prostory</t>
  </si>
  <si>
    <t>{3ca1a97a-0b1b-4432-9a27-f372b8108d64}</t>
  </si>
  <si>
    <t>SO.05</t>
  </si>
  <si>
    <t>Oprava vnitřních prostor - šatna a WC SSZT</t>
  </si>
  <si>
    <t>{f9fa0aca-9f96-4833-a339-58a48aebe854}</t>
  </si>
  <si>
    <t>SO.06</t>
  </si>
  <si>
    <t>Elektroinstalace</t>
  </si>
  <si>
    <t>{3c1e97d9-4e29-40f0-baa2-758a381c2b64}</t>
  </si>
  <si>
    <t>06.1</t>
  </si>
  <si>
    <t>Komerční prostory</t>
  </si>
  <si>
    <t>Soupis</t>
  </si>
  <si>
    <t>{b8513d53-0a58-41c0-acaa-c178f4aea097}</t>
  </si>
  <si>
    <t>06.2</t>
  </si>
  <si>
    <t>VO osvětlení</t>
  </si>
  <si>
    <t>{dae10a5c-7ab2-4565-9018-01fe0b77bf21}</t>
  </si>
  <si>
    <t>06.3</t>
  </si>
  <si>
    <t>Hromosvod</t>
  </si>
  <si>
    <t>{bb8e2528-119c-4ad2-aa1a-dcd6612467c4}</t>
  </si>
  <si>
    <t>SO.07</t>
  </si>
  <si>
    <t>Oprava zpevněných ploch</t>
  </si>
  <si>
    <t>{63a2a1c7-f149-4980-b5db-2bf8cc31c8fa}</t>
  </si>
  <si>
    <t>SO.08</t>
  </si>
  <si>
    <t>VRN</t>
  </si>
  <si>
    <t>{aec01389-b11d-405d-a80a-100fa8ffe6f4}</t>
  </si>
  <si>
    <t>KRYCÍ LIST SOUPISU PRACÍ</t>
  </si>
  <si>
    <t>Objekt:</t>
  </si>
  <si>
    <t>SO.01 - Oprava vnějšího pláště budovy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</si>
  <si>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</si>
  <si>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</si>
  <si>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</si>
  <si>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</si>
  <si>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</si>
  <si>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</si>
  <si>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</si>
  <si>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</si>
  <si>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</si>
  <si>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</si>
  <si>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</si>
  <si>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</si>
  <si>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</si>
  <si>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</si>
  <si>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</si>
  <si>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</si>
  <si>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</si>
  <si>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</si>
  <si>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</si>
  <si>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</si>
  <si>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</si>
  <si>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</si>
  <si>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</si>
  <si>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786 - Dokončovací práce - čalounické úpravy</t>
  </si>
  <si>
    <t>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</si>
  <si>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</si>
  <si>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</si>
  <si>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</si>
  <si>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</si>
  <si>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</si>
  <si>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</si>
  <si>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</si>
  <si>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</si>
  <si>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</si>
  <si>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</si>
  <si>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</si>
  <si>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</si>
  <si>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</si>
  <si>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</si>
  <si>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</si>
  <si>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</si>
  <si>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</si>
  <si>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</si>
  <si>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</si>
  <si>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310231015</t>
  </si>
  <si>
    <t>Zazdívka otvorů ve zdivu nadzákladovém plochy do 4 m2 cihlami děrovanými přes P10 do P15, tl. stěny 175 mm</t>
  </si>
  <si>
    <t>m2</t>
  </si>
  <si>
    <t>4</t>
  </si>
  <si>
    <t>1409730047</t>
  </si>
  <si>
    <t>VV</t>
  </si>
  <si>
    <t>(1,6*1,9)*3</t>
  </si>
  <si>
    <t>(0,6*0,9)</t>
  </si>
  <si>
    <t>(0,6*1,2)</t>
  </si>
  <si>
    <t>Součet</t>
  </si>
  <si>
    <t>317235811</t>
  </si>
  <si>
    <t>Doplnění zdiva hlavních a kordónových říms cihlami pálenými na maltu</t>
  </si>
  <si>
    <t>m3</t>
  </si>
  <si>
    <t>1730779720</t>
  </si>
  <si>
    <t>0,4*0,2*5</t>
  </si>
  <si>
    <t>34227224R</t>
  </si>
  <si>
    <t>Zednické přípomoci k výměně oken a dveří kompletní - dozdívky po dvojitých špaletových oknech a dveřích, omítky, povrchové úpravy vč. začištění vnitřní i vnější strany aj.</t>
  </si>
  <si>
    <t>kus</t>
  </si>
  <si>
    <t>473204700</t>
  </si>
  <si>
    <t>P</t>
  </si>
  <si>
    <t>Poznámka k položce:_x000d_
Poznámka k položce: Pozor - změna typu oken, nutno přizpůsobit otvor pro nová zdvojená okna dle situace po vybourání původních dvojitých špaletových oken!</t>
  </si>
  <si>
    <t>od kolejiště</t>
  </si>
  <si>
    <t>5+6+1+1+2</t>
  </si>
  <si>
    <t>Mezisoučet</t>
  </si>
  <si>
    <t>z ulice</t>
  </si>
  <si>
    <t>2+1+2+1+1+4+1+2</t>
  </si>
  <si>
    <t>štít diselagregát</t>
  </si>
  <si>
    <t>dveře</t>
  </si>
  <si>
    <t>9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</si>
  <si>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</si>
  <si>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</si>
  <si>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1730949495</t>
  </si>
  <si>
    <t>6</t>
  </si>
  <si>
    <t>Úpravy povrchů, podlahy a osazování výplní</t>
  </si>
  <si>
    <t>5</t>
  </si>
  <si>
    <t>622131121</t>
  </si>
  <si>
    <t>Penetrace akrylát-silikon vnějších stěn nanášená ručně</t>
  </si>
  <si>
    <t>-1224192008</t>
  </si>
  <si>
    <t>622135001</t>
  </si>
  <si>
    <t>Vyrovnání podkladu vnějších stěn maltou vápenocementovou tl do 10 mm</t>
  </si>
  <si>
    <t>-55768428</t>
  </si>
  <si>
    <t>7</t>
  </si>
  <si>
    <t>622142001</t>
  </si>
  <si>
    <t>Potažení vnějších stěn sklovláknitým pletivem vtlačeným do tenkovrstvé hmoty</t>
  </si>
  <si>
    <t>-19180203</t>
  </si>
  <si>
    <t>8</t>
  </si>
  <si>
    <t>622325259</t>
  </si>
  <si>
    <t>Oprava vnější vápenné omítky s celoplošným přeštukováním členitosti 1 v rozsahu do 100%</t>
  </si>
  <si>
    <t>-1923656201</t>
  </si>
  <si>
    <t>(17,8*3,6)</t>
  </si>
  <si>
    <t>(4,5*4,2)*2</t>
  </si>
  <si>
    <t>(1,9*4,2)*2</t>
  </si>
  <si>
    <t>(2,5*4,2)*2</t>
  </si>
  <si>
    <t>(7,6*4,2)*2</t>
  </si>
  <si>
    <t>(7,6*1)*2</t>
  </si>
  <si>
    <t>(14,6*3,8)</t>
  </si>
  <si>
    <t>od ulice</t>
  </si>
  <si>
    <t>(0,3*4,2)*3</t>
  </si>
  <si>
    <t>(2*4,2)</t>
  </si>
  <si>
    <t>(2,3*4,2)</t>
  </si>
  <si>
    <t>štíty</t>
  </si>
  <si>
    <t>(6*3,6)*2</t>
  </si>
  <si>
    <t>(6*0,8)*2</t>
  </si>
  <si>
    <t>(4,5*0,8)*4</t>
  </si>
  <si>
    <t>622631001</t>
  </si>
  <si>
    <t>Spárování spárovací maltou vnějších pohledových ploch stěn z cihel (sokl)</t>
  </si>
  <si>
    <t>574220770</t>
  </si>
  <si>
    <t>108,94</t>
  </si>
  <si>
    <t>-8,32</t>
  </si>
  <si>
    <t>10</t>
  </si>
  <si>
    <t>625681011</t>
  </si>
  <si>
    <t>Ochrana proti holubům hrotovým systémem jednořadým s účinnou šířkou 10 cm</t>
  </si>
  <si>
    <t>m</t>
  </si>
  <si>
    <t>-823936802</t>
  </si>
  <si>
    <t>(11*2)"svod"</t>
  </si>
  <si>
    <t>11</t>
  </si>
  <si>
    <t>625681014</t>
  </si>
  <si>
    <t>Ochrana proti holubům hrotový systém čtyřřadý, účinná šíře 25 cm</t>
  </si>
  <si>
    <t>-185134559</t>
  </si>
  <si>
    <t>0,6*5"okna 1. patro (půda)"</t>
  </si>
  <si>
    <t>12</t>
  </si>
  <si>
    <t>628641115</t>
  </si>
  <si>
    <t>Kamenická oprava schodů před vstupy, vytmelení, doplnění materiálu,vybroušení, reprofilace, finální obložení keramickými schodovkami</t>
  </si>
  <si>
    <t>-1994300552</t>
  </si>
  <si>
    <t>1*3"vpředu"</t>
  </si>
  <si>
    <t>4*1"vzadu"</t>
  </si>
  <si>
    <t>629135102</t>
  </si>
  <si>
    <t>Vyrovnávací vrstva pod klempířské prvky z MC š do 300 mm kompletní příprava pro osazení nových klempířských prvků (dobetonování parapetů, říms aj.)</t>
  </si>
  <si>
    <t>370967198</t>
  </si>
  <si>
    <t>1,5*5</t>
  </si>
  <si>
    <t>1,6*6</t>
  </si>
  <si>
    <t>1,1*1</t>
  </si>
  <si>
    <t>1,5*1</t>
  </si>
  <si>
    <t>0,6*2</t>
  </si>
  <si>
    <t>1,6*1</t>
  </si>
  <si>
    <t>1,2*2</t>
  </si>
  <si>
    <t>0,6*1</t>
  </si>
  <si>
    <t>0,9*4</t>
  </si>
  <si>
    <t>0,9*1</t>
  </si>
  <si>
    <t>14</t>
  </si>
  <si>
    <t>629991011</t>
  </si>
  <si>
    <t>Zakrytí výplní otvorů a svislých ploch fólií přilepenou lepící páskou</t>
  </si>
  <si>
    <t>1931233684</t>
  </si>
  <si>
    <t>okna</t>
  </si>
  <si>
    <t>53,4</t>
  </si>
  <si>
    <t>(1*2,7)*6</t>
  </si>
  <si>
    <t>(1*2)*1</t>
  </si>
  <si>
    <t>(1,3*2,2)*2</t>
  </si>
  <si>
    <t>629995101</t>
  </si>
  <si>
    <t>Očištění vnějších ploch omytím tlakovou vodou</t>
  </si>
  <si>
    <t>-162099174</t>
  </si>
  <si>
    <t>16</t>
  </si>
  <si>
    <t>629999031R</t>
  </si>
  <si>
    <t>Příplatek za použití omítkových plastových nebo pozinkovaných profilů s tkaninou</t>
  </si>
  <si>
    <t>-2115700732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</si>
  <si>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</si>
  <si>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Trubní vedení</t>
  </si>
  <si>
    <t>17</t>
  </si>
  <si>
    <t>721242805</t>
  </si>
  <si>
    <t>Demontáž lapače střešních splavenin do DN 150</t>
  </si>
  <si>
    <t>1749563449</t>
  </si>
  <si>
    <t>5+6</t>
  </si>
  <si>
    <t>18</t>
  </si>
  <si>
    <t>877265271</t>
  </si>
  <si>
    <t>Montáž lapače střešních splavenin vč. dopojení</t>
  </si>
  <si>
    <t>1600173707</t>
  </si>
  <si>
    <t>19</t>
  </si>
  <si>
    <t>M</t>
  </si>
  <si>
    <t>56231163</t>
  </si>
  <si>
    <t>lapač střešních splavenin se zápachovou klapkou a lapacím košem DN 125/110</t>
  </si>
  <si>
    <t>782801949</t>
  </si>
  <si>
    <t xml:space="preserve"> Ostatní konstrukce a práce-bourání</t>
  </si>
  <si>
    <t>20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</si>
  <si>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</si>
  <si>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</si>
  <si>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kpl</t>
  </si>
  <si>
    <t>-951970292</t>
  </si>
  <si>
    <t>000000004</t>
  </si>
  <si>
    <t>D+M doplňků fasády vč. povrchové úpravy - větrací mřížky, konzole, průvětrníky aj. vč. demontáže stávajících</t>
  </si>
  <si>
    <t>-1847271410</t>
  </si>
  <si>
    <t>22</t>
  </si>
  <si>
    <t>915331111.1</t>
  </si>
  <si>
    <t>Předformátované vodorovné dopravní značení čára šířky 50mm - hrana</t>
  </si>
  <si>
    <t>368223235</t>
  </si>
  <si>
    <t>8*(1,5*2)"vstupy"</t>
  </si>
  <si>
    <t>23</t>
  </si>
  <si>
    <t>93694511</t>
  </si>
  <si>
    <t>Osazení smaltovaných plechových tabulek s číslem popisným</t>
  </si>
  <si>
    <t>-1975269250</t>
  </si>
  <si>
    <t>24</t>
  </si>
  <si>
    <t>4041355R</t>
  </si>
  <si>
    <t>smaltovaná tabulka s číslem popisným</t>
  </si>
  <si>
    <t>-2146266637</t>
  </si>
  <si>
    <t>25</t>
  </si>
  <si>
    <t>941111122</t>
  </si>
  <si>
    <t>Montáž lešení řadového trubkového lehkého s podlahami zatížení do 200 kg/m2 š do 1,2 m v do 25 m</t>
  </si>
  <si>
    <t>-1330788860</t>
  </si>
  <si>
    <t>598,8*1,1 'Přepočtené koeficientem množství</t>
  </si>
  <si>
    <t>26</t>
  </si>
  <si>
    <t>941111222</t>
  </si>
  <si>
    <t>Příplatek k lešení řadovému trubkovému lehkému s podlahami š 1,2 m v 25 m za první a ZKD den použití</t>
  </si>
  <si>
    <t>514762136</t>
  </si>
  <si>
    <t>658,68*90 'Přepočtené koeficientem množství</t>
  </si>
  <si>
    <t>27</t>
  </si>
  <si>
    <t>941111822</t>
  </si>
  <si>
    <t>Demontáž lešení řadového trubkového lehkého s podlahami zatížení do 200 kg/m2 š do 1,2 m v do 25 m</t>
  </si>
  <si>
    <t>-1334661306</t>
  </si>
  <si>
    <t>28</t>
  </si>
  <si>
    <t>944511111</t>
  </si>
  <si>
    <t>Montáž ochranné sítě z textilie z umělých vláken</t>
  </si>
  <si>
    <t>-924213288</t>
  </si>
  <si>
    <t>29</t>
  </si>
  <si>
    <t>944511211</t>
  </si>
  <si>
    <t>Příplatek k ochranné síti za první a ZKD den použití</t>
  </si>
  <si>
    <t>742085595</t>
  </si>
  <si>
    <t>30</t>
  </si>
  <si>
    <t>944511811</t>
  </si>
  <si>
    <t>Demontáž ochranné sítě z textilie z umělých vláken</t>
  </si>
  <si>
    <t>1695900151</t>
  </si>
  <si>
    <t>31</t>
  </si>
  <si>
    <t>952901131</t>
  </si>
  <si>
    <t>Čištění budov omytí konstrukcí nebo prvků</t>
  </si>
  <si>
    <t>2030997087</t>
  </si>
  <si>
    <t>32</t>
  </si>
  <si>
    <t>968062356</t>
  </si>
  <si>
    <t>Vybourání dřevěných rámů oken dvojitých včetně křídel pl do 4 m2</t>
  </si>
  <si>
    <t>460963649</t>
  </si>
  <si>
    <t>(1,5*1,5)*4</t>
  </si>
  <si>
    <t>(1,6*1,9)*6</t>
  </si>
  <si>
    <t>(1,1*1,9)*1</t>
  </si>
  <si>
    <t>(1,5*0,6)*1</t>
  </si>
  <si>
    <t>(0,6*1)*2</t>
  </si>
  <si>
    <t>(0,6*1,6)*2</t>
  </si>
  <si>
    <t>(1,6*1,9)*1</t>
  </si>
  <si>
    <t>(1,2*1,5)*2</t>
  </si>
  <si>
    <t>(0,6*1,2)*1</t>
  </si>
  <si>
    <t>(0,6*0,6)*1</t>
  </si>
  <si>
    <t>(0,9*1,9)*4</t>
  </si>
  <si>
    <t>(0,9*1,6)*1</t>
  </si>
  <si>
    <t>(0,6*1)*1</t>
  </si>
  <si>
    <t>33</t>
  </si>
  <si>
    <t>968062456</t>
  </si>
  <si>
    <t>Vybourání dřevěných dveřních zárubní pl přes 2 m2</t>
  </si>
  <si>
    <t>2003390527</t>
  </si>
  <si>
    <t>(1,1*2,7)*6</t>
  </si>
  <si>
    <t>34</t>
  </si>
  <si>
    <t>968082016</t>
  </si>
  <si>
    <t>Vybourání plastových rámů oken včetně křídel plochy přes 1 do 2 m2</t>
  </si>
  <si>
    <t>394742822</t>
  </si>
  <si>
    <t>1,5*1,5</t>
  </si>
  <si>
    <t>35</t>
  </si>
  <si>
    <t>968082022</t>
  </si>
  <si>
    <t>Vybourání plastových zárubní dveří plochy do 4 m2</t>
  </si>
  <si>
    <t>2105489301</t>
  </si>
  <si>
    <t>(1,1*2,7)*1</t>
  </si>
  <si>
    <t>36</t>
  </si>
  <si>
    <t>978015391</t>
  </si>
  <si>
    <t>Otlučení (osekání) vnější vápenné nebo vápenocementové omítky stupně členitosti 1 a 2 do 100%</t>
  </si>
  <si>
    <t>-358896281</t>
  </si>
  <si>
    <t>37</t>
  </si>
  <si>
    <t>985131211</t>
  </si>
  <si>
    <t>Očištění ploch stěn, rubu kleneb a podlah sušeným křemičitým pískem</t>
  </si>
  <si>
    <t>700328409</t>
  </si>
  <si>
    <t>38</t>
  </si>
  <si>
    <t>985142111</t>
  </si>
  <si>
    <t>Vysekání spojovací hmoty ze spár zdiva hl do 40 mm dl do 6 m/m2</t>
  </si>
  <si>
    <t>-1877169998</t>
  </si>
  <si>
    <t>997</t>
  </si>
  <si>
    <t>Přesun sutě</t>
  </si>
  <si>
    <t>39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</si>
  <si>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</si>
  <si>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</si>
  <si>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t</t>
  </si>
  <si>
    <t>-1219314998</t>
  </si>
  <si>
    <t>Poznámka k položce:_x000d_
Dopravní náklady jsou zahrnuty v položkách přesunu, cena bude ouze za vytřídění a uložení</t>
  </si>
  <si>
    <t>40</t>
  </si>
  <si>
    <t>997013113</t>
  </si>
  <si>
    <t>Vnitrostaveništní doprava suti a vybouraných hmot pro budovy v do 12 m</t>
  </si>
  <si>
    <t>1741675782</t>
  </si>
  <si>
    <t>41</t>
  </si>
  <si>
    <t>997013501</t>
  </si>
  <si>
    <t>Odvoz suti na skládku a vybouraných hmot nebo meziskládku do 1 km se složením</t>
  </si>
  <si>
    <t>-2123369973</t>
  </si>
  <si>
    <t>42</t>
  </si>
  <si>
    <t>997013509</t>
  </si>
  <si>
    <t>Příplatek k odvozu suti a vybouraných hmot na skládku ZKD 1 km přes 1 km</t>
  </si>
  <si>
    <t>940344423</t>
  </si>
  <si>
    <t>43,475*19 'Přepočtené koeficientem množství</t>
  </si>
  <si>
    <t>43</t>
  </si>
  <si>
    <t>997013631</t>
  </si>
  <si>
    <t>Poplatek za uložení na skládce (skládkovné) stavebního odpadu směsného kód odpadu 17 09 04</t>
  </si>
  <si>
    <t>-1739691847</t>
  </si>
  <si>
    <t>37,579</t>
  </si>
  <si>
    <t>-0,1</t>
  </si>
  <si>
    <t>-35,329</t>
  </si>
  <si>
    <t>44</t>
  </si>
  <si>
    <t>997013655</t>
  </si>
  <si>
    <t>Poplatek za uložení odpadu ze sypkých materiálů na skládce - omítka (skládkovné)</t>
  </si>
  <si>
    <t>-1233936656</t>
  </si>
  <si>
    <t>998</t>
  </si>
  <si>
    <t>Přesun hmot</t>
  </si>
  <si>
    <t>45</t>
  </si>
  <si>
    <t>998011002</t>
  </si>
  <si>
    <t>Přesun hmot pro budovy zděné v do 12 m</t>
  </si>
  <si>
    <t>673224977</t>
  </si>
  <si>
    <t>PSV</t>
  </si>
  <si>
    <t>Práce a dodávky PSV</t>
  </si>
  <si>
    <t>721</t>
  </si>
  <si>
    <t>Zdravotechnika - vnitřní kanalizace</t>
  </si>
  <si>
    <t>46</t>
  </si>
  <si>
    <t>721173310R</t>
  </si>
  <si>
    <t>Zasekání odtoku klimatizačního potrubí pod fasádu objektu a odvod do vsakovací jámy</t>
  </si>
  <si>
    <t>204977927</t>
  </si>
  <si>
    <t>725</t>
  </si>
  <si>
    <t>Zdravotechnika - zařizovací předměty</t>
  </si>
  <si>
    <t>47</t>
  </si>
  <si>
    <t>725210821</t>
  </si>
  <si>
    <t>Demontáž umyvadel bez výtokových armatur</t>
  </si>
  <si>
    <t>soubor</t>
  </si>
  <si>
    <t>-578191130</t>
  </si>
  <si>
    <t>741</t>
  </si>
  <si>
    <t>48</t>
  </si>
  <si>
    <t>741-05.1</t>
  </si>
  <si>
    <t>Stavební přípomoce pro elektroinstalaci - drážky, průrazy, zapravení aj.</t>
  </si>
  <si>
    <t>-1927945523</t>
  </si>
  <si>
    <t>742</t>
  </si>
  <si>
    <t>Elektroinstalace - slaboproud - příprava kamery</t>
  </si>
  <si>
    <t>49</t>
  </si>
  <si>
    <t>742220230R</t>
  </si>
  <si>
    <t>Demontáž čidla EZS ze stávajících oken a dveří + montáž na nová okna a dveře vč. projednání se správcem zařízení</t>
  </si>
  <si>
    <t>-1970906665</t>
  </si>
  <si>
    <t>50</t>
  </si>
  <si>
    <t>220450007</t>
  </si>
  <si>
    <t>Montáž datové skříně rack</t>
  </si>
  <si>
    <t>-769873097</t>
  </si>
  <si>
    <t>51</t>
  </si>
  <si>
    <t>3571311R</t>
  </si>
  <si>
    <t>datový rack 12U 600x400mm</t>
  </si>
  <si>
    <t>1612782924</t>
  </si>
  <si>
    <t>52</t>
  </si>
  <si>
    <t>742110503</t>
  </si>
  <si>
    <t>Montáž krabic pro slaboproud zapuštěných plastových odbočných univerzální s víčkem</t>
  </si>
  <si>
    <t>-23111812</t>
  </si>
  <si>
    <t>53</t>
  </si>
  <si>
    <t>34571519</t>
  </si>
  <si>
    <t>krabice univerzální odbočná z PH s víčkem, D 73,5 mm x 43 mm</t>
  </si>
  <si>
    <t>87169068</t>
  </si>
  <si>
    <t>54</t>
  </si>
  <si>
    <t>743111315R</t>
  </si>
  <si>
    <t>Montáž protrubkování pro datové rozvody</t>
  </si>
  <si>
    <t>1317850084</t>
  </si>
  <si>
    <t xml:space="preserve"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</si>
  <si>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55</t>
  </si>
  <si>
    <t>345713510</t>
  </si>
  <si>
    <t>trubka elektroinstalační ohebná Kopoflex</t>
  </si>
  <si>
    <t>327567640</t>
  </si>
  <si>
    <t>150*1,1 "Přepočtené koeficientem množství</t>
  </si>
  <si>
    <t>56</t>
  </si>
  <si>
    <t>744422110</t>
  </si>
  <si>
    <t>Montáž kabelu UTP</t>
  </si>
  <si>
    <t>-1583333865</t>
  </si>
  <si>
    <t>57</t>
  </si>
  <si>
    <t>341210100</t>
  </si>
  <si>
    <t>UTP Belden 1583ENH, C5E, 100MHz, 4pár, bezhalogenový</t>
  </si>
  <si>
    <t>-266440970</t>
  </si>
  <si>
    <t>400*1,1 "Přepočtené koeficientem množství</t>
  </si>
  <si>
    <t>748</t>
  </si>
  <si>
    <t>Elektromontáže - osvětlovací zařízení a svítidla</t>
  </si>
  <si>
    <t>58</t>
  </si>
  <si>
    <t>2102030R0</t>
  </si>
  <si>
    <t>Informační systém - montáž prosvětleného piktogramu "Beroun Závodí" uchycený na stěnu</t>
  </si>
  <si>
    <t>-1863520076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</si>
  <si>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</si>
  <si>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764</t>
  </si>
  <si>
    <t>Konstrukce klempířské</t>
  </si>
  <si>
    <t>59</t>
  </si>
  <si>
    <t>764002851</t>
  </si>
  <si>
    <t>Demontáž oplechování parapetů do suti</t>
  </si>
  <si>
    <t>-468761930</t>
  </si>
  <si>
    <t>Poznámka k položce:_x000d_
Poznámka k položce: Jedná se o orientační vnější rozměry otvoru, před realizací nutné přesné zaměření každého okna.</t>
  </si>
  <si>
    <t>(1,5)*5</t>
  </si>
  <si>
    <t>(1,6)*6</t>
  </si>
  <si>
    <t>(1,1)*1</t>
  </si>
  <si>
    <t>(1,5)*1</t>
  </si>
  <si>
    <t>(0,6)*2</t>
  </si>
  <si>
    <t>(1,6)*4</t>
  </si>
  <si>
    <t>(1,2)*2</t>
  </si>
  <si>
    <t>(0,6)*1</t>
  </si>
  <si>
    <t>(0,9)*4</t>
  </si>
  <si>
    <t>(0,9)*1</t>
  </si>
  <si>
    <t>60</t>
  </si>
  <si>
    <t>764004861</t>
  </si>
  <si>
    <t>Demontáž svodu do suti</t>
  </si>
  <si>
    <t>1168177200</t>
  </si>
  <si>
    <t>11*4,5</t>
  </si>
  <si>
    <t>61</t>
  </si>
  <si>
    <t>764216604</t>
  </si>
  <si>
    <t>Oplechování rovných parapetů mechanicky kotvené z Pz s povrchovou úpravou rš 330 mm vč. přípravy a opravy podkladu</t>
  </si>
  <si>
    <t>61323589</t>
  </si>
  <si>
    <t>(1,6)*1</t>
  </si>
  <si>
    <t>62</t>
  </si>
  <si>
    <t>764311606</t>
  </si>
  <si>
    <t>Lemování rovných zdí střech s krytinou prejzovou nebo vlnitou z Pz s povrchovou úpravou rš 500 mm</t>
  </si>
  <si>
    <t>1558562805</t>
  </si>
  <si>
    <t>63</t>
  </si>
  <si>
    <t>764518622</t>
  </si>
  <si>
    <t>Svody kruhové včetně objímek, kolen, odskoků z Pz s povrchovou úpravou průměru 100 mm</t>
  </si>
  <si>
    <t>-2078248387</t>
  </si>
  <si>
    <t>64</t>
  </si>
  <si>
    <t>998764202</t>
  </si>
  <si>
    <t>Přesun hmot procentní pro konstrukce klempířské v objektech v do 12 m</t>
  </si>
  <si>
    <t>%</t>
  </si>
  <si>
    <t>1026775709</t>
  </si>
  <si>
    <t>766</t>
  </si>
  <si>
    <t>Konstrukce truhlářské</t>
  </si>
  <si>
    <t>65</t>
  </si>
  <si>
    <t>766441811</t>
  </si>
  <si>
    <t>Demontáž parapetních desek dřevěných, laminovaných šířky do 30 cm</t>
  </si>
  <si>
    <t>1972007415</t>
  </si>
  <si>
    <t>66</t>
  </si>
  <si>
    <t>766622132</t>
  </si>
  <si>
    <t>Montáž plastových oken plochy přes 1 m2 otevíravých výšky do 2,5 m s rámem do zdiva</t>
  </si>
  <si>
    <t>-1094787977</t>
  </si>
  <si>
    <t>(1,5*1,5)*5</t>
  </si>
  <si>
    <t>67</t>
  </si>
  <si>
    <t>61140053.O1</t>
  </si>
  <si>
    <t xml:space="preserve">okno plastové 2křídlové 150x150 cm O/OS, barva - imitace dřeva v oboustranném dekoru, celoobvodové kování ROTO NT -  izolační dvojsklo, tř. bezp. 3, zasklení 4-16-4, Uw max 1,2 W/m2.K</t>
  </si>
  <si>
    <t>175410679</t>
  </si>
  <si>
    <t xml:space="preserve"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oken!  Zachovat členění dle stávajících oken._x000d_
Dekor bude upřesněn investorem. Křídla rozdělena příčkou z důvodu imitace nadsvětlíku jaký je u velkých oken.</t>
  </si>
  <si>
    <t>68</t>
  </si>
  <si>
    <t>61140053.O2</t>
  </si>
  <si>
    <t xml:space="preserve">okno plastové 2křídlové 120x120 cm O/OS, barva - imitace dřeva v oboustranném dekoru, celoobvodové kování ROTO NT -  izolační dvojsklo, tř. bezp. 3, zasklení 4-16-4, Uw max 1,2 W/m2.K</t>
  </si>
  <si>
    <t>-247697907</t>
  </si>
  <si>
    <t>69</t>
  </si>
  <si>
    <t>61140053.O3</t>
  </si>
  <si>
    <t>okno plastové 2křídlové se sklopným nadsvětlíkem 100x160 cm O/OS, barva - imitace dřeva v oboustranném dekoru, celoobvodové kování ROTO NT - izolační dvojsklo, tř. bezp. 3, zasklení 4-16-4, Uw max 1,2 W/m2.K</t>
  </si>
  <si>
    <t>-246636307</t>
  </si>
  <si>
    <t>70</t>
  </si>
  <si>
    <t>61140053.O4</t>
  </si>
  <si>
    <t xml:space="preserve">okno plastové 2křídlové se sklopným nadsvětlíkem 90x190 cm O/OS, barva - imitace dřeva v oboustranném dekoru, celoobvodové kování ROTO NT -  izolační dvojsklo, tř. bezp. 3, zasklení 4-16-4, Uw max 1,2 W/m2.K</t>
  </si>
  <si>
    <t>187262432</t>
  </si>
  <si>
    <t>71</t>
  </si>
  <si>
    <t>61140053.O5</t>
  </si>
  <si>
    <t>okno plastové 2křídlové se sklopným nadsvětlíkem 110x190 cm O/OS, barva - imitace dřeva v oboustranném dekoru, celoobvodové kování ROTO NT - izolační dvojsklo, tř. bezp. 3, zasklení 4-16-4, Uw max 1,2 W/m2.K</t>
  </si>
  <si>
    <t>-1532582509</t>
  </si>
  <si>
    <t>72</t>
  </si>
  <si>
    <t>61140053.O6</t>
  </si>
  <si>
    <t xml:space="preserve">okno plastové 3křídlové se sklopným nadsvětlíkem 160x190 cm O/OS, barva - imitace dřeva v oboustranném dekoru, celoobvodové kování ROTO NT -  izolační dvojsklo, tř. bezp. 3, zasklení 4-16-4, Uw max 1,2 W/m2.K</t>
  </si>
  <si>
    <t>-2079532747</t>
  </si>
  <si>
    <t xml:space="preserve"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oken!  Zachovat členění dle stávajících oken._x000d_
Dekor bude upřesněn investorem.</t>
  </si>
  <si>
    <t>73</t>
  </si>
  <si>
    <t>61140053.O7</t>
  </si>
  <si>
    <t xml:space="preserve">okno plastové 1křídlové 160x60 cm, sklopné, barva - imitace dřeva v oboustranném dekoru, celoobvodové kování ROTO NT -  izolační dvojsklo, tř. bezp. 3, zasklení 4-16-4, Uw max 1,2 W/m2.K</t>
  </si>
  <si>
    <t>304331958</t>
  </si>
  <si>
    <t>74</t>
  </si>
  <si>
    <t>61140053.O8</t>
  </si>
  <si>
    <t xml:space="preserve">okno plastové 1křídlové 60x120 cm O/OS, barva - imitace dřeva v oboustranném dekoru, celoobvodové kování ROTO NT -  izolační dvojsklo, tř. bezp. 3, zasklení 4-16-4, Uw max 1,2 W/m2.K</t>
  </si>
  <si>
    <t>-244429249</t>
  </si>
  <si>
    <t>štít</t>
  </si>
  <si>
    <t>75</t>
  </si>
  <si>
    <t>61140053.O9</t>
  </si>
  <si>
    <t xml:space="preserve">okno plastové 1křídlové 60x60 cm O/OS, barva - imitace dřeva v oboustranném dekoru, celoobvodové kování ROTO NT -  izolační dvojsklo, tř. bezp. 3, zasklení 4-16-4, Uw max 1,2 W/m2.K</t>
  </si>
  <si>
    <t>-1466018908</t>
  </si>
  <si>
    <t>76</t>
  </si>
  <si>
    <t>766660411</t>
  </si>
  <si>
    <t>Montáž vchodových dveří jednokřídlových bez nadsvětlíku do zdiva</t>
  </si>
  <si>
    <t>1650438263</t>
  </si>
  <si>
    <t>77</t>
  </si>
  <si>
    <t>553413401.D1</t>
  </si>
  <si>
    <t>dveře plastové vchodové bezpečnostní 1křídlové plné, otevíravé 100x200 cm, kování bezp. celoobvodové vícebodové, oboustranný dekor dřeva (vybere investor)</t>
  </si>
  <si>
    <t>616746920</t>
  </si>
  <si>
    <t xml:space="preserve"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dvojitých dveří!  Zachovat členění dle stávajících dveří.</t>
  </si>
  <si>
    <t>78</t>
  </si>
  <si>
    <t>766660421</t>
  </si>
  <si>
    <t>Montáž vchodových dveří jednokřídlových s nadsvětlíkem do zdiva</t>
  </si>
  <si>
    <t>387553677</t>
  </si>
  <si>
    <t>79</t>
  </si>
  <si>
    <t>553413401.D2</t>
  </si>
  <si>
    <t>dveře plastové vchodové bezpečnostní 1křídlové plné, otevíravé 110x270 cm, kování bezp. celoobvodové vícebodové, oboustranný dekor dřeva (vybere investor)</t>
  </si>
  <si>
    <t>1448110388</t>
  </si>
  <si>
    <t>80</t>
  </si>
  <si>
    <t>766694113</t>
  </si>
  <si>
    <t>Montáž parapetních desek dřevěných, laminovaných šířky do 30 cm délky do 2,6 m</t>
  </si>
  <si>
    <t>1588981388</t>
  </si>
  <si>
    <t>81</t>
  </si>
  <si>
    <t>611444020</t>
  </si>
  <si>
    <t>parapet plastový vnitřní - Deceuninck komůrkový - šíře dle aktuální situace po osazení nových oken</t>
  </si>
  <si>
    <t>183088211</t>
  </si>
  <si>
    <t>Poznámka k položce:_x000d_
Poznámka k položce: Jedná se o orientační vnější rozměry otvoru, před realizací nutné přesné zaměření.</t>
  </si>
  <si>
    <t>82</t>
  </si>
  <si>
    <t>611444150</t>
  </si>
  <si>
    <t>koncovka k parapetu plastovému vnitřnímu 1 pár</t>
  </si>
  <si>
    <t>-1086520927</t>
  </si>
  <si>
    <t>83</t>
  </si>
  <si>
    <t>998766202</t>
  </si>
  <si>
    <t>Přesun hmot procentní pro konstrukce truhlářské v objektech v do 12 m</t>
  </si>
  <si>
    <t>2046088037</t>
  </si>
  <si>
    <t>767</t>
  </si>
  <si>
    <t>Konstrukce zámečnické</t>
  </si>
  <si>
    <t>84</t>
  </si>
  <si>
    <t>7675399</t>
  </si>
  <si>
    <t>Nové čistící zóny vč. přípravy podkladu, rámu a rohoží</t>
  </si>
  <si>
    <t>-1165637751</t>
  </si>
  <si>
    <t>2*1,2*0,6</t>
  </si>
  <si>
    <t>85</t>
  </si>
  <si>
    <t>767610115</t>
  </si>
  <si>
    <t>Montáž oken jednoduchých pevných do zdiva plochy do 0,6 m2</t>
  </si>
  <si>
    <t>219773233</t>
  </si>
  <si>
    <t>86</t>
  </si>
  <si>
    <t>767-07</t>
  </si>
  <si>
    <t>sklepní okno, ocelový rám, výplň mřížka z tahokovu vč povrchové úpravy žárovým zinkováním, kompletní konstrukce včetně kotvení, 40x60 cm</t>
  </si>
  <si>
    <t>-772653298</t>
  </si>
  <si>
    <t>Poznámka k položce:_x000d_
Poznámka k položce: orientační rozměry 60/40cm</t>
  </si>
  <si>
    <t>87</t>
  </si>
  <si>
    <t>767641110</t>
  </si>
  <si>
    <t>Montáž dokončení okování dveří otvíravých jednokřídlových</t>
  </si>
  <si>
    <t>971059706</t>
  </si>
  <si>
    <t>88</t>
  </si>
  <si>
    <t>549146300</t>
  </si>
  <si>
    <t xml:space="preserve">kování bezpečnostní včetně štítu Golem nerez-  klika-klika</t>
  </si>
  <si>
    <t>1963851862</t>
  </si>
  <si>
    <t>Poznámka k položce:_x000d_
Poznámka k položce: provedení dle upřesnění zástupce investora na místě u konkrétních dveří</t>
  </si>
  <si>
    <t>89</t>
  </si>
  <si>
    <t>549641500</t>
  </si>
  <si>
    <t>vložka zámková cylindrická oboustranná bezpečnostní FAB DYNAMIC + 4 klíče</t>
  </si>
  <si>
    <t>-32088253</t>
  </si>
  <si>
    <t>90</t>
  </si>
  <si>
    <t>767661811</t>
  </si>
  <si>
    <t>Demontáž mříží pevných nebo otevíravých</t>
  </si>
  <si>
    <t>-1709651666</t>
  </si>
  <si>
    <t>(1,6*1,9)*4</t>
  </si>
  <si>
    <t>(1,1*2,7)*3</t>
  </si>
  <si>
    <t>(0,6*1,6)</t>
  </si>
  <si>
    <t>(0,9*1,9)*2</t>
  </si>
  <si>
    <t>(1,1*2,7)</t>
  </si>
  <si>
    <t>91</t>
  </si>
  <si>
    <t>767893112</t>
  </si>
  <si>
    <t>Montáž stříšek nad vstupy kotvených pomocí závěsů rovných, výplň z umělých hmot šířky do 2,00 m</t>
  </si>
  <si>
    <t>-1041295412</t>
  </si>
  <si>
    <t>92</t>
  </si>
  <si>
    <t>28319019R</t>
  </si>
  <si>
    <t>vchodová stříška oblouková, kotvená pomocí konzol, hliníkový rám, výplň dutinkový polykarbonát 1400x850mm</t>
  </si>
  <si>
    <t>-505262567</t>
  </si>
  <si>
    <t>93</t>
  </si>
  <si>
    <t>28319029</t>
  </si>
  <si>
    <t>Kotvící sada pro vchodové stříšky, 1x chemická kotva 300ml, 4x závitová tyč M8 - délka 160mm, 4x plastové sítko, 2x mixér</t>
  </si>
  <si>
    <t>balení</t>
  </si>
  <si>
    <t>-1929065934</t>
  </si>
  <si>
    <t>94</t>
  </si>
  <si>
    <t>767996801</t>
  </si>
  <si>
    <t>Demontáž atypických zámečnických konstrukcí rozebráním hmotnosti jednotlivých dílů do 50 kg</t>
  </si>
  <si>
    <t>kg</t>
  </si>
  <si>
    <t>447774244</t>
  </si>
  <si>
    <t>95</t>
  </si>
  <si>
    <t>767996801.1</t>
  </si>
  <si>
    <t>Demontáž cedule s označením zastávky</t>
  </si>
  <si>
    <t>-1409365539</t>
  </si>
  <si>
    <t>96</t>
  </si>
  <si>
    <t>767996801.2</t>
  </si>
  <si>
    <t>Demontáž a zpětná montáž klimatizační klece</t>
  </si>
  <si>
    <t>-2013709267</t>
  </si>
  <si>
    <t>97</t>
  </si>
  <si>
    <t>998767202</t>
  </si>
  <si>
    <t>Přesun hmot procentní pro zámečnické konstrukce v objektech v do 12 m</t>
  </si>
  <si>
    <t>-1322382917</t>
  </si>
  <si>
    <t>781</t>
  </si>
  <si>
    <t>Dokončovací práce - obklady</t>
  </si>
  <si>
    <t>98</t>
  </si>
  <si>
    <t>781471810</t>
  </si>
  <si>
    <t>Demontáž obkladů z obkladaček keramických kladených do malty</t>
  </si>
  <si>
    <t>-685486867</t>
  </si>
  <si>
    <t>1*1,5</t>
  </si>
  <si>
    <t>783</t>
  </si>
  <si>
    <t>Dokončovací práce - nátěry</t>
  </si>
  <si>
    <t>99</t>
  </si>
  <si>
    <t>783009301</t>
  </si>
  <si>
    <t>Písmomalířské práce výšky písmen nebo číslic do 750 mm</t>
  </si>
  <si>
    <t>-1824498456</t>
  </si>
  <si>
    <t>12*2</t>
  </si>
  <si>
    <t>100</t>
  </si>
  <si>
    <t>783306805</t>
  </si>
  <si>
    <t>Odstranění nátěru ze zámečnických konstrukcí opálením</t>
  </si>
  <si>
    <t>16181863</t>
  </si>
  <si>
    <t>101</t>
  </si>
  <si>
    <t>783314101</t>
  </si>
  <si>
    <t>Základní jednonásobný syntetický nátěr zámečnických konstrukcí</t>
  </si>
  <si>
    <t>-1616603889</t>
  </si>
  <si>
    <t>102</t>
  </si>
  <si>
    <t>783315101</t>
  </si>
  <si>
    <t>Mezinátěr jednonásobný syntetický standardní zámečnických konstrukcí</t>
  </si>
  <si>
    <t>-2098740029</t>
  </si>
  <si>
    <t>103</t>
  </si>
  <si>
    <t>783317101</t>
  </si>
  <si>
    <t>Krycí jednonásobný syntetický standardní nátěr zámečnických konstrukcí</t>
  </si>
  <si>
    <t>-971595147</t>
  </si>
  <si>
    <t>104</t>
  </si>
  <si>
    <t>783801273</t>
  </si>
  <si>
    <t>Očištění 2x nátěrem biocidním přípravkem a okartáčováním lícového zdiva</t>
  </si>
  <si>
    <t>1543888152</t>
  </si>
  <si>
    <t>105</t>
  </si>
  <si>
    <t>783817501</t>
  </si>
  <si>
    <t>Krycí dvojnásobný syntetický nátěr lícového zdiva</t>
  </si>
  <si>
    <t>-1228084568</t>
  </si>
  <si>
    <t>106</t>
  </si>
  <si>
    <t>783817521</t>
  </si>
  <si>
    <t>Krycí dvojnásobný syntetický nátěr hrubých betonových povrchů nebo hrubých omítek</t>
  </si>
  <si>
    <t>-711879940</t>
  </si>
  <si>
    <t>107</t>
  </si>
  <si>
    <t>783823133</t>
  </si>
  <si>
    <t>Penetrační silikátový nátěr hladkých, tenkovrstvých zrnitých nebo štukových omítek</t>
  </si>
  <si>
    <t>-223515878</t>
  </si>
  <si>
    <t>108</t>
  </si>
  <si>
    <t>783826675</t>
  </si>
  <si>
    <t>Hydrofobizační transparentní silikonový nátěr hrubých betonových povrchů nebo hrubých omítek</t>
  </si>
  <si>
    <t>1852031216</t>
  </si>
  <si>
    <t>(14,6+4,5+1,9+7,6+2,5+12,4+2,5+7,6+1,9+4,5+17,8+6)*0,3</t>
  </si>
  <si>
    <t>(14,6+4,5+1,9+7,6+2,5+12,4+2,5+7,6+1,9+4,5+17,8+6)*1</t>
  </si>
  <si>
    <t>109</t>
  </si>
  <si>
    <t>783827423</t>
  </si>
  <si>
    <t>Krycí dvojnásobný silikátový nátěr omítek stupně členitosti 1 a 2</t>
  </si>
  <si>
    <t>1433714623</t>
  </si>
  <si>
    <t>110</t>
  </si>
  <si>
    <t>783827429</t>
  </si>
  <si>
    <t>Příplatek k cenám dvojnásobného nátěru omítek stupně členitosti 1 a 2 za biocidní přísadu</t>
  </si>
  <si>
    <t>-1229332258</t>
  </si>
  <si>
    <t>111</t>
  </si>
  <si>
    <t>783846523</t>
  </si>
  <si>
    <t>Antigraffiti nátěr trvalý do 100 cyklů odstranění graffiti omítek hladkých, zrnitých, štukových</t>
  </si>
  <si>
    <t>-1256707856</t>
  </si>
  <si>
    <t>(19,1+7,6+2,5+12,4+2,5+7,6+4,5+17,8)*2*3"k horní hraně oken"</t>
  </si>
  <si>
    <t>112</t>
  </si>
  <si>
    <t>783846533</t>
  </si>
  <si>
    <t>Antigraffiti nátěr trvalý do 100 cyklů odstranění graffiti lícového zdiva</t>
  </si>
  <si>
    <t>330863045</t>
  </si>
  <si>
    <t>(17,8+6+17,8)*0,2</t>
  </si>
  <si>
    <t>113</t>
  </si>
  <si>
    <t>783846543</t>
  </si>
  <si>
    <t>Antigraffiti nátěr trvalý do 100 cyklů odstranění graffiti hrubých povrchů</t>
  </si>
  <si>
    <t>1739750000</t>
  </si>
  <si>
    <t>114</t>
  </si>
  <si>
    <t>783897603</t>
  </si>
  <si>
    <t>Příplatek k cenám dvojnásobného krycího nátěru omítek za provedení styku 2 barev</t>
  </si>
  <si>
    <t>-1807254983</t>
  </si>
  <si>
    <t>115</t>
  </si>
  <si>
    <t>783897611</t>
  </si>
  <si>
    <t>Příplatek k cenám dvojnásobného krycího nátěru omítek za barevné provedení v odstínu středně sytém</t>
  </si>
  <si>
    <t>-1577597993</t>
  </si>
  <si>
    <t>786</t>
  </si>
  <si>
    <t>Dokončovací práce - čalounické úpravy</t>
  </si>
  <si>
    <t>116</t>
  </si>
  <si>
    <t>786624121</t>
  </si>
  <si>
    <t>Montáž lamelové žaluzie do oken zdvojených kovových otevíravých, sklápěcích a vyklápěcích</t>
  </si>
  <si>
    <t>-1556166568</t>
  </si>
  <si>
    <t>117</t>
  </si>
  <si>
    <t>55346200</t>
  </si>
  <si>
    <t>žaluzie horizontální interiérové</t>
  </si>
  <si>
    <t>-994004745</t>
  </si>
  <si>
    <t>118</t>
  </si>
  <si>
    <t>998786202</t>
  </si>
  <si>
    <t>Přesun hmot procentní pro čalounické úpravy v objektech v do 12 m</t>
  </si>
  <si>
    <t>1249754296</t>
  </si>
  <si>
    <t>22-M</t>
  </si>
  <si>
    <t>Montáže oznam. a zabezp. zařízení</t>
  </si>
  <si>
    <t>119</t>
  </si>
  <si>
    <t>220320021</t>
  </si>
  <si>
    <t>Montáž hodin venkovních</t>
  </si>
  <si>
    <t>81476348</t>
  </si>
  <si>
    <t>120</t>
  </si>
  <si>
    <t>3944525R2</t>
  </si>
  <si>
    <t xml:space="preserve">Čtvercové venkovní hodiny analogové dvoustranné na stěnu s boční konzolou METROLINE typ  242.A.60.D.B.C11.LLX</t>
  </si>
  <si>
    <t>256</t>
  </si>
  <si>
    <t>2073281491</t>
  </si>
  <si>
    <t>121</t>
  </si>
  <si>
    <t>220320021-D</t>
  </si>
  <si>
    <t>Demontáž hodin</t>
  </si>
  <si>
    <t>1535042837</t>
  </si>
  <si>
    <t>122</t>
  </si>
  <si>
    <t>220370101</t>
  </si>
  <si>
    <t>Funkční dodavatelské přezkoušení železničního rozhlasového zařízení reproduktoru</t>
  </si>
  <si>
    <t>1246969637</t>
  </si>
  <si>
    <t>123</t>
  </si>
  <si>
    <t>220370440</t>
  </si>
  <si>
    <t>Montáž reproduktoru vč. konzoly</t>
  </si>
  <si>
    <t>-360724782</t>
  </si>
  <si>
    <t>Poznámka k položce:_x000d_
Poznámka k položce: Práce na těchto zařízeních je nutné koordinovat se správcem těchto zařízení - správou sdělovací a zabezpečovací techniky SSZT!</t>
  </si>
  <si>
    <t>124</t>
  </si>
  <si>
    <t>22-M-000</t>
  </si>
  <si>
    <t>reproduktor DEXON SC20AH vč. konzoly kompletní</t>
  </si>
  <si>
    <t>583285792</t>
  </si>
  <si>
    <t>125</t>
  </si>
  <si>
    <t>220370440-D.1</t>
  </si>
  <si>
    <t>Demontáž reproduktoru vč. konzoly</t>
  </si>
  <si>
    <t>1417655959</t>
  </si>
  <si>
    <t>126</t>
  </si>
  <si>
    <t>22037044R2</t>
  </si>
  <si>
    <t>Zapravení a výměna stávajícího vedení oznamovacích a slaboproudých zařízení na fasádě</t>
  </si>
  <si>
    <t>-692075247</t>
  </si>
  <si>
    <t xml:space="preserve"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</si>
  <si>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SO.02 - Oprava přístřešku</t>
  </si>
  <si>
    <t xml:space="preserve">70 -  Ostatní</t>
  </si>
  <si>
    <t xml:space="preserve">    1 - Zemní práce</t>
  </si>
  <si>
    <t xml:space="preserve">    2 - Zakládání</t>
  </si>
  <si>
    <t xml:space="preserve">    5 - Komunikace</t>
  </si>
  <si>
    <t xml:space="preserve">    9 - Ostatní konstrukce a práce-bourání</t>
  </si>
  <si>
    <t xml:space="preserve">    997 -  Přesun sutě</t>
  </si>
  <si>
    <t xml:space="preserve">    762 - Konstrukce tesařské</t>
  </si>
  <si>
    <t xml:space="preserve">    765 - Krytina skládaná</t>
  </si>
  <si>
    <t xml:space="preserve">    783 -  Dokončovací práce</t>
  </si>
  <si>
    <t>OST - Poznámky</t>
  </si>
  <si>
    <t xml:space="preserve"> Ostatní</t>
  </si>
  <si>
    <t>75.1</t>
  </si>
  <si>
    <t>Vytyčení a zajištění a ochrana stávajících inženýrských sítí vč. jejich dočasného zabezpečení a zajištění po dobu akce</t>
  </si>
  <si>
    <t>-1032777015</t>
  </si>
  <si>
    <t>Zemní práce</t>
  </si>
  <si>
    <t>113107122</t>
  </si>
  <si>
    <t>Odstranění podkladu z kameniva drceného tl 200 mm ručně</t>
  </si>
  <si>
    <t>1760774141</t>
  </si>
  <si>
    <t>113107130</t>
  </si>
  <si>
    <t>Odstranění podkladu z betonu prostého tl 100 mm ručně</t>
  </si>
  <si>
    <t>-653821725</t>
  </si>
  <si>
    <t>2,5*12,4</t>
  </si>
  <si>
    <t>181951112</t>
  </si>
  <si>
    <t>Úprava pláně v hornině třídy těžitelnosti I, skupiny 1 až 3 se zhutněním</t>
  </si>
  <si>
    <t>-223061271</t>
  </si>
  <si>
    <t>Zakládání</t>
  </si>
  <si>
    <t>275321511</t>
  </si>
  <si>
    <t>Základové patky ze ŽB bez zvýšených nároků na prostředí tř. C 25/30 - sloupy</t>
  </si>
  <si>
    <t>484684139</t>
  </si>
  <si>
    <t>5*0,5*0,5*1,2"sloupy"</t>
  </si>
  <si>
    <t>275351111</t>
  </si>
  <si>
    <t>Bednění základových bloků tradiční oboustranné</t>
  </si>
  <si>
    <t>2068290367</t>
  </si>
  <si>
    <t>5*2*0,2</t>
  </si>
  <si>
    <t>Komunikace</t>
  </si>
  <si>
    <t>56472111R</t>
  </si>
  <si>
    <t>Podklad z kameniva hrubého drceného vel. 8-16 mm tl 50 mm</t>
  </si>
  <si>
    <t>2095771745</t>
  </si>
  <si>
    <t>564760111</t>
  </si>
  <si>
    <t>Podklad z kameniva hrubého drceného vel. 16-32 mm tl 200 mm</t>
  </si>
  <si>
    <t>-946857444</t>
  </si>
  <si>
    <t>596841222</t>
  </si>
  <si>
    <t>Kladení betonové dlažby komunikací pro pěší do lože z cement malty vel do 0,25 m2 plochy do 300 m2</t>
  </si>
  <si>
    <t>-730428156</t>
  </si>
  <si>
    <t>5924600R</t>
  </si>
  <si>
    <t>dlažba plošná betonová terasová reliéfní impregnovaná ALMA PCT 400x400x40mm</t>
  </si>
  <si>
    <t>-921255455</t>
  </si>
  <si>
    <t>Poznámka k položce:_x000d_
Poznámka k položce: 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</si>
  <si>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31*1,03 "Přepočtené koeficientem množství</t>
  </si>
  <si>
    <t>1901246583</t>
  </si>
  <si>
    <t>916131213</t>
  </si>
  <si>
    <t>Osazení silničního obrubníku betonového stojatého s boční opěrou do lože z betonu prostého</t>
  </si>
  <si>
    <t>2106953229</t>
  </si>
  <si>
    <t>12,6</t>
  </si>
  <si>
    <t>59217033</t>
  </si>
  <si>
    <t>obrubník betonový silniční 1000x100x300mm</t>
  </si>
  <si>
    <t>151238682</t>
  </si>
  <si>
    <t>12,6*1,03 "Přepočtené koeficientem množství</t>
  </si>
  <si>
    <t>721140802</t>
  </si>
  <si>
    <t>Demontáž litinových dešťových svodů</t>
  </si>
  <si>
    <t>-857287268</t>
  </si>
  <si>
    <t>-1219267481</t>
  </si>
  <si>
    <t>721300941</t>
  </si>
  <si>
    <t>Pročištění a zprovoznění dešťových vpustí vč. odtokového potrubí</t>
  </si>
  <si>
    <t>1752608837</t>
  </si>
  <si>
    <t>494164873</t>
  </si>
  <si>
    <t>28341110</t>
  </si>
  <si>
    <t>lapače střešních splavenin okapová vpusť s klapkou+inspekční poklop z PP</t>
  </si>
  <si>
    <t>-1650511098</t>
  </si>
  <si>
    <t>Ostatní konstrukce a práce-bourání</t>
  </si>
  <si>
    <t>113202111</t>
  </si>
  <si>
    <t>Vytrhání obrub</t>
  </si>
  <si>
    <t>-918646675</t>
  </si>
  <si>
    <t>949101112</t>
  </si>
  <si>
    <t>Lešení pomocné pro objekty pozemních staveb s lešeňovou podlahou v do 3,5 m zatížení do 150 kg/m2</t>
  </si>
  <si>
    <t>-2120480079</t>
  </si>
  <si>
    <t>961044111</t>
  </si>
  <si>
    <t>Bourání základů z betonu prostého</t>
  </si>
  <si>
    <t>-1268130429</t>
  </si>
  <si>
    <t>965081333</t>
  </si>
  <si>
    <t>Bourání podlah z dlaždic bez podkladního lože nebo mazaniny, s jakoukoliv výplní spár betonových, teracových nebo čedičových tl. do 30 mm, plochy přes 1 m2</t>
  </si>
  <si>
    <t>64092913</t>
  </si>
  <si>
    <t xml:space="preserve"> Přesun sutě</t>
  </si>
  <si>
    <t>-1113770306</t>
  </si>
  <si>
    <t>28,865-17,978</t>
  </si>
  <si>
    <t>111296071</t>
  </si>
  <si>
    <t>-1124981101</t>
  </si>
  <si>
    <t>7,739*19 "Přepočtené koeficientem množství</t>
  </si>
  <si>
    <t>997013609</t>
  </si>
  <si>
    <t>Poplatek za uložení na skládce (skládkovné) stavebního odpadu ze směsí nebo oddělených frakcí betonu, cihel a keramických výrobků kód odpadu 17 01 07</t>
  </si>
  <si>
    <t>1691805729</t>
  </si>
  <si>
    <t>-1266321543</t>
  </si>
  <si>
    <t>10,887-7,682-2,37-0,682</t>
  </si>
  <si>
    <t>997013811</t>
  </si>
  <si>
    <t>Poplatek za uložení na skládce (skládkovné) stavebního odpadu dřevěného kód odpadu 17 02 01</t>
  </si>
  <si>
    <t>-1535696617</t>
  </si>
  <si>
    <t>997221551</t>
  </si>
  <si>
    <t>Vodorovná doprava suti ze sypkých materiálů do 1 km</t>
  </si>
  <si>
    <t>-820149726</t>
  </si>
  <si>
    <t>997221559</t>
  </si>
  <si>
    <t>Příplatek ZKD 1 km u vodorovné dopravy suti ze sypkých materiálů</t>
  </si>
  <si>
    <t>1572913691</t>
  </si>
  <si>
    <t>17,978*19 "Přepočtené koeficientem množství</t>
  </si>
  <si>
    <t>997221611</t>
  </si>
  <si>
    <t>Nakládání suti na dopravní prostředky pro vodorovnou dopravu</t>
  </si>
  <si>
    <t>-254780503</t>
  </si>
  <si>
    <t>997221815</t>
  </si>
  <si>
    <t>Poplatek za uložení betonového odpadu na skládce (skládkovné)</t>
  </si>
  <si>
    <t>-823716185</t>
  </si>
  <si>
    <t>997221855</t>
  </si>
  <si>
    <t>Poplatek za uložení odpadu z kameniva na skládce (skládkovné)</t>
  </si>
  <si>
    <t>567779531</t>
  </si>
  <si>
    <t>1437183038</t>
  </si>
  <si>
    <t>34,197-31,938</t>
  </si>
  <si>
    <t>998223011</t>
  </si>
  <si>
    <t>Přesun hmot pro pozemní komunikace s krytem dlážděným</t>
  </si>
  <si>
    <t>-1009606015</t>
  </si>
  <si>
    <t>28,344+3,594</t>
  </si>
  <si>
    <t>762</t>
  </si>
  <si>
    <t>Konstrukce tesařské</t>
  </si>
  <si>
    <t>762083122</t>
  </si>
  <si>
    <t>Impregnace řeziva proti dřevokaznému hmyzu, houbám a plísním máčením třída ohrožení 3 a 4</t>
  </si>
  <si>
    <t>947137838</t>
  </si>
  <si>
    <t>48,51*0,025+0,324</t>
  </si>
  <si>
    <t>76233213R</t>
  </si>
  <si>
    <t>Výměna nosných částí krovů včetně profilace dle stávajícího vzhledu</t>
  </si>
  <si>
    <t>1320016678</t>
  </si>
  <si>
    <t>Poznámka k položce:_x000d_
Poznámka k položce: Jedná se o kompletní výměnu včetně demontáže stávajících konstrukcí a přípravy pro osazení</t>
  </si>
  <si>
    <t>5*3,3+8*1"sloupy+pásky 150/150 mm"</t>
  </si>
  <si>
    <t>2*12,6"pozednice 150/150mm + 200/250 mm"</t>
  </si>
  <si>
    <t>14*3,5"krokve 150/150 mm"</t>
  </si>
  <si>
    <t>762341260</t>
  </si>
  <si>
    <t>Montáž bednění střech rovných a šikmých sklonu do 60° z palubek</t>
  </si>
  <si>
    <t>-1282876245</t>
  </si>
  <si>
    <t>61191184</t>
  </si>
  <si>
    <t>palubky SM 25x146mm A/B</t>
  </si>
  <si>
    <t>-389043196</t>
  </si>
  <si>
    <t>44,1*1,1 "Přepočtené koeficientem množství"</t>
  </si>
  <si>
    <t>762341811</t>
  </si>
  <si>
    <t>Demontáž bednění střech z prken</t>
  </si>
  <si>
    <t>892853337</t>
  </si>
  <si>
    <t>12,6*3,5</t>
  </si>
  <si>
    <t>762342214</t>
  </si>
  <si>
    <t>Montáž laťování na střechách jednoduchých sklonu do 60° osové vzdálenosti do 360 mm</t>
  </si>
  <si>
    <t>-800453451</t>
  </si>
  <si>
    <t>60514114</t>
  </si>
  <si>
    <t>řezivo jehličnaté lať impregnovaná dl 4 m</t>
  </si>
  <si>
    <t>837304762</t>
  </si>
  <si>
    <t>12*12,6*0,04*0,06</t>
  </si>
  <si>
    <t>0,363*0,15"prořez,ztratné, mat. rezerva"</t>
  </si>
  <si>
    <t>762342441</t>
  </si>
  <si>
    <t>Montáž lišt trojúhelníkových nebo kontralatí na střechách sklonu do 60°</t>
  </si>
  <si>
    <t>-1247671748</t>
  </si>
  <si>
    <t>14*3,5</t>
  </si>
  <si>
    <t>-602343449</t>
  </si>
  <si>
    <t>14*3,5*0,06*0,06</t>
  </si>
  <si>
    <t>0,176*0,15"ztratné, prořez, mat. rezerva"</t>
  </si>
  <si>
    <t>762342812</t>
  </si>
  <si>
    <t>Demontáž laťování střech z latí osové vzdálenosti do 0,50 m</t>
  </si>
  <si>
    <t>1998882675</t>
  </si>
  <si>
    <t>762395000</t>
  </si>
  <si>
    <t>Spojovací prostředky pro montáž krovu, bednění, laťování, světlíky, klíny</t>
  </si>
  <si>
    <t>-263620402</t>
  </si>
  <si>
    <t>1,537+0,417+0,202</t>
  </si>
  <si>
    <t>998762202</t>
  </si>
  <si>
    <t>Přesun hmot procentní pro kce tesařské v objektech v do 12 m</t>
  </si>
  <si>
    <t>-918401933</t>
  </si>
  <si>
    <t>764001821</t>
  </si>
  <si>
    <t>Demontáž krytiny ze svitků nebo tabulí do suti</t>
  </si>
  <si>
    <t>-227112</t>
  </si>
  <si>
    <t>764002801</t>
  </si>
  <si>
    <t>Demontáž závětrné lišty do suti</t>
  </si>
  <si>
    <t>-1630651841</t>
  </si>
  <si>
    <t>2*1</t>
  </si>
  <si>
    <t>764002812</t>
  </si>
  <si>
    <t>Demontáž okapového plechu do suti v krytině skládané</t>
  </si>
  <si>
    <t>-1205414287</t>
  </si>
  <si>
    <t>764002871</t>
  </si>
  <si>
    <t>Demontáž lemování zdí do suti</t>
  </si>
  <si>
    <t>233886522</t>
  </si>
  <si>
    <t>12,6+2*2,5</t>
  </si>
  <si>
    <t>764003801</t>
  </si>
  <si>
    <t>Demontáž lemování trub, konzol, držáků, ventilačních nástavců a jiných kusových prvků do suti</t>
  </si>
  <si>
    <t>-812320818</t>
  </si>
  <si>
    <t>764004801</t>
  </si>
  <si>
    <t>Demontáž podokapního žlabu do suti</t>
  </si>
  <si>
    <t>1917286044</t>
  </si>
  <si>
    <t>-350585150</t>
  </si>
  <si>
    <t>3,5*2</t>
  </si>
  <si>
    <t>764111641.LND</t>
  </si>
  <si>
    <t>Krytina střechy rovné drážkováním ze svitků LINDAB SEAMLINE Elite rš 670 mm sklonu do 30°</t>
  </si>
  <si>
    <t>-1089198390</t>
  </si>
  <si>
    <t xml:space="preserve">Poznámka k položce:_x000d_
Poznámka k položce: Předpokládaná barva 088 břidlicově šedá matná, kód barvy BRSE, NCS S 7005-B20G, RAL 7016, struktura jemně strukturovaná,  barva bude finálně odsouhlasena na základě předložení vzorníku zástupcem ivestora na místě.</t>
  </si>
  <si>
    <t>764212635</t>
  </si>
  <si>
    <t>Oplechování štítu závětrnou lištou z Pz s povrchovou úpravou (poplastovaný plech) rš 400 mm</t>
  </si>
  <si>
    <t>-1075259002</t>
  </si>
  <si>
    <t xml:space="preserve"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</si>
  <si>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76421266R</t>
  </si>
  <si>
    <t>Oplechování rovné okapové hrany z Pz s povrchovou úpravou (poplastovaný plech) rš 400 mm</t>
  </si>
  <si>
    <t>1361451235</t>
  </si>
  <si>
    <t>764213456</t>
  </si>
  <si>
    <t>Sněhový zachytávač krytiny z Pz plechu průběžný dvoutrubkový</t>
  </si>
  <si>
    <t>2096348959</t>
  </si>
  <si>
    <t>764311604</t>
  </si>
  <si>
    <t>Lemování rovných zdí střech z Pz s povrchovou úpravou rš 330 mm</t>
  </si>
  <si>
    <t>197866062</t>
  </si>
  <si>
    <t>764315621</t>
  </si>
  <si>
    <t>Lemování trub, konzol,držáků z Pz s povrch úpravou (poplastovaný plech) střech s krytinou skládanou D do 75 mm</t>
  </si>
  <si>
    <t>1765462249</t>
  </si>
  <si>
    <t>764541305</t>
  </si>
  <si>
    <t>Žlab podokapní půlkruhový z TiZn plechu rš 330 mm</t>
  </si>
  <si>
    <t>469760914</t>
  </si>
  <si>
    <t>764541346</t>
  </si>
  <si>
    <t>Kotlík oválný (trychtýřový) pro podokapní žlaby z TiZn plechu 330/100 mm</t>
  </si>
  <si>
    <t>1729312586</t>
  </si>
  <si>
    <t>764548323</t>
  </si>
  <si>
    <t>Svody kruhové včetně objímek, kolen, odskoků z TiZn lesklého plechu průměru 100 mm</t>
  </si>
  <si>
    <t>-1676036795</t>
  </si>
  <si>
    <t>-400918993</t>
  </si>
  <si>
    <t>765</t>
  </si>
  <si>
    <t>Krytina skládaná</t>
  </si>
  <si>
    <t>765113121</t>
  </si>
  <si>
    <t>Okapová hrana s větrací mřížkou jednoduchou</t>
  </si>
  <si>
    <t>2056089472</t>
  </si>
  <si>
    <t>765191023</t>
  </si>
  <si>
    <t>Montáž pojistné hydroizolační fólie kladené ve sklonu přes 20° s lepenými spoji na bednění</t>
  </si>
  <si>
    <t>-17906164</t>
  </si>
  <si>
    <t>63150819.ISV</t>
  </si>
  <si>
    <t>TYVEK SOLID, 50 000 × 1500mm, role 75 m2, kontaktní pojistná hydroizolace určená pro šikmé střechy a aplikaci na bednění.</t>
  </si>
  <si>
    <t>1520347614</t>
  </si>
  <si>
    <t>44,1*1,15 "Přepočtené koeficientem množství</t>
  </si>
  <si>
    <t>998765202</t>
  </si>
  <si>
    <t>Přesun hmot procentní pro krytiny skládané v objektech v do 12 m</t>
  </si>
  <si>
    <t>1826333131</t>
  </si>
  <si>
    <t xml:space="preserve"> Dokončovací práce</t>
  </si>
  <si>
    <t>783201401</t>
  </si>
  <si>
    <t>Příprava podkladu tesařských konstrukcí před provedením nátěru ometení</t>
  </si>
  <si>
    <t>-371838244</t>
  </si>
  <si>
    <t>5*3,3*0,6+8*1*0,6"sloupy+pásky 150/150 mm"</t>
  </si>
  <si>
    <t>2*12,6*0,6+2*12,6*0,7"pozednice 150/150mm + 200/150 mm"</t>
  </si>
  <si>
    <t>14*3,5*0,6"krokve 150/150 mm"</t>
  </si>
  <si>
    <t>12,6*3,5"palubky-strop"</t>
  </si>
  <si>
    <t>783213121</t>
  </si>
  <si>
    <t>Napouštěcí dvojnásobný syntetický fungicidní nátěr tesařských konstrukcí zabudovaných do konstrukce</t>
  </si>
  <si>
    <t>611693469</t>
  </si>
  <si>
    <t>783218111</t>
  </si>
  <si>
    <t>Lazurovací dvojnásobný syntetický nátěr tesařských konstrukcí</t>
  </si>
  <si>
    <t>-179336272</t>
  </si>
  <si>
    <t>OST</t>
  </si>
  <si>
    <t>Poznámky</t>
  </si>
  <si>
    <t>000000002</t>
  </si>
  <si>
    <t>262144</t>
  </si>
  <si>
    <t>685981891</t>
  </si>
  <si>
    <t xml:space="preserve"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</si>
  <si>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SO.03 - Oprava střechy</t>
  </si>
  <si>
    <t xml:space="preserve">    742 -  Elektroinstalace</t>
  </si>
  <si>
    <t>31638111R</t>
  </si>
  <si>
    <t>Zabezpečení komínových těles po odbourání nadstřešní části v prostoru půdy</t>
  </si>
  <si>
    <t>1441694153</t>
  </si>
  <si>
    <t xml:space="preserve"> Elektroinstalace</t>
  </si>
  <si>
    <t>742420021</t>
  </si>
  <si>
    <t>Montáž společné televizní antény antenního stožáru včetně upevňovacího materiálu</t>
  </si>
  <si>
    <t>928510128</t>
  </si>
  <si>
    <t>31674068R</t>
  </si>
  <si>
    <t>stožár anténní Pz v 3m</t>
  </si>
  <si>
    <t>1732843686</t>
  </si>
  <si>
    <t>D+M doplňků střechy vč. povrchové úpravy - konzole, antény, průchodky, držáky aj. vč. demontáže stávajících</t>
  </si>
  <si>
    <t>1875049938</t>
  </si>
  <si>
    <t>962032631</t>
  </si>
  <si>
    <t>Bourání zdiva komínového nad střechou z cihel na MV nebo MVC</t>
  </si>
  <si>
    <t>-758140376</t>
  </si>
  <si>
    <t>(0,45*0,45*3)*5</t>
  </si>
  <si>
    <t>(0,45*0,9*3)*3</t>
  </si>
  <si>
    <t>976047231</t>
  </si>
  <si>
    <t>Vybourání betonových nebo ŽB krycích desek</t>
  </si>
  <si>
    <t>898266680</t>
  </si>
  <si>
    <t>(0,45*0,45)*5</t>
  </si>
  <si>
    <t>(0,45*0,9)*3</t>
  </si>
  <si>
    <t>1238544156</t>
  </si>
  <si>
    <t>1279152454</t>
  </si>
  <si>
    <t>-1356170003</t>
  </si>
  <si>
    <t>40,587*19 'Přepočtené koeficientem množství</t>
  </si>
  <si>
    <t>99701350R</t>
  </si>
  <si>
    <t>Odvoz výzisku z železného šrotu na místo určené objednatelem do 20 km se složením</t>
  </si>
  <si>
    <t>-477165530</t>
  </si>
  <si>
    <t xml:space="preserve"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</si>
  <si>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Poplatek za uložení stavebního dřevěného odpadu na skládce (skládkovné)</t>
  </si>
  <si>
    <t>736418358</t>
  </si>
  <si>
    <t>997013814</t>
  </si>
  <si>
    <t>Poplatek za uložení na skládce (skládkovné) stavebního odpadu izolací kód odpadu 17 06 04</t>
  </si>
  <si>
    <t>871742066</t>
  </si>
  <si>
    <t>997013821</t>
  </si>
  <si>
    <t>Poplatek za uložení na skládce (skládkovné) stavebního odpadu s obsahem azbestu kód odpadu 17 06 05</t>
  </si>
  <si>
    <t>-1322256132</t>
  </si>
  <si>
    <t>997013831</t>
  </si>
  <si>
    <t>Poplatek za uložení stavebního směsného odpadu na skládce (skládkovné)</t>
  </si>
  <si>
    <t>-551294997</t>
  </si>
  <si>
    <t>40,587</t>
  </si>
  <si>
    <t>-14,918</t>
  </si>
  <si>
    <t>-11,045</t>
  </si>
  <si>
    <t>-13,572</t>
  </si>
  <si>
    <t>267678503</t>
  </si>
  <si>
    <t>762081351</t>
  </si>
  <si>
    <t>Vyrovnání a příprava st. bednění pro novou krytinu</t>
  </si>
  <si>
    <t>709092495</t>
  </si>
  <si>
    <t>levá část (od kolejiště)</t>
  </si>
  <si>
    <t>4,4*15*2</t>
  </si>
  <si>
    <t>střední část</t>
  </si>
  <si>
    <t>(5,4*11*2)*2"věže"</t>
  </si>
  <si>
    <t>(4,4*6*2)*2"boky"</t>
  </si>
  <si>
    <t>(4,4*14*2)"střed"</t>
  </si>
  <si>
    <t>pravá část (od kolejiště)</t>
  </si>
  <si>
    <t>4,4*20*2</t>
  </si>
  <si>
    <t>přístavba</t>
  </si>
  <si>
    <t>1,5*6</t>
  </si>
  <si>
    <t>-698389228</t>
  </si>
  <si>
    <t>Výměna poškozených nosných částí krovů včetně profilace dle stávajícího vzhledu</t>
  </si>
  <si>
    <t>1828830100</t>
  </si>
  <si>
    <t>774,4*0,3"předpoklad výměny do 30%"</t>
  </si>
  <si>
    <t>762341210</t>
  </si>
  <si>
    <t>Montáž bednění střech rovných a šikmých sklonu do 60° z hrubých prken na sraz</t>
  </si>
  <si>
    <t>89557955</t>
  </si>
  <si>
    <t>739,133-194</t>
  </si>
  <si>
    <t>60515111</t>
  </si>
  <si>
    <t>řezivo jehličnaté boční prkno 20-30mm</t>
  </si>
  <si>
    <t>1592408525</t>
  </si>
  <si>
    <t>545,133*0,025</t>
  </si>
  <si>
    <t>13,628*1,15 'Přepočtené koeficientem množství</t>
  </si>
  <si>
    <t>297742005</t>
  </si>
  <si>
    <t>(4,4*1)*2</t>
  </si>
  <si>
    <t>(14,6*1)*2</t>
  </si>
  <si>
    <t>(2*1)*4"věže"</t>
  </si>
  <si>
    <t>(5,4*1*2)*2*2"věže"</t>
  </si>
  <si>
    <t>(4,4*1)*2*2"boky"</t>
  </si>
  <si>
    <t>(4,5*1)*2*2"boky"</t>
  </si>
  <si>
    <t>(12,4*1)*2"střed"</t>
  </si>
  <si>
    <t>(17,8*1)*2</t>
  </si>
  <si>
    <t>2063894694</t>
  </si>
  <si>
    <t>194*1,15 'Přepočtené koeficientem množství</t>
  </si>
  <si>
    <t>727213714</t>
  </si>
  <si>
    <t>390475391</t>
  </si>
  <si>
    <t>605141140</t>
  </si>
  <si>
    <t>řezivo jehličnaté,střešní latě impregnované dl 4 - 5 m</t>
  </si>
  <si>
    <t>-1485179941</t>
  </si>
  <si>
    <t>15,6*2*(0,04*0,06*15)</t>
  </si>
  <si>
    <t>10*2*(0,04*0,06*18)*2"věže"</t>
  </si>
  <si>
    <t>5,5*2*(0,04*0,06*18)*2"boky"</t>
  </si>
  <si>
    <t>12,4*2*(0,04*0,06*15)"střed"</t>
  </si>
  <si>
    <t>18,8*2*(0,04*0,06*15)</t>
  </si>
  <si>
    <t>4,5*(0,04*0,06*5)</t>
  </si>
  <si>
    <t>6,102*1,15"Prořez, rezerva"</t>
  </si>
  <si>
    <t>-263396524</t>
  </si>
  <si>
    <t>-2037398139</t>
  </si>
  <si>
    <t>783,4*0,04*0,06</t>
  </si>
  <si>
    <t>1,88*1,1 'Přepočtené koeficientem množství</t>
  </si>
  <si>
    <t>820595636</t>
  </si>
  <si>
    <t>739,133+6,75</t>
  </si>
  <si>
    <t>-981485173</t>
  </si>
  <si>
    <t>15,672+(223,1*0,02)+7,017+2,068</t>
  </si>
  <si>
    <t>-1775788601</t>
  </si>
  <si>
    <t>1788312127</t>
  </si>
  <si>
    <t>1,5*4,5</t>
  </si>
  <si>
    <t>764001891</t>
  </si>
  <si>
    <t>Demontáž úžlabí do suti</t>
  </si>
  <si>
    <t>880257951</t>
  </si>
  <si>
    <t>(5*4)*2</t>
  </si>
  <si>
    <t>1309772352</t>
  </si>
  <si>
    <t>4,4*2</t>
  </si>
  <si>
    <t>(5,4*4)*2"věže"</t>
  </si>
  <si>
    <t>(4,4*2)*2"boky"</t>
  </si>
  <si>
    <t>1,5*2</t>
  </si>
  <si>
    <t>-402704822</t>
  </si>
  <si>
    <t>764002821</t>
  </si>
  <si>
    <t>Demontáž střešního výlezu do suti</t>
  </si>
  <si>
    <t>557760896</t>
  </si>
  <si>
    <t>-229906354</t>
  </si>
  <si>
    <t>764002881</t>
  </si>
  <si>
    <t>Demontáž lemování střešních prostupů do suti</t>
  </si>
  <si>
    <t>-1681532888</t>
  </si>
  <si>
    <t>1461140016</t>
  </si>
  <si>
    <t>2137470733</t>
  </si>
  <si>
    <t>15,6*2</t>
  </si>
  <si>
    <t>(2+3,5)*2"věže"</t>
  </si>
  <si>
    <t>(5,5*2)*2"boky"</t>
  </si>
  <si>
    <t>(12,4*2)"střed"</t>
  </si>
  <si>
    <t>18,8*2</t>
  </si>
  <si>
    <t>4,5</t>
  </si>
  <si>
    <t>904149076</t>
  </si>
  <si>
    <t>76411165R</t>
  </si>
  <si>
    <t>Krytina střechy rovné z taškových tabulí z Pz plechu s povrchovou úpravou (poplastovaný plech) sklonu do 60°</t>
  </si>
  <si>
    <t>886143491</t>
  </si>
  <si>
    <t xml:space="preserve"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</si>
  <si>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4,4*15,6*2</t>
  </si>
  <si>
    <t>(5,4*10*2)*2"věže"</t>
  </si>
  <si>
    <t>(4,4*5,5*2)*2"boky"</t>
  </si>
  <si>
    <t>(4,4*12,4*2)"střed"</t>
  </si>
  <si>
    <t>4,4*18,8*2</t>
  </si>
  <si>
    <t>724,64*1,02"Přepočtené koeficientem množství"</t>
  </si>
  <si>
    <t>764211625</t>
  </si>
  <si>
    <t>Oplechování větraného hřebene s větracím pásem z Pz s povrchovou úpravou (poplastovaný plech) rš 400 mm</t>
  </si>
  <si>
    <t>38624525</t>
  </si>
  <si>
    <t>15,6+38,6+18,8</t>
  </si>
  <si>
    <t>2*10</t>
  </si>
  <si>
    <t>76421260R</t>
  </si>
  <si>
    <t>Oplechování úžlabí z Pz s povrchovou úpravou rš 500 mm</t>
  </si>
  <si>
    <t>501694890</t>
  </si>
  <si>
    <t>1941787433</t>
  </si>
  <si>
    <t>1591403606</t>
  </si>
  <si>
    <t>764213652.1</t>
  </si>
  <si>
    <t>Střešní výlez rozměru 600 x 600 mm, střechy s krytinou skládanou nebo plechovou</t>
  </si>
  <si>
    <t>1236825539</t>
  </si>
  <si>
    <t>Lemování rovných zdí střech s krytinou prejzovou nebo vlnitou z Pz s povrchovou úpravou rš 330 mm</t>
  </si>
  <si>
    <t>-1902439954</t>
  </si>
  <si>
    <t>764314612</t>
  </si>
  <si>
    <t>Lemování prostupů střech s krytinou skládanou nebo plechovou z Pz s povrchovou úpravou</t>
  </si>
  <si>
    <t>107238803</t>
  </si>
  <si>
    <t>560576677</t>
  </si>
  <si>
    <t>764316643</t>
  </si>
  <si>
    <t>Větrací komínek izolovaný s průchodkou na skládané krytině z taškových tabulí s povrch. úpravou (poplastovaný plech) D 110mm</t>
  </si>
  <si>
    <t>-854931925</t>
  </si>
  <si>
    <t>-1650019425</t>
  </si>
  <si>
    <t>-1282584112</t>
  </si>
  <si>
    <t>-1223394617</t>
  </si>
  <si>
    <t>1215563187</t>
  </si>
  <si>
    <t>765131803</t>
  </si>
  <si>
    <t>Demontáž azbestocementové skládané krytiny sklonu do 30° do suti</t>
  </si>
  <si>
    <t>1878957060</t>
  </si>
  <si>
    <t>765131823</t>
  </si>
  <si>
    <t>Demontáž hřebene nebo nároží z hřebenáčů azbestocementové skládané krytiny sklonu do 30° do suti</t>
  </si>
  <si>
    <t>1010426596</t>
  </si>
  <si>
    <t>765131843</t>
  </si>
  <si>
    <t>Příplatek k cenám demontáže skládané azbestocementové krytiny za sklon přes 30°</t>
  </si>
  <si>
    <t>-1316045322</t>
  </si>
  <si>
    <t>765131853</t>
  </si>
  <si>
    <t>Příplatek k cenám demontáže hřebene nebo nároží skládané azbestocementové krytiny za sklon přes 30°</t>
  </si>
  <si>
    <t>1559080249</t>
  </si>
  <si>
    <t>2106668632</t>
  </si>
  <si>
    <t>-1139574352</t>
  </si>
  <si>
    <t>745,833*1,15 'Přepočtené koeficientem množství</t>
  </si>
  <si>
    <t>-176276215</t>
  </si>
  <si>
    <t>783201201</t>
  </si>
  <si>
    <t>Obroušení tesařských konstrukcí před provedením nátěru</t>
  </si>
  <si>
    <t>-619587287</t>
  </si>
  <si>
    <t>745,833</t>
  </si>
  <si>
    <t>-745,833*0,3</t>
  </si>
  <si>
    <t>783201201.1</t>
  </si>
  <si>
    <t>Příprava podkladu tesařských konstrukcí před provedením nátěru broušení s opálením všech stávajících vrstev</t>
  </si>
  <si>
    <t>458093151</t>
  </si>
  <si>
    <t>1254996696</t>
  </si>
  <si>
    <t>1089181322</t>
  </si>
  <si>
    <t>1740,27666666667*0,3 'Přepočtené koeficientem množství</t>
  </si>
  <si>
    <t>783218111.1</t>
  </si>
  <si>
    <t>Lazurovací nátěr tesařských konstrukcí dvojnásobný syntetický</t>
  </si>
  <si>
    <t>-681827306</t>
  </si>
  <si>
    <t>Poznámka k položce:_x000d_
Poznámka k položce: Ref. Xyladecor Oversol</t>
  </si>
  <si>
    <t>194</t>
  </si>
  <si>
    <t>194*1,4 'Přepočtené koeficientem množství</t>
  </si>
  <si>
    <t>783221112.1</t>
  </si>
  <si>
    <t>Nátěry syntetické KDK barva dražší matný povrch 1x antikorozní, 1x základní, 2x email</t>
  </si>
  <si>
    <t>-1907504579</t>
  </si>
  <si>
    <t>Poznámka k položce:_x000d_
Poznámka k položce: (Dvířka rozvodnic, větracích dvířek a ostatních prvků na fasádě) vč.bezpečnostních označení</t>
  </si>
  <si>
    <t>-1142614331</t>
  </si>
  <si>
    <t>SO.04 - Oprava vnitřních prostor - komerční prostory</t>
  </si>
  <si>
    <t xml:space="preserve">    711 - Izolace proti vodě, vlhkosti a plynům</t>
  </si>
  <si>
    <t xml:space="preserve">    713 - Izolace tepelné</t>
  </si>
  <si>
    <t xml:space="preserve">    722 - Zdravotechnika - vnitřní vodovod</t>
  </si>
  <si>
    <t xml:space="preserve">    734 - Ústřední vytápění</t>
  </si>
  <si>
    <t xml:space="preserve">    751 - Vzduchotechnika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</si>
  <si>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</si>
  <si>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</si>
  <si>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</si>
  <si>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784 - Dokončovací práce - malby</t>
  </si>
  <si>
    <t>M - Práce a dodávky M</t>
  </si>
  <si>
    <t xml:space="preserve">    22-M - Montáže technologických zařízení pro dopravní stavby</t>
  </si>
  <si>
    <t>317142424</t>
  </si>
  <si>
    <t>Překlad nenosný pórobetonový š 100 mm v do 250 mm na tenkovrstvou maltu dl do 1500 mm</t>
  </si>
  <si>
    <t>1899112613</t>
  </si>
  <si>
    <t>342272225</t>
  </si>
  <si>
    <t>Příčka z pórobetonových hladkých tvárnic na tenkovrstvou maltu tl 100 mm</t>
  </si>
  <si>
    <t>2054504254</t>
  </si>
  <si>
    <t>(1,2+0,1)*3,2</t>
  </si>
  <si>
    <t>342291121</t>
  </si>
  <si>
    <t>Ukotvení příček k cihelným konstrukcím plochými kotvami</t>
  </si>
  <si>
    <t>-1913044448</t>
  </si>
  <si>
    <t>2*3,2</t>
  </si>
  <si>
    <t>612131121</t>
  </si>
  <si>
    <t>Penetrační disperzní nátěr vnitřních stěn nanášený ručně</t>
  </si>
  <si>
    <t>1143015065</t>
  </si>
  <si>
    <t>612142001</t>
  </si>
  <si>
    <t>Potažení vnitřních stěn sklovláknitým pletivem vtlačeným do tenkovrstvé hmoty</t>
  </si>
  <si>
    <t>-1037308485</t>
  </si>
  <si>
    <t>tělocvična</t>
  </si>
  <si>
    <t>(7+5)*2*3,2</t>
  </si>
  <si>
    <t>koupelna</t>
  </si>
  <si>
    <t>(1,95+1,2)*2*0,6</t>
  </si>
  <si>
    <t>WC</t>
  </si>
  <si>
    <t>(1,15+1,2)*2*1</t>
  </si>
  <si>
    <t>předíň</t>
  </si>
  <si>
    <t>(3,65+3,2)*2*3,2</t>
  </si>
  <si>
    <t>612311131</t>
  </si>
  <si>
    <t>Potažení vnitřních stěn vápenným štukem tloušťky do 3 mm</t>
  </si>
  <si>
    <t>-1241609297</t>
  </si>
  <si>
    <t>(1,95+1,2)*2*3,2</t>
  </si>
  <si>
    <t>(1,15+1,2)*2*3,2</t>
  </si>
  <si>
    <t>612325413</t>
  </si>
  <si>
    <t>Oprava vnitřní vápenocementové hladké omítky stěn v rozsahu plochy do 50%</t>
  </si>
  <si>
    <t>-2111725584</t>
  </si>
  <si>
    <t>631311126</t>
  </si>
  <si>
    <t>Mazanina tl do 120 mm z betonu prostého bez zvýšených nároků na prostředí tř. C 25/30</t>
  </si>
  <si>
    <t>372573601</t>
  </si>
  <si>
    <t>51*0,1</t>
  </si>
  <si>
    <t>631319173</t>
  </si>
  <si>
    <t>Příplatek k mazanině tl do 120 mm za stržení povrchu spodní vrstvy před vložením výztuže</t>
  </si>
  <si>
    <t>925999150</t>
  </si>
  <si>
    <t>631362021</t>
  </si>
  <si>
    <t>Výztuž mazanin svařovanými sítěmi Kari</t>
  </si>
  <si>
    <t>401934687</t>
  </si>
  <si>
    <t>0,004335*51</t>
  </si>
  <si>
    <t>632481213</t>
  </si>
  <si>
    <t>Separační vrstva z PE fólie</t>
  </si>
  <si>
    <t>1018527271</t>
  </si>
  <si>
    <t>634111114</t>
  </si>
  <si>
    <t>Obvodová dilatace pružnou těsnicí páskou mezi stěnou a mazaninou nebo potěremv 100 mm</t>
  </si>
  <si>
    <t>1920335531</t>
  </si>
  <si>
    <t>(7+5)*2</t>
  </si>
  <si>
    <t>(1,95+1,2)*2</t>
  </si>
  <si>
    <t>(1,15+1,2)*2</t>
  </si>
  <si>
    <t>(3,65+3,2)*2</t>
  </si>
  <si>
    <t>635111232</t>
  </si>
  <si>
    <t>Násyp pod podlahy z drobného kameniva 0-4 se zhutněním</t>
  </si>
  <si>
    <t>-1489431218</t>
  </si>
  <si>
    <t>635111242</t>
  </si>
  <si>
    <t>Násyp pod podlahy z hrubého kameniva 16-32 se zhutněním</t>
  </si>
  <si>
    <t>1580608085</t>
  </si>
  <si>
    <t>5,1</t>
  </si>
  <si>
    <t>(1*0,8)*7</t>
  </si>
  <si>
    <t>642942111</t>
  </si>
  <si>
    <t>Osazování zárubní nebo rámů dveřních kovových do 2,5 m2 na MC</t>
  </si>
  <si>
    <t>891782806</t>
  </si>
  <si>
    <t>55331350</t>
  </si>
  <si>
    <t>zárubeň ocelová pro běžné zdění a pórobeton 100 levá/pravá 800</t>
  </si>
  <si>
    <t>740235352</t>
  </si>
  <si>
    <t>55331348</t>
  </si>
  <si>
    <t>zárubeň ocelová pro běžné zdění a pórobeton 100 levá/pravá 700</t>
  </si>
  <si>
    <t>-222592218</t>
  </si>
  <si>
    <t>949101111</t>
  </si>
  <si>
    <t>Lešení pomocné pro objekty pozemních staveb s lešeňovou podlahou v do 1,9 m zatížení do 150 kg/m2</t>
  </si>
  <si>
    <t>2059642665</t>
  </si>
  <si>
    <t>952901111</t>
  </si>
  <si>
    <t>Vyčištění budov bytové a občanské výstavby při výšce podlaží do 4 m</t>
  </si>
  <si>
    <t>-973629954</t>
  </si>
  <si>
    <t>95290111R</t>
  </si>
  <si>
    <t>Vyklizení vybavení a zařízení pro provedení prací - nábytek, zařízení, nástěnky, aj.</t>
  </si>
  <si>
    <t>1985263591</t>
  </si>
  <si>
    <t>-1462834135</t>
  </si>
  <si>
    <t>0,45*0,45*3,5</t>
  </si>
  <si>
    <t>965082941</t>
  </si>
  <si>
    <t>Odstranění násypů pod podlahami tl přes 200 mm</t>
  </si>
  <si>
    <t>-455859893</t>
  </si>
  <si>
    <t>51*0,3</t>
  </si>
  <si>
    <t>968072455</t>
  </si>
  <si>
    <t>Vybourání kovových dveřních zárubní pl do 2 m2</t>
  </si>
  <si>
    <t>-1312757137</t>
  </si>
  <si>
    <t>(1*2)*2</t>
  </si>
  <si>
    <t>974031132</t>
  </si>
  <si>
    <t>Vysekání rýh ve zdivu cihelném hl do 50 mm š do 70 mm</t>
  </si>
  <si>
    <t>298160578</t>
  </si>
  <si>
    <t>974031153</t>
  </si>
  <si>
    <t>Vysekání rýh ve zdivu cihelném hl do 100 mm š do 100 mm</t>
  </si>
  <si>
    <t>-510141526</t>
  </si>
  <si>
    <t>978013161</t>
  </si>
  <si>
    <t>Otlučení (osekání) vnitřní vápenné nebo vápenocementové omítky stěn v rozsahu do 50 %</t>
  </si>
  <si>
    <t>-66382797</t>
  </si>
  <si>
    <t>997013153</t>
  </si>
  <si>
    <t>Vnitrostaveništní doprava suti a vybouraných hmot pro budovy v do 12 m s omezením mechanizace</t>
  </si>
  <si>
    <t>1450908277</t>
  </si>
  <si>
    <t>Odvoz suti a vybouraných hmot na skládku nebo meziskládku do 1 km se složením</t>
  </si>
  <si>
    <t>-419748668</t>
  </si>
  <si>
    <t>-1236227897</t>
  </si>
  <si>
    <t>29,266*19 'Přepočtené koeficientem množství</t>
  </si>
  <si>
    <t>-1213227581</t>
  </si>
  <si>
    <t>29,218</t>
  </si>
  <si>
    <t>-26,511</t>
  </si>
  <si>
    <t>Poplatek za uložení odpadu ze sypkých materiálů na skládce (skládkovné)</t>
  </si>
  <si>
    <t>1593717961</t>
  </si>
  <si>
    <t>-1371071102</t>
  </si>
  <si>
    <t>711</t>
  </si>
  <si>
    <t>Izolace proti vodě, vlhkosti a plynům</t>
  </si>
  <si>
    <t>711111001</t>
  </si>
  <si>
    <t>Provedení izolace proti zemní vlhkosti vodorovné za studena nátěrem penetračním</t>
  </si>
  <si>
    <t>830992281</t>
  </si>
  <si>
    <t>11163150</t>
  </si>
  <si>
    <t>lak penetrační asfaltový</t>
  </si>
  <si>
    <t>-66852143</t>
  </si>
  <si>
    <t>51*0,0003 'Přepočtené koeficientem množství</t>
  </si>
  <si>
    <t>711111051</t>
  </si>
  <si>
    <t>Provedení izolace proti zemní vlhkosti vodorovné za studena 2x nátěr tekutou elastickou hydroizolací</t>
  </si>
  <si>
    <t>1543508823</t>
  </si>
  <si>
    <t>1,15*1,2</t>
  </si>
  <si>
    <t>1,95*1,2</t>
  </si>
  <si>
    <t>24551040</t>
  </si>
  <si>
    <t>stěrka hydroizolační dvousložková cemento-polymerová pod dlažbu</t>
  </si>
  <si>
    <t>1898222247</t>
  </si>
  <si>
    <t>3,72*1,5 'Přepočtené koeficientem množství</t>
  </si>
  <si>
    <t>711112051</t>
  </si>
  <si>
    <t>Provedení izolace proti zemní vlhkosti svislé za studena 2x nátěr tekutou elastickou hydroizolací</t>
  </si>
  <si>
    <t>1653719778</t>
  </si>
  <si>
    <t>(1+1,2+1)*2</t>
  </si>
  <si>
    <t>1406452098</t>
  </si>
  <si>
    <t>6,4*1,5 'Přepočtené koeficientem množství</t>
  </si>
  <si>
    <t>711141559</t>
  </si>
  <si>
    <t>Provedení izolace proti zemní vlhkosti pásy přitavením vodorovné NAIP</t>
  </si>
  <si>
    <t>-1690117013</t>
  </si>
  <si>
    <t>62832000</t>
  </si>
  <si>
    <t>pás asfaltový natavitelný oxidovaný tl 3,0mm typu V60 S30 s vložkou ze skleněné rohože, s jemnozrnným minerálním posypem</t>
  </si>
  <si>
    <t>-490773602</t>
  </si>
  <si>
    <t>51*1,15 'Přepočtené koeficientem množství</t>
  </si>
  <si>
    <t>998711202</t>
  </si>
  <si>
    <t>Přesun hmot procentní pro izolace proti vodě, vlhkosti a plynům v objektech v do 12 m</t>
  </si>
  <si>
    <t>1314215362</t>
  </si>
  <si>
    <t>713</t>
  </si>
  <si>
    <t>Izolace tepelné</t>
  </si>
  <si>
    <t>713121111</t>
  </si>
  <si>
    <t>Montáž izolace tepelné podlah volně kladenými rohožemi, pásy, dílci, deskami 1 vrstva</t>
  </si>
  <si>
    <t>2085894169</t>
  </si>
  <si>
    <t>28372309</t>
  </si>
  <si>
    <t>deska EPS 100 do plochých střech a podlah λ=0,037 tl 100mm</t>
  </si>
  <si>
    <t>1167496662</t>
  </si>
  <si>
    <t>51*1,02 'Přepočtené koeficientem množství</t>
  </si>
  <si>
    <t>998713202</t>
  </si>
  <si>
    <t>Přesun hmot procentní pro izolace tepelné v objektech v do 12 m</t>
  </si>
  <si>
    <t>-371737571</t>
  </si>
  <si>
    <t>721174000</t>
  </si>
  <si>
    <t>Ostatní nespecifikované práce a materiály</t>
  </si>
  <si>
    <t>799335986</t>
  </si>
  <si>
    <t>721174001R</t>
  </si>
  <si>
    <t xml:space="preserve">Vyvedení odpadního potrubí z objektu pro napojení do nové odpadní jímky, vč. bourání prostupu základem domu, výkopu, zazdívek  a všech ostatních souvsejících konstrukcí a prací</t>
  </si>
  <si>
    <t>1770534469</t>
  </si>
  <si>
    <t>721174024</t>
  </si>
  <si>
    <t>Potrubí kanalizační z PP odpadní DN 75</t>
  </si>
  <si>
    <t>-1521164103</t>
  </si>
  <si>
    <t>721183803</t>
  </si>
  <si>
    <t>Demontáž potrubí olovněné do D 54</t>
  </si>
  <si>
    <t>1497981055</t>
  </si>
  <si>
    <t>721290111</t>
  </si>
  <si>
    <t>Zkouška těsnosti potrubí kanalizace vodou do DN 125</t>
  </si>
  <si>
    <t>-219566391</t>
  </si>
  <si>
    <t>998721202</t>
  </si>
  <si>
    <t>Přesun hmot procentní pro vnitřní kanalizace v objektech v do 12 m</t>
  </si>
  <si>
    <t>-1824286389</t>
  </si>
  <si>
    <t>722</t>
  </si>
  <si>
    <t>Zdravotechnika - vnitřní vodovod</t>
  </si>
  <si>
    <t>722170801</t>
  </si>
  <si>
    <t>Demontáž rozvodů vody z plastů do D 25</t>
  </si>
  <si>
    <t>163314091</t>
  </si>
  <si>
    <t>722173000</t>
  </si>
  <si>
    <t xml:space="preserve">Ostatní nespecifikované práce a materiály </t>
  </si>
  <si>
    <t>-1350478766</t>
  </si>
  <si>
    <t>722174002</t>
  </si>
  <si>
    <t>Potrubí vodovodní plastové PPR svar polyfuze PN 16 D 20 x 2,8 mm</t>
  </si>
  <si>
    <t>-377767478</t>
  </si>
  <si>
    <t>722181111</t>
  </si>
  <si>
    <t>Ochrana vodovodního potrubí plstěnými pásy do DN 20 mm</t>
  </si>
  <si>
    <t>-726224217</t>
  </si>
  <si>
    <t>722181812</t>
  </si>
  <si>
    <t>Demontáž plstěných pásů z trub do D 50</t>
  </si>
  <si>
    <t>2030402885</t>
  </si>
  <si>
    <t>722290234</t>
  </si>
  <si>
    <t>Proplach a dezinfekce vodovodního potrubí do DN 80</t>
  </si>
  <si>
    <t>297168684</t>
  </si>
  <si>
    <t>998722202</t>
  </si>
  <si>
    <t>Přesun hmot procentní pro vnitřní vodovod v objektech v do 12 m</t>
  </si>
  <si>
    <t>-924670135</t>
  </si>
  <si>
    <t>725112182</t>
  </si>
  <si>
    <t>Kombi klozet s úspornou armaturou odpad svislý</t>
  </si>
  <si>
    <t>938956404</t>
  </si>
  <si>
    <t>-1308257254</t>
  </si>
  <si>
    <t>725211601</t>
  </si>
  <si>
    <t>Umyvadlo keramické bílé šířky 500 mm bez krytu na sifon připevněné na stěnu šrouby</t>
  </si>
  <si>
    <t>1595789177</t>
  </si>
  <si>
    <t>725211701</t>
  </si>
  <si>
    <t>Umývátko keramické bílé stěnové šířky 400 mm připevněné na stěnu šrouby</t>
  </si>
  <si>
    <t>-1541777799</t>
  </si>
  <si>
    <t>725241525</t>
  </si>
  <si>
    <t>Vanička sprchová keramická obdélníková 1200x800 mm</t>
  </si>
  <si>
    <t>-1639462585</t>
  </si>
  <si>
    <t>725244313</t>
  </si>
  <si>
    <t>Zástěna sprchová rámová se skleněnou výplní tl. 4 a 5 mm dveře posuvné jednodílné do niky na vaničku šířky 1200 mm</t>
  </si>
  <si>
    <t>-696341870</t>
  </si>
  <si>
    <t>725530831</t>
  </si>
  <si>
    <t>Demontáž ohřívač elektrický průtokový</t>
  </si>
  <si>
    <t>-1515930277</t>
  </si>
  <si>
    <t>725532124</t>
  </si>
  <si>
    <t>Elektrický ohřívač zásobníkový akumulační závěsný svislý 160 l / 2 kW</t>
  </si>
  <si>
    <t>17032747</t>
  </si>
  <si>
    <t>725535222</t>
  </si>
  <si>
    <t>Ventil pojistný bezpečnostní souprava s redukčním ventilem a výlevkou</t>
  </si>
  <si>
    <t>-159960487</t>
  </si>
  <si>
    <t>725820801</t>
  </si>
  <si>
    <t>Demontáž baterie nástěnné do G 3 / 4</t>
  </si>
  <si>
    <t>-1452728433</t>
  </si>
  <si>
    <t>725822613</t>
  </si>
  <si>
    <t>Baterie umyvadlová stojánková páková s výpustí</t>
  </si>
  <si>
    <t>-41357000</t>
  </si>
  <si>
    <t>725841312</t>
  </si>
  <si>
    <t>Baterie sprchová nástěnná páková</t>
  </si>
  <si>
    <t>149205950</t>
  </si>
  <si>
    <t>725861102</t>
  </si>
  <si>
    <t>Zápachová uzávěrka pro umyvadla DN 40</t>
  </si>
  <si>
    <t>839263640</t>
  </si>
  <si>
    <t>72586211R</t>
  </si>
  <si>
    <t>Zápachová uzávěrka pro ohřívač nebo kotel (přepad)</t>
  </si>
  <si>
    <t>-1756294831</t>
  </si>
  <si>
    <t>998725202</t>
  </si>
  <si>
    <t>Přesun hmot procentní pro zařizovací předměty v objektech v do 12 m</t>
  </si>
  <si>
    <t>-1770052324</t>
  </si>
  <si>
    <t>734</t>
  </si>
  <si>
    <t>Ústřední vytápění</t>
  </si>
  <si>
    <t>734190900R</t>
  </si>
  <si>
    <t>Demontáž otopného tělesa vč. odvozu a likvidace</t>
  </si>
  <si>
    <t>-1843336986</t>
  </si>
  <si>
    <t>751</t>
  </si>
  <si>
    <t>Vzduchotechnika</t>
  </si>
  <si>
    <t>751111010.1</t>
  </si>
  <si>
    <t>Odtah pro ventilátory přes vnější stěnu kompletní vč. ukončující nerez mřížky, potrubí, průrazů, zapravení, začištění a zateplení pro snížení množství kondenzátu aj.</t>
  </si>
  <si>
    <t>-1265774908</t>
  </si>
  <si>
    <t>751111012</t>
  </si>
  <si>
    <t>Mtž vent ax ntl nástěnného základního D do 200 mm</t>
  </si>
  <si>
    <t>648696648</t>
  </si>
  <si>
    <t>54233101</t>
  </si>
  <si>
    <t>ventilátor radiální malý plastový CB 100 T spínač časový nastavitelný s doběhem a zpětnou klapkou</t>
  </si>
  <si>
    <t>-269764623</t>
  </si>
  <si>
    <t>998751201</t>
  </si>
  <si>
    <t>Přesun hmot procentní pro vzduchotechniku v objektech v do 12 m</t>
  </si>
  <si>
    <t>1905269919</t>
  </si>
  <si>
    <t>762522811</t>
  </si>
  <si>
    <t>Demontáž podlah s polštáři z prken tloušťky do 32 mm</t>
  </si>
  <si>
    <t>-1040380559</t>
  </si>
  <si>
    <t>(7*5)</t>
  </si>
  <si>
    <t>zázemí</t>
  </si>
  <si>
    <t>(3,2*5)</t>
  </si>
  <si>
    <t>762526811</t>
  </si>
  <si>
    <t>Demontáž podlah z dřevotřísky, překližky, sololitu tloušťky do 20 mm bez polštářů</t>
  </si>
  <si>
    <t>488591737</t>
  </si>
  <si>
    <t>-1303847605</t>
  </si>
  <si>
    <t>763</t>
  </si>
  <si>
    <t>Konstrukce suché výstavby</t>
  </si>
  <si>
    <t>763131411</t>
  </si>
  <si>
    <t>SDK podhled desky 1xA 12,5 bez TI dvouvrstvá spodní kce profil CD+UD</t>
  </si>
  <si>
    <t>-886356554</t>
  </si>
  <si>
    <t>předsíň</t>
  </si>
  <si>
    <t>(3,2*3,65)</t>
  </si>
  <si>
    <t>763131451</t>
  </si>
  <si>
    <t>SDK podhled deska 1xH2 12,5 bez TI dvouvrstvá spodní kce profil CD+UD</t>
  </si>
  <si>
    <t>553656916</t>
  </si>
  <si>
    <t>998763402</t>
  </si>
  <si>
    <t>Přesun hmot procentní pro sádrokartonové konstrukce v objektech v do 12 m</t>
  </si>
  <si>
    <t>506560903</t>
  </si>
  <si>
    <t>766660001</t>
  </si>
  <si>
    <t>Montáž dveřních křídel otvíravých jednokřídlových š do 0,8 m do ocelové zárubně</t>
  </si>
  <si>
    <t>89238259</t>
  </si>
  <si>
    <t>61162014</t>
  </si>
  <si>
    <t>dveře jednokřídlé voštinové povrch fóliový plné 800x1970/2100mm</t>
  </si>
  <si>
    <t>-651421136</t>
  </si>
  <si>
    <t>61162013</t>
  </si>
  <si>
    <t>dveře jednokřídlé voštinové povrch fóliový plné 700x1970/2100mm</t>
  </si>
  <si>
    <t>1255587908</t>
  </si>
  <si>
    <t>766660728</t>
  </si>
  <si>
    <t>Montáž dveřního interiérového kování - zámku</t>
  </si>
  <si>
    <t>1721074338</t>
  </si>
  <si>
    <t>766660729</t>
  </si>
  <si>
    <t>Montáž dveřního interiérového kování - štítku s klikou</t>
  </si>
  <si>
    <t>1892940376</t>
  </si>
  <si>
    <t>54914610</t>
  </si>
  <si>
    <t>kování dveřní vrchní klika včetně rozet a montážního materiálu R BB nerez PK</t>
  </si>
  <si>
    <t>395721508</t>
  </si>
  <si>
    <t>54964150</t>
  </si>
  <si>
    <t>vložka zámková cylindrická oboustranná+4 klíče</t>
  </si>
  <si>
    <t>987068489</t>
  </si>
  <si>
    <t>766695212</t>
  </si>
  <si>
    <t>Montáž truhlářských prahů dveří jednokřídlových šířky do 10 cm</t>
  </si>
  <si>
    <t>835928413</t>
  </si>
  <si>
    <t>61187156</t>
  </si>
  <si>
    <t>práh dveřní dřevěný dubový tl 20mm dl 820mm š 100mm</t>
  </si>
  <si>
    <t>-1433902307</t>
  </si>
  <si>
    <t>61187136</t>
  </si>
  <si>
    <t>práh dveřní dřevěný dubový tl 20mm dl 720mm š 100mm</t>
  </si>
  <si>
    <t>375583851</t>
  </si>
  <si>
    <t>-1666933814</t>
  </si>
  <si>
    <t>771</t>
  </si>
  <si>
    <t>Podlahy z dlaždic</t>
  </si>
  <si>
    <t>771111011</t>
  </si>
  <si>
    <t>Vysátí podkladu před pokládkou dlažby</t>
  </si>
  <si>
    <t>1121445267</t>
  </si>
  <si>
    <t>771151022</t>
  </si>
  <si>
    <t>Samonivelační stěrka podlah pevnosti 30 MPa tl 5 mm</t>
  </si>
  <si>
    <t>1651027309</t>
  </si>
  <si>
    <t>771574113</t>
  </si>
  <si>
    <t>Montáž podlah keramických režných hladkých lepených flexibilním lepidlem do 12 ks/m2</t>
  </si>
  <si>
    <t>1750887820</t>
  </si>
  <si>
    <t>597614060.1</t>
  </si>
  <si>
    <t>dlaždice keramické slinuté neglazované, úprava protiskluz min. R10 - odstín dle výběru investora 29,8 x 29,8 x 0,9 cm</t>
  </si>
  <si>
    <t>1388376555</t>
  </si>
  <si>
    <t>3,72*1,15 'Přepočtené koeficientem množství</t>
  </si>
  <si>
    <t>771591111</t>
  </si>
  <si>
    <t>Podlahy penetrace podkladu</t>
  </si>
  <si>
    <t>1101630382</t>
  </si>
  <si>
    <t>771591112</t>
  </si>
  <si>
    <t>Izolace pod dlažbu nátěrem nebo stěrkou ve dvou vrstvách</t>
  </si>
  <si>
    <t>-1831030550</t>
  </si>
  <si>
    <t>998771202</t>
  </si>
  <si>
    <t>Přesun hmot procentní pro podlahy z dlaždic v objektech v do 12 m</t>
  </si>
  <si>
    <t>1089773301</t>
  </si>
  <si>
    <t>776</t>
  </si>
  <si>
    <t>Podlahy povlakové</t>
  </si>
  <si>
    <t>776201812</t>
  </si>
  <si>
    <t>Demontáž lepených povlakových podlah s podložkou ručně</t>
  </si>
  <si>
    <t>102865162</t>
  </si>
  <si>
    <t>776410811</t>
  </si>
  <si>
    <t>Odstranění soklíků a lišt pryžových nebo plastových</t>
  </si>
  <si>
    <t>-2063584852</t>
  </si>
  <si>
    <t>baterkárna</t>
  </si>
  <si>
    <t>(3,2+1,2)*2</t>
  </si>
  <si>
    <t>(3,2+3,65)*2</t>
  </si>
  <si>
    <t>998776202</t>
  </si>
  <si>
    <t>Přesun hmot procentní pro podlahy povlakové v objektech v do 12 m</t>
  </si>
  <si>
    <t>1792339672</t>
  </si>
  <si>
    <t>781121011</t>
  </si>
  <si>
    <t>Nátěr penetrační na stěnu</t>
  </si>
  <si>
    <t>-764990510</t>
  </si>
  <si>
    <t>(1,2+1,15+1,2+0,45)*1,6</t>
  </si>
  <si>
    <t>(1,95+1,2+1,2+1,25)*2</t>
  </si>
  <si>
    <t>781474113</t>
  </si>
  <si>
    <t>Montáž obkladů vnitřních keramických hladkých do 19 ks/m2 lepených flexibilním lepidlem</t>
  </si>
  <si>
    <t>-329106434</t>
  </si>
  <si>
    <t>59761039</t>
  </si>
  <si>
    <t>obklad keramický hladký přes 22 do 25ks/m2</t>
  </si>
  <si>
    <t>-729098233</t>
  </si>
  <si>
    <t>17,6*1,1 'Přepočtené koeficientem množství</t>
  </si>
  <si>
    <t>781477113</t>
  </si>
  <si>
    <t>Příplatek k montáži obkladů vnitřních keramických hladkých za spárování bílým cementem</t>
  </si>
  <si>
    <t>-568574446</t>
  </si>
  <si>
    <t>781477116</t>
  </si>
  <si>
    <t>Příplatek za použití rohových a ukončovacích profilů</t>
  </si>
  <si>
    <t>-37780832</t>
  </si>
  <si>
    <t>998781202</t>
  </si>
  <si>
    <t>Přesun hmot procentní pro obklady keramické v objektech v do 12 m</t>
  </si>
  <si>
    <t>-236322464</t>
  </si>
  <si>
    <t>784</t>
  </si>
  <si>
    <t>Dokončovací práce - malby</t>
  </si>
  <si>
    <t>784111001</t>
  </si>
  <si>
    <t>Oprášení (ometení ) podkladu v místnostech výšky do 3,80 m</t>
  </si>
  <si>
    <t>-750963801</t>
  </si>
  <si>
    <t>784121001</t>
  </si>
  <si>
    <t>Oškrabání malby v mísnostech výšky do 3,80 m</t>
  </si>
  <si>
    <t>-1044541186</t>
  </si>
  <si>
    <t>784121011</t>
  </si>
  <si>
    <t>Rozmývání podkladu po oškrabání malby v místnostech výšky do 3,80 m</t>
  </si>
  <si>
    <t>1371378753</t>
  </si>
  <si>
    <t>784181121</t>
  </si>
  <si>
    <t>Hloubková jednonásobná penetrace podkladu v místnostech výšky do 3,80 m</t>
  </si>
  <si>
    <t>1592083317</t>
  </si>
  <si>
    <t>784191003</t>
  </si>
  <si>
    <t>Čištění vnitřních ploch oken dvojitých nebo zdvojených po provedení malířských prací</t>
  </si>
  <si>
    <t>575915930</t>
  </si>
  <si>
    <t>(1,5*1,5)*3*2</t>
  </si>
  <si>
    <t>784191007</t>
  </si>
  <si>
    <t>Čištění vnitřních ploch podlah po provedení malířských prací</t>
  </si>
  <si>
    <t>284234903</t>
  </si>
  <si>
    <t>784211101</t>
  </si>
  <si>
    <t>Dvojnásobné bílé malby ze směsí za mokra výborně otěruvzdorných v místnostech výšky do 3,80 m</t>
  </si>
  <si>
    <t>-891064864</t>
  </si>
  <si>
    <t>7*5</t>
  </si>
  <si>
    <t>(1,95+1,2)*2*1,2</t>
  </si>
  <si>
    <t>(1,15+1,2)*2*0,6</t>
  </si>
  <si>
    <t>3,65*3,2</t>
  </si>
  <si>
    <t>Práce a dodávky M</t>
  </si>
  <si>
    <t>Montáže technologických zařízení pro dopravní stavby</t>
  </si>
  <si>
    <t>220322000.1</t>
  </si>
  <si>
    <t>Zapravení stávajícího vedení oznamovacích a slaboproudých zařízení</t>
  </si>
  <si>
    <t>-153248900</t>
  </si>
  <si>
    <t xml:space="preserve"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SSZT!"_x000d_
</t>
  </si>
  <si>
    <t>-351437530</t>
  </si>
  <si>
    <t>SO.05 - Oprava vnitřních prostor - šatna a WC SSZT</t>
  </si>
  <si>
    <t>317121251</t>
  </si>
  <si>
    <t>Montáž ŽB překladů prefabrikovaných do rýh světlosti otvoru do 1800 mm</t>
  </si>
  <si>
    <t>1090983800</t>
  </si>
  <si>
    <t>59321052</t>
  </si>
  <si>
    <t>překlad ŽB š 60mm dl 1400mm</t>
  </si>
  <si>
    <t>989256910</t>
  </si>
  <si>
    <t>812308401</t>
  </si>
  <si>
    <t>-1930884236</t>
  </si>
  <si>
    <t>(1,8+3,3)*3,6</t>
  </si>
  <si>
    <t>-390376473</t>
  </si>
  <si>
    <t>4*3,6</t>
  </si>
  <si>
    <t>-796562329</t>
  </si>
  <si>
    <t>-1425762264</t>
  </si>
  <si>
    <t>20921739</t>
  </si>
  <si>
    <t>(1,8+1,8)*2*1,2</t>
  </si>
  <si>
    <t>(3,3+0,9)*2*1,6</t>
  </si>
  <si>
    <t>(1,8+1,4)*2*3,2</t>
  </si>
  <si>
    <t>vstup</t>
  </si>
  <si>
    <t>(1,7+3,3)*2*3,2</t>
  </si>
  <si>
    <t>2061265541</t>
  </si>
  <si>
    <t>235062908</t>
  </si>
  <si>
    <t>15,18*0,1</t>
  </si>
  <si>
    <t>59299207</t>
  </si>
  <si>
    <t>978730833</t>
  </si>
  <si>
    <t>0,004335*15,18</t>
  </si>
  <si>
    <t>-1976929751</t>
  </si>
  <si>
    <t>-282209661</t>
  </si>
  <si>
    <t>(3,3+4,6)*2</t>
  </si>
  <si>
    <t>380105164</t>
  </si>
  <si>
    <t>470011777</t>
  </si>
  <si>
    <t>-86087402</t>
  </si>
  <si>
    <t>661237246</t>
  </si>
  <si>
    <t>1728810623</t>
  </si>
  <si>
    <t>3,3*4,6</t>
  </si>
  <si>
    <t>1818048731</t>
  </si>
  <si>
    <t>-715435958</t>
  </si>
  <si>
    <t>741496506</t>
  </si>
  <si>
    <t>15,18*0,3</t>
  </si>
  <si>
    <t>1629919721</t>
  </si>
  <si>
    <t>973031346</t>
  </si>
  <si>
    <t>Vysekání kapes ve zdivu cihelném na MV nebo MVC pl do 0,25 m2 hl do 450 mm</t>
  </si>
  <si>
    <t>-449495200</t>
  </si>
  <si>
    <t>1801701794</t>
  </si>
  <si>
    <t>47917394</t>
  </si>
  <si>
    <t>-1910370499</t>
  </si>
  <si>
    <t>-1453488555</t>
  </si>
  <si>
    <t>-1746825630</t>
  </si>
  <si>
    <t>244773977</t>
  </si>
  <si>
    <t>10,937*19 'Přepočtené koeficientem množství</t>
  </si>
  <si>
    <t>-2122324973</t>
  </si>
  <si>
    <t>10,937</t>
  </si>
  <si>
    <t>-8,197</t>
  </si>
  <si>
    <t>-443338366</t>
  </si>
  <si>
    <t>6,376</t>
  </si>
  <si>
    <t>0,33</t>
  </si>
  <si>
    <t>1,491</t>
  </si>
  <si>
    <t>-1869715941</t>
  </si>
  <si>
    <t>-1851664815</t>
  </si>
  <si>
    <t>278743564</t>
  </si>
  <si>
    <t>15,18*0,0003 'Přepočtené koeficientem množství</t>
  </si>
  <si>
    <t>957554910</t>
  </si>
  <si>
    <t>051040</t>
  </si>
  <si>
    <t>406633440</t>
  </si>
  <si>
    <t>15,18*1,5 'Přepočtené koeficientem množství</t>
  </si>
  <si>
    <t>442518695</t>
  </si>
  <si>
    <t>-2145785840</t>
  </si>
  <si>
    <t>-806073566</t>
  </si>
  <si>
    <t>1625342274</t>
  </si>
  <si>
    <t>15,18*1,15 'Přepočtené koeficientem množství</t>
  </si>
  <si>
    <t>1309938450</t>
  </si>
  <si>
    <t>-2144149160</t>
  </si>
  <si>
    <t>1140030655</t>
  </si>
  <si>
    <t>1345402869</t>
  </si>
  <si>
    <t>-137690331</t>
  </si>
  <si>
    <t>-1121747005</t>
  </si>
  <si>
    <t>-1406963356</t>
  </si>
  <si>
    <t>215569059</t>
  </si>
  <si>
    <t>1675114137</t>
  </si>
  <si>
    <t>337777204</t>
  </si>
  <si>
    <t>-1464701612</t>
  </si>
  <si>
    <t>-1616638437</t>
  </si>
  <si>
    <t>568022854</t>
  </si>
  <si>
    <t>-1026392371</t>
  </si>
  <si>
    <t>545390400</t>
  </si>
  <si>
    <t>-1462879432</t>
  </si>
  <si>
    <t>-1934966425</t>
  </si>
  <si>
    <t>725240811</t>
  </si>
  <si>
    <t>Demontáž kabin sprchových bez výtokových armatur</t>
  </si>
  <si>
    <t>1802320617</t>
  </si>
  <si>
    <t>725241513</t>
  </si>
  <si>
    <t>Vanička sprchová keramická čtvercová 900x900 mm</t>
  </si>
  <si>
    <t>-1864886583</t>
  </si>
  <si>
    <t>725244123</t>
  </si>
  <si>
    <t>Dveře sprchové rámové se skleněnou výplní tl. 5 mm otvíravé dvoukřídlové do niky na vaničku šířky 900 mm</t>
  </si>
  <si>
    <t>359298066</t>
  </si>
  <si>
    <t>725530826</t>
  </si>
  <si>
    <t>Demontáž ohřívač elektrický akumulační do 800 litrů</t>
  </si>
  <si>
    <t>-657359523</t>
  </si>
  <si>
    <t>377467300</t>
  </si>
  <si>
    <t>-1222718441</t>
  </si>
  <si>
    <t>46958844</t>
  </si>
  <si>
    <t>725820802</t>
  </si>
  <si>
    <t>Demontáž baterie stojánkové do jednoho otvoru</t>
  </si>
  <si>
    <t>-615612942</t>
  </si>
  <si>
    <t>725821325</t>
  </si>
  <si>
    <t>Baterie dřezová stojánková páková s otáčivým kulatým ústím a délkou ramínka 220 mm</t>
  </si>
  <si>
    <t>1434822778</t>
  </si>
  <si>
    <t>-109431309</t>
  </si>
  <si>
    <t>-1350122061</t>
  </si>
  <si>
    <t>1717818117</t>
  </si>
  <si>
    <t>-1548998904</t>
  </si>
  <si>
    <t>-230647648</t>
  </si>
  <si>
    <t>-2080611571</t>
  </si>
  <si>
    <t>-1167000518</t>
  </si>
  <si>
    <t>206212738</t>
  </si>
  <si>
    <t>-354660553</t>
  </si>
  <si>
    <t>1037080436</t>
  </si>
  <si>
    <t>1148073014</t>
  </si>
  <si>
    <t>-1858479930</t>
  </si>
  <si>
    <t>818619978</t>
  </si>
  <si>
    <t>1,7*3,3</t>
  </si>
  <si>
    <t>1291615959</t>
  </si>
  <si>
    <t>0,9*3,25</t>
  </si>
  <si>
    <t xml:space="preserve">sprcha </t>
  </si>
  <si>
    <t>1,8*1,8</t>
  </si>
  <si>
    <t>předsíňka</t>
  </si>
  <si>
    <t>1,35*1,8</t>
  </si>
  <si>
    <t>-355611143</t>
  </si>
  <si>
    <t>-443195430</t>
  </si>
  <si>
    <t>-1340520542</t>
  </si>
  <si>
    <t>-96176668</t>
  </si>
  <si>
    <t>-931235026</t>
  </si>
  <si>
    <t>2122849380</t>
  </si>
  <si>
    <t>1822034648</t>
  </si>
  <si>
    <t>-405498067</t>
  </si>
  <si>
    <t>-2127004024</t>
  </si>
  <si>
    <t>1023164498</t>
  </si>
  <si>
    <t>1489689511</t>
  </si>
  <si>
    <t>740530242</t>
  </si>
  <si>
    <t>771573810</t>
  </si>
  <si>
    <t>Demontáž podlah z dlaždic keramických lepených</t>
  </si>
  <si>
    <t>181963095</t>
  </si>
  <si>
    <t>-879356578</t>
  </si>
  <si>
    <t>0,9*3,3</t>
  </si>
  <si>
    <t>1,4*1,8</t>
  </si>
  <si>
    <t>562179794</t>
  </si>
  <si>
    <t>1042867268</t>
  </si>
  <si>
    <t>921401886</t>
  </si>
  <si>
    <t>-1050916384</t>
  </si>
  <si>
    <t>-1028327758</t>
  </si>
  <si>
    <t>2023019444</t>
  </si>
  <si>
    <t>13,6</t>
  </si>
  <si>
    <t>1777132048</t>
  </si>
  <si>
    <t>-653417730</t>
  </si>
  <si>
    <t>781473810</t>
  </si>
  <si>
    <t>Demontáž obkladů z obkladaček keramických lepených</t>
  </si>
  <si>
    <t>178457531</t>
  </si>
  <si>
    <t>(1,8+1,2)*2</t>
  </si>
  <si>
    <t>1481011118</t>
  </si>
  <si>
    <t>(0,9+3,3)*2*1,6</t>
  </si>
  <si>
    <t>(1,8+1,8)*2*2</t>
  </si>
  <si>
    <t>1,8*1,6</t>
  </si>
  <si>
    <t>-1610077263</t>
  </si>
  <si>
    <t>30,72*1,1 'Přepočtené koeficientem množství</t>
  </si>
  <si>
    <t>-45663061</t>
  </si>
  <si>
    <t>-601867881</t>
  </si>
  <si>
    <t>1763550717</t>
  </si>
  <si>
    <t>469647298</t>
  </si>
  <si>
    <t>-422818869</t>
  </si>
  <si>
    <t>-1625653100</t>
  </si>
  <si>
    <t>1302150639</t>
  </si>
  <si>
    <t>-1402930241</t>
  </si>
  <si>
    <t>-2015002982</t>
  </si>
  <si>
    <t>3,3*0,9</t>
  </si>
  <si>
    <t>1,8*1,4</t>
  </si>
  <si>
    <t>-1680120375</t>
  </si>
  <si>
    <t>1695951385</t>
  </si>
  <si>
    <t>SO.06 - Elektroinstalace</t>
  </si>
  <si>
    <t>Soupis:</t>
  </si>
  <si>
    <t>06.1 - Komerční prostory</t>
  </si>
  <si>
    <t>SEE</t>
  </si>
  <si>
    <t xml:space="preserve">    741 - Elektroinstalace - silnoproud</t>
  </si>
  <si>
    <t xml:space="preserve">      A - REL</t>
  </si>
  <si>
    <t xml:space="preserve">      B - RT</t>
  </si>
  <si>
    <t xml:space="preserve">      C - RH</t>
  </si>
  <si>
    <t xml:space="preserve">    742 - Elektroinstalace - slaboproud</t>
  </si>
  <si>
    <t>OST - Ostatní</t>
  </si>
  <si>
    <t>Elektroinstalace - silnoproud</t>
  </si>
  <si>
    <t>741122011</t>
  </si>
  <si>
    <t>Montáž kabel Cu bez ukončení uložený pod omítku plný kulatý 2x1,5 až 2,5 mm2 (např. CYKY)</t>
  </si>
  <si>
    <t>2036756102</t>
  </si>
  <si>
    <t>PKB.711017</t>
  </si>
  <si>
    <t>CYKY-O 2x1,5</t>
  </si>
  <si>
    <t>km</t>
  </si>
  <si>
    <t>852378286</t>
  </si>
  <si>
    <t>PKB.711027</t>
  </si>
  <si>
    <t>CYKY-J 4x10 RE</t>
  </si>
  <si>
    <t>10260355</t>
  </si>
  <si>
    <t>741122015</t>
  </si>
  <si>
    <t>Montáž kabel Cu bez ukončení uložený pod omítku plný kulatý 3x1,5 mm2 (např. CYKY)</t>
  </si>
  <si>
    <t>851644670</t>
  </si>
  <si>
    <t>PKB.711895</t>
  </si>
  <si>
    <t>CYKYLO-O 3x1,5</t>
  </si>
  <si>
    <t>365219742</t>
  </si>
  <si>
    <t>741122016</t>
  </si>
  <si>
    <t>Montáž kabel Cu bez ukončení uložený pod omítku plný kulatý 3x2,5 až 6 mm2 (např. CYKY)</t>
  </si>
  <si>
    <t>-83984939</t>
  </si>
  <si>
    <t>PKB.713384</t>
  </si>
  <si>
    <t>CYKYLO-O 3x2,5</t>
  </si>
  <si>
    <t>1874056689</t>
  </si>
  <si>
    <t>741122024</t>
  </si>
  <si>
    <t>Montáž kabel Cu bez ukončení uložený pod omítku plný kulatý 4x10 mm2 (např. CYKY)</t>
  </si>
  <si>
    <t>-367907436</t>
  </si>
  <si>
    <t>741122032</t>
  </si>
  <si>
    <t>Montáž kabel Cu bez ukončení uložený pod omítku plný kulatý 5x4 až 6 mm2 (např. CYKY)</t>
  </si>
  <si>
    <t>-1177932132</t>
  </si>
  <si>
    <t>PKB.711035</t>
  </si>
  <si>
    <t>CYKY-J 5x4</t>
  </si>
  <si>
    <t>-1390113579</t>
  </si>
  <si>
    <t>741122033</t>
  </si>
  <si>
    <t>Montáž kabel Cu bez ukončení uložený pod omítku plný kulatý 5x10 mm2 (např. CYKY)</t>
  </si>
  <si>
    <t>2187205</t>
  </si>
  <si>
    <t>7492501980</t>
  </si>
  <si>
    <t>Kabely, vodiče, šňůry Cu - nn Kabel silový 4 a 5-žílový Cu, plastová izolace CYKY 5J10 (5Cx10)</t>
  </si>
  <si>
    <t>-541250246</t>
  </si>
  <si>
    <t>741310001</t>
  </si>
  <si>
    <t>Montáž vypínač nástěnný 1-jednopólový prostředí normální</t>
  </si>
  <si>
    <t>-1128238646</t>
  </si>
  <si>
    <t>34535512</t>
  </si>
  <si>
    <t>spínač jednopólový 10A bílý</t>
  </si>
  <si>
    <t>99396271</t>
  </si>
  <si>
    <t>741310022</t>
  </si>
  <si>
    <t>Montáž přepínač nástěnný 6-střídavý prostředí normální</t>
  </si>
  <si>
    <t>-1531379736</t>
  </si>
  <si>
    <t>34535573</t>
  </si>
  <si>
    <t>spínač řazení 5 10A bílý</t>
  </si>
  <si>
    <t>-2062325766</t>
  </si>
  <si>
    <t>34823738</t>
  </si>
  <si>
    <t>svítidlo zářivkové interiérové s kompenzací, barva bílá, 58W, délka 2054mm - LED Provedení</t>
  </si>
  <si>
    <t>1925591438</t>
  </si>
  <si>
    <t>34821275</t>
  </si>
  <si>
    <t>svítidlo bytové žárovkové IP42, max. 60W E27 LED provedení</t>
  </si>
  <si>
    <t>-304722559</t>
  </si>
  <si>
    <t>741310024</t>
  </si>
  <si>
    <t>Montáž přepínač nástěnný 6+6 dvojitý střídavý prostředí normální</t>
  </si>
  <si>
    <t>-440124277</t>
  </si>
  <si>
    <t>ABB.355352289D2</t>
  </si>
  <si>
    <t>Přepínač dvojitý střídavý, řazení 6+6</t>
  </si>
  <si>
    <t>11887201</t>
  </si>
  <si>
    <t>741313002</t>
  </si>
  <si>
    <t>Montáž zásuvka (polo)zapuštěná bezšroubové připojení 2P+PE dvojí zapojení - průběžná</t>
  </si>
  <si>
    <t>1494795736</t>
  </si>
  <si>
    <t>34555123</t>
  </si>
  <si>
    <t>zásuvka 2násobná 16A bílá, slonová kost</t>
  </si>
  <si>
    <t>-267753917</t>
  </si>
  <si>
    <t>741370002</t>
  </si>
  <si>
    <t>Montáž svítidlo žárovkové bytové stropní přisazené 1 zdroj se sklem</t>
  </si>
  <si>
    <t>493784825</t>
  </si>
  <si>
    <t>741371003</t>
  </si>
  <si>
    <t>Montáž svítidlo zářivkové bytové stropní přisazené 2 zdroje bez krytu</t>
  </si>
  <si>
    <t>-306405233</t>
  </si>
  <si>
    <t>A</t>
  </si>
  <si>
    <t>REL</t>
  </si>
  <si>
    <t>35711724</t>
  </si>
  <si>
    <t xml:space="preserve">skříň přípojková plastová  pro koncové připojení (na zazdění) 6x100A</t>
  </si>
  <si>
    <t>138191459</t>
  </si>
  <si>
    <t>220410932</t>
  </si>
  <si>
    <t>Montáž pojistkového rozvaděče nástěnného (BRD) tří okruhového</t>
  </si>
  <si>
    <t>534211460</t>
  </si>
  <si>
    <t>35711646</t>
  </si>
  <si>
    <t xml:space="preserve">rozvaděč elektroměrový plastový ER222/NVP7P  2x dvousazbový</t>
  </si>
  <si>
    <t>-251118776</t>
  </si>
  <si>
    <t>741210001</t>
  </si>
  <si>
    <t>Montáž rozvodnice oceloplechová nebo plastová běžná do 20 kg</t>
  </si>
  <si>
    <t>222645870</t>
  </si>
  <si>
    <t>7494003388</t>
  </si>
  <si>
    <t>Modulární přístroje Jističe do 80 A; 10 kA 3-pólové In 20 A, Ue AC 230/400 V / DC 216 V, charakteristika B, 3pól, Icn 10 kA</t>
  </si>
  <si>
    <t>128</t>
  </si>
  <si>
    <t>596401988</t>
  </si>
  <si>
    <t>741320022</t>
  </si>
  <si>
    <t>Montáž pojistka - spodek do 500 V, 63 A se zapojením vodičů</t>
  </si>
  <si>
    <t>684942521</t>
  </si>
  <si>
    <t>35825226</t>
  </si>
  <si>
    <t>pojistka nožová 25A nízkoztrátová 2,70W, provedení normální, charakteristika gG</t>
  </si>
  <si>
    <t>1755093163</t>
  </si>
  <si>
    <t>35825473</t>
  </si>
  <si>
    <t>spodek pojistkový do 160A a ztráty 12W, svorkový šroub a V-praporec</t>
  </si>
  <si>
    <t>1150634141</t>
  </si>
  <si>
    <t>7494351032</t>
  </si>
  <si>
    <t>Montáž jističů (do 10 kA) třípólových přes 20 do 63 A</t>
  </si>
  <si>
    <t>512</t>
  </si>
  <si>
    <t>502875285</t>
  </si>
  <si>
    <t>7494658012</t>
  </si>
  <si>
    <t>Montáž elektroměrů trojfázových</t>
  </si>
  <si>
    <t>1495039878</t>
  </si>
  <si>
    <t>7494010346</t>
  </si>
  <si>
    <t>Přístroje pro spínání a ovládání Měřící přístroje, elektroměry Elektroměry ED310.DR.14Z302-00, 3 x 230/400 V, 0,2-63 A</t>
  </si>
  <si>
    <t>-1586504520</t>
  </si>
  <si>
    <t>7494010238</t>
  </si>
  <si>
    <t>Přístroje pro spínání a ovládání Měřící přístroje, elektroměry Ostatní měřící přístroje IHP spín. hod. 7d rezerva 2kan.</t>
  </si>
  <si>
    <t>-1258312260</t>
  </si>
  <si>
    <t>B</t>
  </si>
  <si>
    <t>RT</t>
  </si>
  <si>
    <t>35713116</t>
  </si>
  <si>
    <t>rozvodnice nástěnná, neprůhledné dveře, 1 řada, šířka 18 modulárních jednotek</t>
  </si>
  <si>
    <t>-914793765</t>
  </si>
  <si>
    <t>7494003870</t>
  </si>
  <si>
    <t>Modulární přístroje Proudové chrániče 10 kA typ A 4-pólové In 25 A, Ue AC 230/400 V, Idn 30 mA, 4pól, Inc 10 kA, typ A</t>
  </si>
  <si>
    <t>-772501630</t>
  </si>
  <si>
    <t>7494004094B</t>
  </si>
  <si>
    <t>Modulární přístroje Přepěťové ochrany Kombinované svodiče bleskových proudů a přepětí typ 1 + 2, Iimp 25 kA, Uc AC 350 V, výměnné moduly, se signalizací, jiskřiště, varistor, 3pól</t>
  </si>
  <si>
    <t>-2065450804</t>
  </si>
  <si>
    <t>7494003804B</t>
  </si>
  <si>
    <t>Modulární přístroje Proudové chrániče 10 kA typ AC 2-pólové In 16 A, Ue AC 230/400 V, Idn 10 mA, 2pól, Inc 10 kA, typ AC</t>
  </si>
  <si>
    <t>-1577085335</t>
  </si>
  <si>
    <t>7494003386</t>
  </si>
  <si>
    <t>Modulární přístroje Jističe do 80 A; 10 kA 3-pólové In 16 A, Ue AC 230/400 V / DC 216 V, charakteristika B, 3pól, Icn 10 kA</t>
  </si>
  <si>
    <t>-1580668600</t>
  </si>
  <si>
    <t>7494351030</t>
  </si>
  <si>
    <t>Montáž jističů (do 10 kA) třípólových do 20 A</t>
  </si>
  <si>
    <t>-687122148</t>
  </si>
  <si>
    <t>7494351032B</t>
  </si>
  <si>
    <t>839690568</t>
  </si>
  <si>
    <t>7494450515</t>
  </si>
  <si>
    <t>Montáž proudových chráničů čtyřpólových (10 kA)</t>
  </si>
  <si>
    <t>-1859217236</t>
  </si>
  <si>
    <t>7494450520B</t>
  </si>
  <si>
    <t>Montáž proudových chráničů dvoupólových s nadproudovou ochranou (10 kA)</t>
  </si>
  <si>
    <t>-1888960872</t>
  </si>
  <si>
    <t>7494556010B</t>
  </si>
  <si>
    <t>Montáž vzduchových stykačů do 100 A</t>
  </si>
  <si>
    <t>1456021198</t>
  </si>
  <si>
    <t>C</t>
  </si>
  <si>
    <t>RH</t>
  </si>
  <si>
    <t>35713117</t>
  </si>
  <si>
    <t>rozvodnice nástěnná, neprůhledné dveře, 2 řady, šířka 20 modulárních jednotek</t>
  </si>
  <si>
    <t>1320701460</t>
  </si>
  <si>
    <t>7494010366</t>
  </si>
  <si>
    <t xml:space="preserve">Přístroje pro spínání a ovládání Svornice a pomocný materiál Svornice Svorka RSA  2,5 A řadová bílá</t>
  </si>
  <si>
    <t>-947359768</t>
  </si>
  <si>
    <t>7494003982</t>
  </si>
  <si>
    <t>Modulární přístroje Proudové chrániče Proudové chrániče s nadproudovou ochranou 10 kA typ AC In 10 A, Ue AC 230 V, charakteristika B, Idn 30 mA, 1+N-pól, Icn 10 kA, typ AC</t>
  </si>
  <si>
    <t>-201643295</t>
  </si>
  <si>
    <t>7494003984</t>
  </si>
  <si>
    <t>Modulární přístroje Proudové chrániče Proudové chrániče s nadproudovou ochranou 10 kA typ AC In 16 A, Ue AC 230 V, charakteristika B, Idn 30 mA, 1+N-pól, Icn 10 kA, typ AC</t>
  </si>
  <si>
    <t>-642448400</t>
  </si>
  <si>
    <t>7494004234</t>
  </si>
  <si>
    <t xml:space="preserve">Modulární přístroje Spínací přístroje Instalační stykače AC Ith 40 A, Uc AC 230 V, 4x rozpínací kontakt,  AC-3: 22A</t>
  </si>
  <si>
    <t>1815839390</t>
  </si>
  <si>
    <t>7494004094</t>
  </si>
  <si>
    <t>-1066791775</t>
  </si>
  <si>
    <t>7494450520</t>
  </si>
  <si>
    <t>-1554415682</t>
  </si>
  <si>
    <t>7494556010</t>
  </si>
  <si>
    <t>794737454</t>
  </si>
  <si>
    <t>7494752010</t>
  </si>
  <si>
    <t>Montáž svodičů přepětí pro sítě nn - typ 1+2 (třída B+C) pro třífázové sítě</t>
  </si>
  <si>
    <t>-1230819911</t>
  </si>
  <si>
    <t>Elektroinstalace - slaboproud</t>
  </si>
  <si>
    <t>742110502</t>
  </si>
  <si>
    <t>Montáž krabic pro slaboproud zapuštěných plastových odbočných čtyřhranných s víčkem</t>
  </si>
  <si>
    <t>399638038</t>
  </si>
  <si>
    <t>34571512</t>
  </si>
  <si>
    <t>krabice přístrojová instalační 500V, 71x71x42mm</t>
  </si>
  <si>
    <t>1568465271</t>
  </si>
  <si>
    <t>34571551</t>
  </si>
  <si>
    <t>víčko krabic z PH, D 80mm</t>
  </si>
  <si>
    <t>186050539</t>
  </si>
  <si>
    <t>Ostatní</t>
  </si>
  <si>
    <t>7491651048</t>
  </si>
  <si>
    <t>Montáž vnitřního uzemnění ostatní ekvipotenciální svorkovnice do 6 x 16 mm2, krytá</t>
  </si>
  <si>
    <t>-389648912</t>
  </si>
  <si>
    <t>7491600110</t>
  </si>
  <si>
    <t>Uzemnění Vnitřní Svorka OBO 1801 ekvipotenciální</t>
  </si>
  <si>
    <t>692693922</t>
  </si>
  <si>
    <t>7494231010</t>
  </si>
  <si>
    <t>Přeložky rozvaděčů rozvodnice nn</t>
  </si>
  <si>
    <t>1057486506</t>
  </si>
  <si>
    <t>7494000648</t>
  </si>
  <si>
    <t>Rozvodnicové a rozváděčové skříně Distri Rozvodnicové skříně DistriSet Zapuštěné s požární odolností (IP54) pro zapuštěnou montáž, jednokřídlé dveře, neprůhledné dveře, vnitřní V x Š 550x510, počet řad 3, rozteč 150 mm, počet modulů v řadě 24</t>
  </si>
  <si>
    <t>285437089</t>
  </si>
  <si>
    <t>R_spec</t>
  </si>
  <si>
    <t>Vymístění stávajících rozvaděčů RO4-RO5 a přmístění technologie na vnější plášt budovy sekání výměna výzbroje spojky a zapojení</t>
  </si>
  <si>
    <t>komple</t>
  </si>
  <si>
    <t>2038411934</t>
  </si>
  <si>
    <t>06.2 - VO osvětlení</t>
  </si>
  <si>
    <t>7493102280</t>
  </si>
  <si>
    <t>Venkovní osvětlení Rozvaděče pro napájení veřejného osvětlení do 6ks 3-f větví - rozšíření stávajícího rozvaděče o 3KS napájecích větví</t>
  </si>
  <si>
    <t>-1013302408</t>
  </si>
  <si>
    <t>7492501770</t>
  </si>
  <si>
    <t xml:space="preserve">Kabely, vodiče, šňůry Cu - nn Kabel silový 2 a 3-žílový Cu, plastová izolace CYKY 3J2,5  (3Cx 2,5)</t>
  </si>
  <si>
    <t>-1301871470</t>
  </si>
  <si>
    <t>7491251020</t>
  </si>
  <si>
    <t>Montáž lišt elektroinstalačních, kabelových žlabů z PVC-U jednokomorových zaklapávacích rozměru 75/75 - 75/100 mm</t>
  </si>
  <si>
    <t>1145377299</t>
  </si>
  <si>
    <t>7491201520</t>
  </si>
  <si>
    <t>Elektroinstalační materiál Elektroinstalační krabice a rozvodky Bez zapojení Krabice KSK 100 sv.šedá IP66</t>
  </si>
  <si>
    <t>209202498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</si>
  <si>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</si>
  <si>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</si>
  <si>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1476105893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</si>
  <si>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</si>
  <si>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</si>
  <si>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873984608</t>
  </si>
  <si>
    <t>7492553010</t>
  </si>
  <si>
    <t>Montáž kabelů 2- a 3-žílových Cu do 16 mm2</t>
  </si>
  <si>
    <t>-338352860</t>
  </si>
  <si>
    <t>7493151010</t>
  </si>
  <si>
    <t>Montáž osvětlovacích stožárů včetně výstroje sklopných výšky do 12 m</t>
  </si>
  <si>
    <t>1851731231</t>
  </si>
  <si>
    <t>06.3 - Hromosvod</t>
  </si>
  <si>
    <t xml:space="preserve">    O01 - Ostatní</t>
  </si>
  <si>
    <t>O01</t>
  </si>
  <si>
    <t>295012</t>
  </si>
  <si>
    <t>vedení drát AlMgSi pr.8mm</t>
  </si>
  <si>
    <t>-183169323</t>
  </si>
  <si>
    <t>295223</t>
  </si>
  <si>
    <t>jímací tyč hladká JR2,0 FeZn pr.19/2000mm</t>
  </si>
  <si>
    <t>ks</t>
  </si>
  <si>
    <t>-44312979</t>
  </si>
  <si>
    <t>295251</t>
  </si>
  <si>
    <t>ochranná stříška jímače OSH FeZn horní</t>
  </si>
  <si>
    <t>445062358</t>
  </si>
  <si>
    <t>295252</t>
  </si>
  <si>
    <t>ochranná stříška jímače OSD FeZn dolní</t>
  </si>
  <si>
    <t>1539146458</t>
  </si>
  <si>
    <t>295411</t>
  </si>
  <si>
    <t>svorka k jímací tyči SJ1 4šrouby FeZn</t>
  </si>
  <si>
    <t>289541971</t>
  </si>
  <si>
    <t>295352</t>
  </si>
  <si>
    <t>podpěra vedení na střeše PV</t>
  </si>
  <si>
    <t>1696849638</t>
  </si>
  <si>
    <t>295312</t>
  </si>
  <si>
    <t>podpěra vedení do zdiva PV1a15 150mm FeZn</t>
  </si>
  <si>
    <t>-1496488122</t>
  </si>
  <si>
    <t>295401</t>
  </si>
  <si>
    <t>svorka univerzální SU FeZn</t>
  </si>
  <si>
    <t>-361721101</t>
  </si>
  <si>
    <t>295406</t>
  </si>
  <si>
    <t>svorka křížová SK FeZn</t>
  </si>
  <si>
    <t>-1911412697</t>
  </si>
  <si>
    <t>295461</t>
  </si>
  <si>
    <t>držák úhelníku DOUa 150mm FeZn středový do zdiva</t>
  </si>
  <si>
    <t>2080403301</t>
  </si>
  <si>
    <t>295452</t>
  </si>
  <si>
    <t>ochranný úhelník svodu OU délka 2,0m</t>
  </si>
  <si>
    <t>-411772881</t>
  </si>
  <si>
    <t>295404</t>
  </si>
  <si>
    <t>svorka zkušební ZS FeZn</t>
  </si>
  <si>
    <t>-31651789</t>
  </si>
  <si>
    <t>35442062</t>
  </si>
  <si>
    <t>Zemnící pásek FeZn 30/4mm</t>
  </si>
  <si>
    <t>-1700541504</t>
  </si>
  <si>
    <t>35442062.1</t>
  </si>
  <si>
    <t>Zemnící drát FeZn pr.10mm</t>
  </si>
  <si>
    <t>-945277980</t>
  </si>
  <si>
    <t>741420001</t>
  </si>
  <si>
    <t>jímací vedení na povrchu s podpěrami na plochou a sedlovou střechu, úplná mtž do pr. 10mm</t>
  </si>
  <si>
    <t>-1156733972</t>
  </si>
  <si>
    <t>210220301</t>
  </si>
  <si>
    <t>svorka hromosvodová do 2 šroubů</t>
  </si>
  <si>
    <t>1926861710</t>
  </si>
  <si>
    <t>210220302</t>
  </si>
  <si>
    <t>svorka hromosvodová do 4 šroubů</t>
  </si>
  <si>
    <t>421380423</t>
  </si>
  <si>
    <t>210220372</t>
  </si>
  <si>
    <t>ochranný úhelník nebo trubka/ držáky do zdiva</t>
  </si>
  <si>
    <t>590860608</t>
  </si>
  <si>
    <t>210220302.1</t>
  </si>
  <si>
    <t>-2037961403</t>
  </si>
  <si>
    <t>R210220231</t>
  </si>
  <si>
    <t>zemnící tyč do 2m</t>
  </si>
  <si>
    <t>-953590144</t>
  </si>
  <si>
    <t>210220001</t>
  </si>
  <si>
    <t>Zemnící drát FeZn pr.10mm, úplná mtž</t>
  </si>
  <si>
    <t>-1725187730</t>
  </si>
  <si>
    <t>210220001.1</t>
  </si>
  <si>
    <t>Zemnící pásek FeZn 30/4mm, úplná motáž</t>
  </si>
  <si>
    <t>-1845164735</t>
  </si>
  <si>
    <t>SO.07 - Oprava zpevněných ploch</t>
  </si>
  <si>
    <t xml:space="preserve">    4 - Vodorovné konstrukce</t>
  </si>
  <si>
    <t xml:space="preserve">    99 - Přesun hmot</t>
  </si>
  <si>
    <t>O01 - Mobiliář</t>
  </si>
  <si>
    <t>111211101</t>
  </si>
  <si>
    <t>Odstranění křovin a stromů s odstraněním kořenů ručně průměru kmene do 100 mm jakékoliv plochy v rovině nebo ve svahu o sklonu do 1:5 vč. likvidace</t>
  </si>
  <si>
    <t>-5100965</t>
  </si>
  <si>
    <t>10*15</t>
  </si>
  <si>
    <t>113201111</t>
  </si>
  <si>
    <t>Vytrhání obrub chodníkových ležatých</t>
  </si>
  <si>
    <t>-1406212527</t>
  </si>
  <si>
    <t>1,5+12,4+5,3</t>
  </si>
  <si>
    <t>132112111</t>
  </si>
  <si>
    <t>Hloubení rýh š do 800 mm v soudržných horninách třídy těžitelnosti I, skupiny 1 a 2 ručně</t>
  </si>
  <si>
    <t>1488130716</t>
  </si>
  <si>
    <t>(14,6+4,5+1,9+7,6+2,5+12,4+2,5+7,6+1,9+4,5+17,8+6)*2*0,5*1,2"pro okapový chodník, nopovou fólii a uzemnění hromosvodu"</t>
  </si>
  <si>
    <t>122251104</t>
  </si>
  <si>
    <t>Odkopávky a prokopávky nezapažené v hornině třídy těžitelnosti I, skupiny 3 objem do 500 m3 strojně</t>
  </si>
  <si>
    <t>864242950</t>
  </si>
  <si>
    <t>336*0,3"chodníky"</t>
  </si>
  <si>
    <t>131251201</t>
  </si>
  <si>
    <t>Hloubení jam zapažených v hornině třídy těžitelnosti I, skupiny 3 objem do 20 m3 strojně</t>
  </si>
  <si>
    <t>1108734244</t>
  </si>
  <si>
    <t>4,5*3*2,5</t>
  </si>
  <si>
    <t>151301201</t>
  </si>
  <si>
    <t>Zřízení hnaného pažení stěn výkopu hl do 4 m</t>
  </si>
  <si>
    <t>-235808094</t>
  </si>
  <si>
    <t>(4,5+3)*2*3</t>
  </si>
  <si>
    <t>151301211</t>
  </si>
  <si>
    <t>Odstranění pažení stěn hnaného hl do 4 m</t>
  </si>
  <si>
    <t>-974000279</t>
  </si>
  <si>
    <t>162701105</t>
  </si>
  <si>
    <t>Vodorovné přemístění do 10000 m výkopku/sypaniny z horniny tř. 1 až 4</t>
  </si>
  <si>
    <t>1067672458</t>
  </si>
  <si>
    <t>100,8</t>
  </si>
  <si>
    <t>100,56</t>
  </si>
  <si>
    <t>167101101</t>
  </si>
  <si>
    <t>Nakládání výkopku z hornin tř. 1 až 4 do 100 m3</t>
  </si>
  <si>
    <t>-1910412817</t>
  </si>
  <si>
    <t>171201201</t>
  </si>
  <si>
    <t>Uložení sypaniny na skládky</t>
  </si>
  <si>
    <t>-264196787</t>
  </si>
  <si>
    <t>171201231</t>
  </si>
  <si>
    <t>Poplatek za uložení zeminy a kamení na recyklační skládce (skládkovné) kód odpadu 17 05 04</t>
  </si>
  <si>
    <t>-1671563960</t>
  </si>
  <si>
    <t>201,36*2</t>
  </si>
  <si>
    <t>174111101</t>
  </si>
  <si>
    <t>Zásyp jam, šachet rýh nebo kolem objektů sypaninou se zhutněním ručně</t>
  </si>
  <si>
    <t>-352803254</t>
  </si>
  <si>
    <t>(14,6+4,5+1,9+7,6+2,5+12,4+2,5+7,6+1,9+4,5+17,8+6)*2*0,5*1,2"okapový chodník"</t>
  </si>
  <si>
    <t>(45-23)"zpětný zásyp jímka"</t>
  </si>
  <si>
    <t>58343872</t>
  </si>
  <si>
    <t>kamenivo drcené hrubé frakce 8/16</t>
  </si>
  <si>
    <t>199840238</t>
  </si>
  <si>
    <t>100,56*2 'Přepočtené koeficientem množství</t>
  </si>
  <si>
    <t>58341364</t>
  </si>
  <si>
    <t>kamenivo drcené drobné frakce 2/4</t>
  </si>
  <si>
    <t>-472829593</t>
  </si>
  <si>
    <t>22*2 'Přepočtené koeficientem množství</t>
  </si>
  <si>
    <t>181411131</t>
  </si>
  <si>
    <t>Založení parkového trávníku výsevem plochy do 1000 m2 v rovině a ve svahu do 1:5</t>
  </si>
  <si>
    <t>-1638544062</t>
  </si>
  <si>
    <t>131+90+117+14+14+18+37+11,5"výměry z CADu"</t>
  </si>
  <si>
    <t>00572470</t>
  </si>
  <si>
    <t>osivo směs travní univerzál</t>
  </si>
  <si>
    <t>1283536055</t>
  </si>
  <si>
    <t>432*0,015 'Přepočtené koeficientem množství</t>
  </si>
  <si>
    <t>Úprava pláně v hornině třídy těžitelnosti I, skupiny 1 až 3 se zhutněním strojně</t>
  </si>
  <si>
    <t>1027174871</t>
  </si>
  <si>
    <t>319271120R</t>
  </si>
  <si>
    <t>D+M jímka prefabrikovaná železobetonová silnostěnná s povrch. úpravou s užitným objemem min. 15m3, zesílená pro pojezd do 40t, samonosná, odolná proti spodní vodě a vzedmutí</t>
  </si>
  <si>
    <t>-54188135</t>
  </si>
  <si>
    <t>Poznámka k položce:_x000d_
včetně atestu těsnosti dle ČSN 75 0905: 2014 – Zkoušky těsnosti_x000d_
vodárenských a kanalizačních nádrží_x000d_
Jedná se o kompletní provedení včetně dodání na místo určení,_x000d_
urovnání, osazení, poklopu pro pojezd vozidly nad 3,5t zabezpečeného_x000d_
proti neoprávněné manipulaci, vyrovnávacími prstenci do úrovně_x000d_
stávajícího terénu dle stávajícího nátoku a všech ostatních souvsejících_x000d_
konstrukcí a prací</t>
  </si>
  <si>
    <t>Vodorovné konstrukce</t>
  </si>
  <si>
    <t>431123900R1</t>
  </si>
  <si>
    <t>Oprava rampy v zadní části objektu vč. opravy zábradlí a nové povrchové úpravy</t>
  </si>
  <si>
    <t>-625188295</t>
  </si>
  <si>
    <t>431123900R2</t>
  </si>
  <si>
    <t>Oprava schodiště a podesty v zadní části objektu vč. opravy zábradlí a nové povrchové úpravy</t>
  </si>
  <si>
    <t>88281995</t>
  </si>
  <si>
    <t>451541111</t>
  </si>
  <si>
    <t>Lože pod potrubí otevřený výkop ze štěrkodrtě</t>
  </si>
  <si>
    <t>-1224943981</t>
  </si>
  <si>
    <t>12*0,1</t>
  </si>
  <si>
    <t>452321161</t>
  </si>
  <si>
    <t>Podkladní desky ze ŽB tř. C 25/30 otevřený výkop</t>
  </si>
  <si>
    <t>1536650351</t>
  </si>
  <si>
    <t>12*0,15</t>
  </si>
  <si>
    <t>452368211</t>
  </si>
  <si>
    <t>Výztuž podkladních desek nebo bloků nebo pražců otevřený výkop ze svařovaných sítí Kari</t>
  </si>
  <si>
    <t>-553073707</t>
  </si>
  <si>
    <t>564761111</t>
  </si>
  <si>
    <t>Podklad z kameniva hrubého drceného vel. 32-63 mm tl 200 mm</t>
  </si>
  <si>
    <t>-1713621778</t>
  </si>
  <si>
    <t>5647611R1</t>
  </si>
  <si>
    <t>-1693848288</t>
  </si>
  <si>
    <t>596211113</t>
  </si>
  <si>
    <t>Kladení zámkové dlažby komunikací pro pěší tl 60 mm skupiny A pl přes 300 m2</t>
  </si>
  <si>
    <t>-1142161978</t>
  </si>
  <si>
    <t>22+304+5+5"výměry z CADu"</t>
  </si>
  <si>
    <t>59245018</t>
  </si>
  <si>
    <t>dlažba tvar obdélník betonová 200x100x60mm přírodní</t>
  </si>
  <si>
    <t>-1205923063</t>
  </si>
  <si>
    <t>336*1,1 'Přepočtené koeficientem množství</t>
  </si>
  <si>
    <t>916231213</t>
  </si>
  <si>
    <t>Osazení chodníkového obrubníku betonového stojatého s boční opěrou do lože z betonu prostého</t>
  </si>
  <si>
    <t>2114312260</t>
  </si>
  <si>
    <t>394"výměry z CADu"</t>
  </si>
  <si>
    <t>59217008</t>
  </si>
  <si>
    <t>obrubník betonový parkový 1000x80x200mm</t>
  </si>
  <si>
    <t>98889638</t>
  </si>
  <si>
    <t>637121112</t>
  </si>
  <si>
    <t>Okapový chodník z kačírku tl 150 mm s udusáním</t>
  </si>
  <si>
    <t>1499924095</t>
  </si>
  <si>
    <t>11,5+11,7+8+3+3+14,5+11,5+7"výměry z CADu"</t>
  </si>
  <si>
    <t>87131031R5</t>
  </si>
  <si>
    <t>Kanalizační přípojka DN 150 kompletní vč. zemních prací, napojení u vyustění z objektu a dopojení na odpadní jímku vč. potrubí a uvedením povrchu do původního stavu</t>
  </si>
  <si>
    <t>-1978340020</t>
  </si>
  <si>
    <t>19+6</t>
  </si>
  <si>
    <t>87131031R6</t>
  </si>
  <si>
    <t>Přepojení všech přítoků z objektu do ze stávají cí jímky do nově vybudované betonové jímky</t>
  </si>
  <si>
    <t>-1677080587</t>
  </si>
  <si>
    <t>933901111</t>
  </si>
  <si>
    <t>Provedení zkoušky vodotěsnosti nádrže do 1000 m3</t>
  </si>
  <si>
    <t>-1959114451</t>
  </si>
  <si>
    <t>933901311</t>
  </si>
  <si>
    <t>Naplnění a vyprázdnění nádrže pro propláchnutí do 1000 m3</t>
  </si>
  <si>
    <t>-1710095491</t>
  </si>
  <si>
    <t>952905121.R</t>
  </si>
  <si>
    <t>Ekologická likvidace obsahu jímky vč. desinfekce a vymytí</t>
  </si>
  <si>
    <t>-374922026</t>
  </si>
  <si>
    <t>2*8</t>
  </si>
  <si>
    <t>961021000R</t>
  </si>
  <si>
    <t>Naložení stavební buňky (skladu SSZT) za objektem pomocí jeřábu, vč. odvozu a likvidace</t>
  </si>
  <si>
    <t>373508965</t>
  </si>
  <si>
    <t>962032231</t>
  </si>
  <si>
    <t xml:space="preserve">Bourání zdiva nadzákladového z cihel nebo tvárnic  z cihel pálených nebo vápenopískových, na maltu vápennou nebo vápenocementovou, objemu přes 1 m3 </t>
  </si>
  <si>
    <t>525847724</t>
  </si>
  <si>
    <t>(7+2)*0,45*2</t>
  </si>
  <si>
    <t>1692453507</t>
  </si>
  <si>
    <t>22*2,5</t>
  </si>
  <si>
    <t>18,6*1,5</t>
  </si>
  <si>
    <t>14,2*1,2</t>
  </si>
  <si>
    <t>20*1</t>
  </si>
  <si>
    <t>966003810</t>
  </si>
  <si>
    <t>Rozebrání oplocení s příčníky a dřevěnými sloupky z prken a latí</t>
  </si>
  <si>
    <t>1288345840</t>
  </si>
  <si>
    <t>966052111</t>
  </si>
  <si>
    <t>Bourání sloupků a vzpěr ŽB plotových zasypaných zeminou</t>
  </si>
  <si>
    <t>914415285</t>
  </si>
  <si>
    <t>966071711</t>
  </si>
  <si>
    <t>Bourání sloupků a vzpěr plotových ocelových do 2,5 m zabetonovaných</t>
  </si>
  <si>
    <t>-1244041165</t>
  </si>
  <si>
    <t>981513114</t>
  </si>
  <si>
    <t>Demolice konstrukcí objektů z betonu železového těžkou mechanizací</t>
  </si>
  <si>
    <t>-509754319</t>
  </si>
  <si>
    <t>(22+3)*0,2*0,8"podezdívka oplocení"</t>
  </si>
  <si>
    <t>(7+2)*0,5*0,8"základ zdi-bok"</t>
  </si>
  <si>
    <t>(80)*1,5*0,15"betonové chodníky kolem objektu"</t>
  </si>
  <si>
    <t>-412406666</t>
  </si>
  <si>
    <t>1051642594</t>
  </si>
  <si>
    <t>-1947622668</t>
  </si>
  <si>
    <t>553917805</t>
  </si>
  <si>
    <t>86,185*19 'Přepočtené koeficientem množství</t>
  </si>
  <si>
    <t>570168906</t>
  </si>
  <si>
    <t>86,185</t>
  </si>
  <si>
    <t>-0,3</t>
  </si>
  <si>
    <t>-61,696</t>
  </si>
  <si>
    <t>-14,58</t>
  </si>
  <si>
    <t>997013862</t>
  </si>
  <si>
    <t xml:space="preserve">Poplatek za uložení stavebního odpadu na recyklační skládce (skládkovné) z armovaného betonu kód odpadu  17 01 01</t>
  </si>
  <si>
    <t>-739832305</t>
  </si>
  <si>
    <t>997013863</t>
  </si>
  <si>
    <t xml:space="preserve">Poplatek za uložení stavebního odpadu na recyklační skládce (skládkovné) cihelného kód odpadu  17 01 02</t>
  </si>
  <si>
    <t>616717825</t>
  </si>
  <si>
    <t>Mobiliář</t>
  </si>
  <si>
    <t>O0013.1</t>
  </si>
  <si>
    <t>D+M venkovní lavice, vel. 1300/500, vč povrchové úpravy - viz TZ</t>
  </si>
  <si>
    <t>-160289327</t>
  </si>
  <si>
    <t xml:space="preserve"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</si>
  <si>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O0014</t>
  </si>
  <si>
    <t>D+M odpadkové koše, ocelový plech, vel. 500x250 V=1100 mm - viz TZ</t>
  </si>
  <si>
    <t>-1835916721</t>
  </si>
  <si>
    <t xml:space="preserve"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</si>
  <si>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O0015</t>
  </si>
  <si>
    <t>Odvoz a likvidace stávajícího mobiliáře</t>
  </si>
  <si>
    <t>-1468469135</t>
  </si>
  <si>
    <t>711161222</t>
  </si>
  <si>
    <t>Izolace proti zemní vlhkosti nopovou fólií s textilií svislá, nopek v 8,0 mm, tl do 0,6 mm</t>
  </si>
  <si>
    <t>1578058479</t>
  </si>
  <si>
    <t>(14,6+4,5+1,9+7,6+2,5+12,4+2,5+7,6+1,9+4,5+17,8+6)*2*1,4</t>
  </si>
  <si>
    <t>711161384</t>
  </si>
  <si>
    <t>Izolace proti zemní vlhkosti nopovou fólií ukončení provětrávací lištou</t>
  </si>
  <si>
    <t>531706855</t>
  </si>
  <si>
    <t>(14,6+4,5+1,9+7,6+2,5+12,4+2,5+7,6+1,9+4,5+17,8+6)*2*1</t>
  </si>
  <si>
    <t>998711201</t>
  </si>
  <si>
    <t>Přesun hmot procentní pro izolace proti vodě, vlhkosti a plynům v objektech v do 6 m</t>
  </si>
  <si>
    <t>-1806837315</t>
  </si>
  <si>
    <t>721300922</t>
  </si>
  <si>
    <t>Pročištění svodů ležatých do DN 300 (zprovoznění všech dešťových svodů)</t>
  </si>
  <si>
    <t>-1197264351</t>
  </si>
  <si>
    <t>11*15</t>
  </si>
  <si>
    <t>075002000</t>
  </si>
  <si>
    <t>Vytyčení, zajištění a ochrana stávajících inženýrských sítí vč. jejich dočasného zabezpečení a zajištění po dobu akce</t>
  </si>
  <si>
    <t>1024</t>
  </si>
  <si>
    <t>-1116641421</t>
  </si>
  <si>
    <t>SO.08 - VRN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</si>
  <si>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</si>
  <si>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</si>
  <si>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</si>
  <si>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VRN7 - Provozní vlivy</t>
  </si>
  <si>
    <t xml:space="preserve">    VRN8 - Přesun stavebních kapacit</t>
  </si>
  <si>
    <t xml:space="preserve">    VRN9 - Ostatní náklady</t>
  </si>
  <si>
    <t>Vedlejší rozpočtové náklady</t>
  </si>
  <si>
    <t>VRN2</t>
  </si>
  <si>
    <t>Příprava staveniště</t>
  </si>
  <si>
    <t>023002000</t>
  </si>
  <si>
    <t>Opatření nutná k bezpečné demontáži a likvidaci materiálů obsahujících azbest vč. splnění požadavků dotčených orgánů</t>
  </si>
  <si>
    <t>Kč</t>
  </si>
  <si>
    <t>528596507</t>
  </si>
  <si>
    <t>VRN3</t>
  </si>
  <si>
    <t>Zařízení staveniště</t>
  </si>
  <si>
    <t>030001000</t>
  </si>
  <si>
    <t>-1071536147</t>
  </si>
  <si>
    <t>Poznámka k položce:_x000d_
Poznámka k položce: 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</si>
  <si>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</si>
  <si>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</si>
  <si>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</si>
  <si>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</si>
  <si>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2017365291</t>
  </si>
  <si>
    <t>Poznámka k položce:_x000d_
Poznámka k položce: 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</si>
  <si>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</si>
  <si>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</si>
  <si>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</si>
  <si>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</si>
  <si>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-792239784</t>
  </si>
  <si>
    <t>VRN9</t>
  </si>
  <si>
    <t>Ostatní náklady</t>
  </si>
  <si>
    <t>091504000</t>
  </si>
  <si>
    <t>Náklady související s publikační činností (plachta na lešení s logem Správy železnic a textem: Opravujeme pro vaše pohodlí. 500x300 cm)</t>
  </si>
  <si>
    <t>-1708532106</t>
  </si>
  <si>
    <t>091504001</t>
  </si>
  <si>
    <t>Náklady související s publikační činností (plastová cedule s informacemi o stavbě)</t>
  </si>
  <si>
    <t>924543190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</si>
</sst>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Beroun Závodí - oprava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Beroun Závodí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23. 7. 2020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L. Malý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ROUND(AG95+SUM(AG96:AG100)+AG104+AG105,2)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ROUND(AS95+SUM(AS96:AS100)+AS104+AS105,2)</f>
        <v>0</v>
      </c>
      <c r="AT94" s="115">
        <f>ROUND(SUM(AV94:AW94),2)</f>
        <v>0</v>
      </c>
      <c r="AU94" s="116">
        <f>ROUND(AU95+SUM(AU96:AU100)+AU104+AU105,5)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ROUND(AZ95+SUM(AZ96:AZ100)+AZ104+AZ105,2)</f>
        <v>0</v>
      </c>
      <c r="BA94" s="115">
        <f>ROUND(BA95+SUM(BA96:BA100)+BA104+BA105,2)</f>
        <v>0</v>
      </c>
      <c r="BB94" s="115">
        <f>ROUND(BB95+SUM(BB96:BB100)+BB104+BB105,2)</f>
        <v>0</v>
      </c>
      <c r="BC94" s="115">
        <f>ROUND(BC95+SUM(BC96:BC100)+BC104+BC105,2)</f>
        <v>0</v>
      </c>
      <c r="BD94" s="117">
        <f>ROUND(BD95+SUM(BD96:BD100)+BD104+BD105,2)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'SO.01 - Oprava vnějšího p...'!J30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'SO.01 - Oprava vnějšího p...'!P136</f>
        <v>0</v>
      </c>
      <c r="AV95" s="129">
        <f>'SO.01 - Oprava vnějšího p...'!J33</f>
        <v>0</v>
      </c>
      <c r="AW95" s="129">
        <f>'SO.01 - Oprava vnějšího p...'!J34</f>
        <v>0</v>
      </c>
      <c r="AX95" s="129">
        <f>'SO.01 - Oprava vnějšího p...'!J35</f>
        <v>0</v>
      </c>
      <c r="AY95" s="129">
        <f>'SO.01 - Oprava vnějšího p...'!J36</f>
        <v>0</v>
      </c>
      <c r="AZ95" s="129">
        <f>'SO.01 - Oprava vnějšího p...'!F33</f>
        <v>0</v>
      </c>
      <c r="BA95" s="129">
        <f>'SO.01 - Oprava vnějšího p...'!F34</f>
        <v>0</v>
      </c>
      <c r="BB95" s="129">
        <f>'SO.01 - Oprava vnějšího p...'!F35</f>
        <v>0</v>
      </c>
      <c r="BC95" s="129">
        <f>'SO.01 - Oprava vnějšího p...'!F36</f>
        <v>0</v>
      </c>
      <c r="BD95" s="131">
        <f>'SO.01 - Oprava vnějšího p...'!F37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'SO.02 - Oprava přístřešku'!J30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'SO.02 - Oprava přístřešku'!P132</f>
        <v>0</v>
      </c>
      <c r="AV96" s="129">
        <f>'SO.02 - Oprava přístřešku'!J33</f>
        <v>0</v>
      </c>
      <c r="AW96" s="129">
        <f>'SO.02 - Oprava přístřešku'!J34</f>
        <v>0</v>
      </c>
      <c r="AX96" s="129">
        <f>'SO.02 - Oprava přístřešku'!J35</f>
        <v>0</v>
      </c>
      <c r="AY96" s="129">
        <f>'SO.02 - Oprava přístřešku'!J36</f>
        <v>0</v>
      </c>
      <c r="AZ96" s="129">
        <f>'SO.02 - Oprava přístřešku'!F33</f>
        <v>0</v>
      </c>
      <c r="BA96" s="129">
        <f>'SO.02 - Oprava přístřešku'!F34</f>
        <v>0</v>
      </c>
      <c r="BB96" s="129">
        <f>'SO.02 - Oprava přístřešku'!F35</f>
        <v>0</v>
      </c>
      <c r="BC96" s="129">
        <f>'SO.02 - Oprava přístřešku'!F36</f>
        <v>0</v>
      </c>
      <c r="BD96" s="131">
        <f>'SO.02 - Oprava přístřešku'!F37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'SO.03 - Oprava střechy'!J30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'SO.03 - Oprava střechy'!P128</f>
        <v>0</v>
      </c>
      <c r="AV97" s="129">
        <f>'SO.03 - Oprava střechy'!J33</f>
        <v>0</v>
      </c>
      <c r="AW97" s="129">
        <f>'SO.03 - Oprava střechy'!J34</f>
        <v>0</v>
      </c>
      <c r="AX97" s="129">
        <f>'SO.03 - Oprava střechy'!J35</f>
        <v>0</v>
      </c>
      <c r="AY97" s="129">
        <f>'SO.03 - Oprava střechy'!J36</f>
        <v>0</v>
      </c>
      <c r="AZ97" s="129">
        <f>'SO.03 - Oprava střechy'!F33</f>
        <v>0</v>
      </c>
      <c r="BA97" s="129">
        <f>'SO.03 - Oprava střechy'!F34</f>
        <v>0</v>
      </c>
      <c r="BB97" s="129">
        <f>'SO.03 - Oprava střechy'!F35</f>
        <v>0</v>
      </c>
      <c r="BC97" s="129">
        <f>'SO.03 - Oprava střechy'!F36</f>
        <v>0</v>
      </c>
      <c r="BD97" s="131">
        <f>'SO.03 - Oprava střechy'!F37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24.7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'SO.04 - Oprava vnitřních 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'SO.04 - Oprava vnitřních ...'!P140</f>
        <v>0</v>
      </c>
      <c r="AV98" s="129">
        <f>'SO.04 - Oprava vnitřních ...'!J33</f>
        <v>0</v>
      </c>
      <c r="AW98" s="129">
        <f>'SO.04 - Oprava vnitřních ...'!J34</f>
        <v>0</v>
      </c>
      <c r="AX98" s="129">
        <f>'SO.04 - Oprava vnitřních ...'!J35</f>
        <v>0</v>
      </c>
      <c r="AY98" s="129">
        <f>'SO.04 - Oprava vnitřních ...'!J36</f>
        <v>0</v>
      </c>
      <c r="AZ98" s="129">
        <f>'SO.04 - Oprava vnitřních ...'!F33</f>
        <v>0</v>
      </c>
      <c r="BA98" s="129">
        <f>'SO.04 - Oprava vnitřních ...'!F34</f>
        <v>0</v>
      </c>
      <c r="BB98" s="129">
        <f>'SO.04 - Oprava vnitřních ...'!F35</f>
        <v>0</v>
      </c>
      <c r="BC98" s="129">
        <f>'SO.04 - Oprava vnitřních ...'!F36</f>
        <v>0</v>
      </c>
      <c r="BD98" s="131">
        <f>'SO.04 - Oprava vnitřních ...'!F37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24.75" customHeight="1">
      <c r="A99" s="120" t="s">
        <v>82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'SO.05 - Oprava vnitřních 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'SO.05 - Oprava vnitřních ...'!P138</f>
        <v>0</v>
      </c>
      <c r="AV99" s="129">
        <f>'SO.05 - Oprava vnitřních ...'!J33</f>
        <v>0</v>
      </c>
      <c r="AW99" s="129">
        <f>'SO.05 - Oprava vnitřních ...'!J34</f>
        <v>0</v>
      </c>
      <c r="AX99" s="129">
        <f>'SO.05 - Oprava vnitřních ...'!J35</f>
        <v>0</v>
      </c>
      <c r="AY99" s="129">
        <f>'SO.05 - Oprava vnitřních ...'!J36</f>
        <v>0</v>
      </c>
      <c r="AZ99" s="129">
        <f>'SO.05 - Oprava vnitřních ...'!F33</f>
        <v>0</v>
      </c>
      <c r="BA99" s="129">
        <f>'SO.05 - Oprava vnitřních ...'!F34</f>
        <v>0</v>
      </c>
      <c r="BB99" s="129">
        <f>'SO.05 - Oprava vnitřních ...'!F35</f>
        <v>0</v>
      </c>
      <c r="BC99" s="129">
        <f>'SO.05 - Oprava vnitřních ...'!F36</f>
        <v>0</v>
      </c>
      <c r="BD99" s="131">
        <f>'SO.05 - Oprava vnitřních ...'!F37</f>
        <v>0</v>
      </c>
      <c r="BE99" s="7"/>
      <c r="BT99" s="132" t="s">
        <v>86</v>
      </c>
      <c r="BV99" s="132" t="s">
        <v>80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7"/>
      <c r="B100" s="121"/>
      <c r="C100" s="122"/>
      <c r="D100" s="123" t="s">
        <v>101</v>
      </c>
      <c r="E100" s="123"/>
      <c r="F100" s="123"/>
      <c r="G100" s="123"/>
      <c r="H100" s="123"/>
      <c r="I100" s="124"/>
      <c r="J100" s="123" t="s">
        <v>102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33">
        <f>ROUND(SUM(AG101:AG103),2)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f>ROUND(SUM(AS101:AS103),2)</f>
        <v>0</v>
      </c>
      <c r="AT100" s="129">
        <f>ROUND(SUM(AV100:AW100),2)</f>
        <v>0</v>
      </c>
      <c r="AU100" s="130">
        <f>ROUND(SUM(AU101:AU103),5)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ROUND(SUM(AZ101:AZ103),2)</f>
        <v>0</v>
      </c>
      <c r="BA100" s="129">
        <f>ROUND(SUM(BA101:BA103),2)</f>
        <v>0</v>
      </c>
      <c r="BB100" s="129">
        <f>ROUND(SUM(BB101:BB103),2)</f>
        <v>0</v>
      </c>
      <c r="BC100" s="129">
        <f>ROUND(SUM(BC101:BC103),2)</f>
        <v>0</v>
      </c>
      <c r="BD100" s="131">
        <f>ROUND(SUM(BD101:BD103),2)</f>
        <v>0</v>
      </c>
      <c r="BE100" s="7"/>
      <c r="BS100" s="132" t="s">
        <v>77</v>
      </c>
      <c r="BT100" s="132" t="s">
        <v>86</v>
      </c>
      <c r="BU100" s="132" t="s">
        <v>79</v>
      </c>
      <c r="BV100" s="132" t="s">
        <v>80</v>
      </c>
      <c r="BW100" s="132" t="s">
        <v>103</v>
      </c>
      <c r="BX100" s="132" t="s">
        <v>5</v>
      </c>
      <c r="CL100" s="132" t="s">
        <v>1</v>
      </c>
      <c r="CM100" s="132" t="s">
        <v>88</v>
      </c>
    </row>
    <row r="101" s="4" customFormat="1" ht="16.5" customHeight="1">
      <c r="A101" s="120" t="s">
        <v>82</v>
      </c>
      <c r="B101" s="71"/>
      <c r="C101" s="134"/>
      <c r="D101" s="134"/>
      <c r="E101" s="135" t="s">
        <v>104</v>
      </c>
      <c r="F101" s="135"/>
      <c r="G101" s="135"/>
      <c r="H101" s="135"/>
      <c r="I101" s="135"/>
      <c r="J101" s="134"/>
      <c r="K101" s="135" t="s">
        <v>105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'06.1 - Komerční prostory'!J32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106</v>
      </c>
      <c r="AR101" s="73"/>
      <c r="AS101" s="138">
        <v>0</v>
      </c>
      <c r="AT101" s="139">
        <f>ROUND(SUM(AV101:AW101),2)</f>
        <v>0</v>
      </c>
      <c r="AU101" s="140">
        <f>'06.1 - Komerční prostory'!P127</f>
        <v>0</v>
      </c>
      <c r="AV101" s="139">
        <f>'06.1 - Komerční prostory'!J35</f>
        <v>0</v>
      </c>
      <c r="AW101" s="139">
        <f>'06.1 - Komerční prostory'!J36</f>
        <v>0</v>
      </c>
      <c r="AX101" s="139">
        <f>'06.1 - Komerční prostory'!J37</f>
        <v>0</v>
      </c>
      <c r="AY101" s="139">
        <f>'06.1 - Komerční prostory'!J38</f>
        <v>0</v>
      </c>
      <c r="AZ101" s="139">
        <f>'06.1 - Komerční prostory'!F35</f>
        <v>0</v>
      </c>
      <c r="BA101" s="139">
        <f>'06.1 - Komerční prostory'!F36</f>
        <v>0</v>
      </c>
      <c r="BB101" s="139">
        <f>'06.1 - Komerční prostory'!F37</f>
        <v>0</v>
      </c>
      <c r="BC101" s="139">
        <f>'06.1 - Komerční prostory'!F38</f>
        <v>0</v>
      </c>
      <c r="BD101" s="141">
        <f>'06.1 - Komerční prostory'!F39</f>
        <v>0</v>
      </c>
      <c r="BE101" s="4"/>
      <c r="BT101" s="142" t="s">
        <v>88</v>
      </c>
      <c r="BV101" s="142" t="s">
        <v>80</v>
      </c>
      <c r="BW101" s="142" t="s">
        <v>107</v>
      </c>
      <c r="BX101" s="142" t="s">
        <v>103</v>
      </c>
      <c r="CL101" s="142" t="s">
        <v>1</v>
      </c>
    </row>
    <row r="102" s="4" customFormat="1" ht="16.5" customHeight="1">
      <c r="A102" s="120" t="s">
        <v>82</v>
      </c>
      <c r="B102" s="71"/>
      <c r="C102" s="134"/>
      <c r="D102" s="134"/>
      <c r="E102" s="135" t="s">
        <v>108</v>
      </c>
      <c r="F102" s="135"/>
      <c r="G102" s="135"/>
      <c r="H102" s="135"/>
      <c r="I102" s="135"/>
      <c r="J102" s="134"/>
      <c r="K102" s="135" t="s">
        <v>109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'06.2 - VO osvětlení'!J32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106</v>
      </c>
      <c r="AR102" s="73"/>
      <c r="AS102" s="138">
        <v>0</v>
      </c>
      <c r="AT102" s="139">
        <f>ROUND(SUM(AV102:AW102),2)</f>
        <v>0</v>
      </c>
      <c r="AU102" s="140">
        <f>'06.2 - VO osvětlení'!P121</f>
        <v>0</v>
      </c>
      <c r="AV102" s="139">
        <f>'06.2 - VO osvětlení'!J35</f>
        <v>0</v>
      </c>
      <c r="AW102" s="139">
        <f>'06.2 - VO osvětlení'!J36</f>
        <v>0</v>
      </c>
      <c r="AX102" s="139">
        <f>'06.2 - VO osvětlení'!J37</f>
        <v>0</v>
      </c>
      <c r="AY102" s="139">
        <f>'06.2 - VO osvětlení'!J38</f>
        <v>0</v>
      </c>
      <c r="AZ102" s="139">
        <f>'06.2 - VO osvětlení'!F35</f>
        <v>0</v>
      </c>
      <c r="BA102" s="139">
        <f>'06.2 - VO osvětlení'!F36</f>
        <v>0</v>
      </c>
      <c r="BB102" s="139">
        <f>'06.2 - VO osvětlení'!F37</f>
        <v>0</v>
      </c>
      <c r="BC102" s="139">
        <f>'06.2 - VO osvětlení'!F38</f>
        <v>0</v>
      </c>
      <c r="BD102" s="141">
        <f>'06.2 - VO osvětlení'!F39</f>
        <v>0</v>
      </c>
      <c r="BE102" s="4"/>
      <c r="BT102" s="142" t="s">
        <v>88</v>
      </c>
      <c r="BV102" s="142" t="s">
        <v>80</v>
      </c>
      <c r="BW102" s="142" t="s">
        <v>110</v>
      </c>
      <c r="BX102" s="142" t="s">
        <v>103</v>
      </c>
      <c r="CL102" s="142" t="s">
        <v>1</v>
      </c>
    </row>
    <row r="103" s="4" customFormat="1" ht="16.5" customHeight="1">
      <c r="A103" s="120" t="s">
        <v>82</v>
      </c>
      <c r="B103" s="71"/>
      <c r="C103" s="134"/>
      <c r="D103" s="134"/>
      <c r="E103" s="135" t="s">
        <v>111</v>
      </c>
      <c r="F103" s="135"/>
      <c r="G103" s="135"/>
      <c r="H103" s="135"/>
      <c r="I103" s="135"/>
      <c r="J103" s="134"/>
      <c r="K103" s="135" t="s">
        <v>112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'06.3 - Hromosvod'!J32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106</v>
      </c>
      <c r="AR103" s="73"/>
      <c r="AS103" s="138">
        <v>0</v>
      </c>
      <c r="AT103" s="139">
        <f>ROUND(SUM(AV103:AW103),2)</f>
        <v>0</v>
      </c>
      <c r="AU103" s="140">
        <f>'06.3 - Hromosvod'!P122</f>
        <v>0</v>
      </c>
      <c r="AV103" s="139">
        <f>'06.3 - Hromosvod'!J35</f>
        <v>0</v>
      </c>
      <c r="AW103" s="139">
        <f>'06.3 - Hromosvod'!J36</f>
        <v>0</v>
      </c>
      <c r="AX103" s="139">
        <f>'06.3 - Hromosvod'!J37</f>
        <v>0</v>
      </c>
      <c r="AY103" s="139">
        <f>'06.3 - Hromosvod'!J38</f>
        <v>0</v>
      </c>
      <c r="AZ103" s="139">
        <f>'06.3 - Hromosvod'!F35</f>
        <v>0</v>
      </c>
      <c r="BA103" s="139">
        <f>'06.3 - Hromosvod'!F36</f>
        <v>0</v>
      </c>
      <c r="BB103" s="139">
        <f>'06.3 - Hromosvod'!F37</f>
        <v>0</v>
      </c>
      <c r="BC103" s="139">
        <f>'06.3 - Hromosvod'!F38</f>
        <v>0</v>
      </c>
      <c r="BD103" s="141">
        <f>'06.3 - Hromosvod'!F39</f>
        <v>0</v>
      </c>
      <c r="BE103" s="4"/>
      <c r="BT103" s="142" t="s">
        <v>88</v>
      </c>
      <c r="BV103" s="142" t="s">
        <v>80</v>
      </c>
      <c r="BW103" s="142" t="s">
        <v>113</v>
      </c>
      <c r="BX103" s="142" t="s">
        <v>103</v>
      </c>
      <c r="CL103" s="142" t="s">
        <v>1</v>
      </c>
    </row>
    <row r="104" s="7" customFormat="1" ht="16.5" customHeight="1">
      <c r="A104" s="120" t="s">
        <v>82</v>
      </c>
      <c r="B104" s="121"/>
      <c r="C104" s="122"/>
      <c r="D104" s="123" t="s">
        <v>114</v>
      </c>
      <c r="E104" s="123"/>
      <c r="F104" s="123"/>
      <c r="G104" s="123"/>
      <c r="H104" s="123"/>
      <c r="I104" s="124"/>
      <c r="J104" s="123" t="s">
        <v>115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'SO.07 - Oprava zpevněných...'!J30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85</v>
      </c>
      <c r="AR104" s="127"/>
      <c r="AS104" s="128">
        <v>0</v>
      </c>
      <c r="AT104" s="129">
        <f>ROUND(SUM(AV104:AW104),2)</f>
        <v>0</v>
      </c>
      <c r="AU104" s="130">
        <f>'SO.07 - Oprava zpevněných...'!P131</f>
        <v>0</v>
      </c>
      <c r="AV104" s="129">
        <f>'SO.07 - Oprava zpevněných...'!J33</f>
        <v>0</v>
      </c>
      <c r="AW104" s="129">
        <f>'SO.07 - Oprava zpevněných...'!J34</f>
        <v>0</v>
      </c>
      <c r="AX104" s="129">
        <f>'SO.07 - Oprava zpevněných...'!J35</f>
        <v>0</v>
      </c>
      <c r="AY104" s="129">
        <f>'SO.07 - Oprava zpevněných...'!J36</f>
        <v>0</v>
      </c>
      <c r="AZ104" s="129">
        <f>'SO.07 - Oprava zpevněných...'!F33</f>
        <v>0</v>
      </c>
      <c r="BA104" s="129">
        <f>'SO.07 - Oprava zpevněných...'!F34</f>
        <v>0</v>
      </c>
      <c r="BB104" s="129">
        <f>'SO.07 - Oprava zpevněných...'!F35</f>
        <v>0</v>
      </c>
      <c r="BC104" s="129">
        <f>'SO.07 - Oprava zpevněných...'!F36</f>
        <v>0</v>
      </c>
      <c r="BD104" s="131">
        <f>'SO.07 - Oprava zpevněných...'!F37</f>
        <v>0</v>
      </c>
      <c r="BE104" s="7"/>
      <c r="BT104" s="132" t="s">
        <v>86</v>
      </c>
      <c r="BV104" s="132" t="s">
        <v>80</v>
      </c>
      <c r="BW104" s="132" t="s">
        <v>116</v>
      </c>
      <c r="BX104" s="132" t="s">
        <v>5</v>
      </c>
      <c r="CL104" s="132" t="s">
        <v>1</v>
      </c>
      <c r="CM104" s="132" t="s">
        <v>88</v>
      </c>
    </row>
    <row r="105" s="7" customFormat="1" ht="16.5" customHeight="1">
      <c r="A105" s="120" t="s">
        <v>82</v>
      </c>
      <c r="B105" s="121"/>
      <c r="C105" s="122"/>
      <c r="D105" s="123" t="s">
        <v>117</v>
      </c>
      <c r="E105" s="123"/>
      <c r="F105" s="123"/>
      <c r="G105" s="123"/>
      <c r="H105" s="123"/>
      <c r="I105" s="124"/>
      <c r="J105" s="123" t="s">
        <v>118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'SO.08 - VRN'!J30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85</v>
      </c>
      <c r="AR105" s="127"/>
      <c r="AS105" s="143">
        <v>0</v>
      </c>
      <c r="AT105" s="144">
        <f>ROUND(SUM(AV105:AW105),2)</f>
        <v>0</v>
      </c>
      <c r="AU105" s="145">
        <f>'SO.08 - VRN'!P122</f>
        <v>0</v>
      </c>
      <c r="AV105" s="144">
        <f>'SO.08 - VRN'!J33</f>
        <v>0</v>
      </c>
      <c r="AW105" s="144">
        <f>'SO.08 - VRN'!J34</f>
        <v>0</v>
      </c>
      <c r="AX105" s="144">
        <f>'SO.08 - VRN'!J35</f>
        <v>0</v>
      </c>
      <c r="AY105" s="144">
        <f>'SO.08 - VRN'!J36</f>
        <v>0</v>
      </c>
      <c r="AZ105" s="144">
        <f>'SO.08 - VRN'!F33</f>
        <v>0</v>
      </c>
      <c r="BA105" s="144">
        <f>'SO.08 - VRN'!F34</f>
        <v>0</v>
      </c>
      <c r="BB105" s="144">
        <f>'SO.08 - VRN'!F35</f>
        <v>0</v>
      </c>
      <c r="BC105" s="144">
        <f>'SO.08 - VRN'!F36</f>
        <v>0</v>
      </c>
      <c r="BD105" s="146">
        <f>'SO.08 - VRN'!F37</f>
        <v>0</v>
      </c>
      <c r="BE105" s="7"/>
      <c r="BT105" s="132" t="s">
        <v>86</v>
      </c>
      <c r="BV105" s="132" t="s">
        <v>80</v>
      </c>
      <c r="BW105" s="132" t="s">
        <v>119</v>
      </c>
      <c r="BX105" s="132" t="s">
        <v>5</v>
      </c>
      <c r="CL105" s="132" t="s">
        <v>1</v>
      </c>
      <c r="CM105" s="132" t="s">
        <v>88</v>
      </c>
    </row>
    <row r="106" s="2" customFormat="1" ht="30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</sheetData>
  <sheetProtection sheet="1" formatColumns="0" formatRows="0" objects="1" scenarios="1" spinCount="100000" saltValue="eWHp9eg/5O4QYcdQBnCVk51BwgxEJ182fPBlu3LrGoSmQEHT17asDnlYlgwqQ7/7s4A1u8oHCUzWv6MnuYn6KA==" hashValue="qe1ECVo/84jUBs5qKLwgOukwqzi3a1TxN1SoBJVjHq2+P/lId+1kUojLYEqBdfhqFy5vV2i2sQUwh9L35UQEew==" algorithmName="SHA-512" password="CC35"/>
  <mergeCells count="82">
    <mergeCell ref="C92:G92"/>
    <mergeCell ref="D96:H96"/>
    <mergeCell ref="D98:H98"/>
    <mergeCell ref="D95:H95"/>
    <mergeCell ref="D100:H100"/>
    <mergeCell ref="D104:H104"/>
    <mergeCell ref="D97:H97"/>
    <mergeCell ref="D99:H99"/>
    <mergeCell ref="E102:I102"/>
    <mergeCell ref="E103:I103"/>
    <mergeCell ref="E101:I101"/>
    <mergeCell ref="I92:AF92"/>
    <mergeCell ref="J99:AF99"/>
    <mergeCell ref="J100:AF100"/>
    <mergeCell ref="J104:AF104"/>
    <mergeCell ref="J95:AF95"/>
    <mergeCell ref="J98:AF98"/>
    <mergeCell ref="J96:AF96"/>
    <mergeCell ref="J97:AF97"/>
    <mergeCell ref="K102:AF102"/>
    <mergeCell ref="K101:AF101"/>
    <mergeCell ref="K103:AF103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96:AM96"/>
    <mergeCell ref="AG103:AM103"/>
    <mergeCell ref="AG95:AM95"/>
    <mergeCell ref="AG98:AM98"/>
    <mergeCell ref="AG102:AM102"/>
    <mergeCell ref="AG99:AM99"/>
    <mergeCell ref="AG92:AM92"/>
    <mergeCell ref="AG104:AM104"/>
    <mergeCell ref="AG100:AM100"/>
    <mergeCell ref="AG101:AM101"/>
    <mergeCell ref="AG97:AM97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N105:AP105"/>
    <mergeCell ref="AG105:AM105"/>
    <mergeCell ref="AN94:AP94"/>
  </mergeCells>
  <hyperlinks>
    <hyperlink ref="A95" location="'SO.01 - Oprava vnějšího p...'!C2" display="/"/>
    <hyperlink ref="A96" location="'SO.02 - Oprava přístřešku'!C2" display="/"/>
    <hyperlink ref="A97" location="'SO.03 - Oprava střechy'!C2" display="/"/>
    <hyperlink ref="A98" location="'SO.04 - Oprava vnitřních ...'!C2" display="/"/>
    <hyperlink ref="A99" location="'SO.05 - Oprava vnitřních ...'!C2" display="/"/>
    <hyperlink ref="A101" location="'06.1 - Komerční prostory'!C2" display="/"/>
    <hyperlink ref="A102" location="'06.2 - VO osvětlení'!C2" display="/"/>
    <hyperlink ref="A103" location="'06.3 - Hromosvod'!C2" display="/"/>
    <hyperlink ref="A104" location="'SO.07 - Oprava zpevněných...'!C2" display="/"/>
    <hyperlink ref="A105" location="'SO.08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Beroun Závodí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2189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23. 7. 2020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ROUND((SUM(BE131:BE253)),  2)</f>
        <v>0</v>
      </c>
      <c r="G33" s="39"/>
      <c r="H33" s="39"/>
      <c r="I33" s="165">
        <v>0.20999999999999999</v>
      </c>
      <c r="J33" s="164">
        <f>ROUND(((SUM(BE131:BE253))*I33),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ROUND((SUM(BF131:BF253)),  2)</f>
        <v>0</v>
      </c>
      <c r="G34" s="39"/>
      <c r="H34" s="39"/>
      <c r="I34" s="165">
        <v>0.14999999999999999</v>
      </c>
      <c r="J34" s="164">
        <f>ROUND(((SUM(BF131:BF253))*I34),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ROUND((SUM(BG131:BG253)),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ROUND((SUM(BH131:BH253)),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ROUND((SUM(BI131:BI253)),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Beroun Závodí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SO.07 - Oprava zpevněných ploch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Beroun Závodí</v>
      </c>
      <c r="G89" s="41"/>
      <c r="H89" s="41"/>
      <c r="I89" s="33" t="s">
        <v>22</v>
      </c>
      <c r="J89" s="80" t="str">
        <f>IF(J12="","",J12)</f>
        <v>23. 7. 2020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J132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827</v>
      </c>
      <c r="E98" s="197"/>
      <c r="F98" s="197"/>
      <c r="G98" s="197"/>
      <c r="H98" s="197"/>
      <c r="I98" s="197"/>
      <c r="J98" s="198">
        <f>J133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129</v>
      </c>
      <c r="E99" s="197"/>
      <c r="F99" s="197"/>
      <c r="G99" s="197"/>
      <c r="H99" s="197"/>
      <c r="I99" s="197"/>
      <c r="J99" s="198">
        <f>J169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2190</v>
      </c>
      <c r="E100" s="197"/>
      <c r="F100" s="197"/>
      <c r="G100" s="197"/>
      <c r="H100" s="197"/>
      <c r="I100" s="197"/>
      <c r="J100" s="198">
        <f>J172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829</v>
      </c>
      <c r="E101" s="197"/>
      <c r="F101" s="197"/>
      <c r="G101" s="197"/>
      <c r="H101" s="197"/>
      <c r="I101" s="197"/>
      <c r="J101" s="198">
        <f>J180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130</v>
      </c>
      <c r="E102" s="197"/>
      <c r="F102" s="197"/>
      <c r="G102" s="197"/>
      <c r="H102" s="197"/>
      <c r="I102" s="197"/>
      <c r="J102" s="198">
        <f>J190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131</v>
      </c>
      <c r="E103" s="197"/>
      <c r="F103" s="197"/>
      <c r="G103" s="197"/>
      <c r="H103" s="197"/>
      <c r="I103" s="197"/>
      <c r="J103" s="198">
        <f>J193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830</v>
      </c>
      <c r="E104" s="197"/>
      <c r="F104" s="197"/>
      <c r="G104" s="197"/>
      <c r="H104" s="197"/>
      <c r="I104" s="197"/>
      <c r="J104" s="198">
        <f>J198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2191</v>
      </c>
      <c r="E105" s="197"/>
      <c r="F105" s="197"/>
      <c r="G105" s="197"/>
      <c r="H105" s="197"/>
      <c r="I105" s="197"/>
      <c r="J105" s="198">
        <f>J220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133</v>
      </c>
      <c r="E106" s="197"/>
      <c r="F106" s="197"/>
      <c r="G106" s="197"/>
      <c r="H106" s="197"/>
      <c r="I106" s="197"/>
      <c r="J106" s="198">
        <f>J222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2192</v>
      </c>
      <c r="E107" s="192"/>
      <c r="F107" s="192"/>
      <c r="G107" s="192"/>
      <c r="H107" s="192"/>
      <c r="I107" s="192"/>
      <c r="J107" s="193">
        <f>J236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9"/>
      <c r="C108" s="190"/>
      <c r="D108" s="191" t="s">
        <v>135</v>
      </c>
      <c r="E108" s="192"/>
      <c r="F108" s="192"/>
      <c r="G108" s="192"/>
      <c r="H108" s="192"/>
      <c r="I108" s="192"/>
      <c r="J108" s="193">
        <f>J242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1289</v>
      </c>
      <c r="E109" s="197"/>
      <c r="F109" s="197"/>
      <c r="G109" s="197"/>
      <c r="H109" s="197"/>
      <c r="I109" s="197"/>
      <c r="J109" s="198">
        <f>J243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136</v>
      </c>
      <c r="E110" s="197"/>
      <c r="F110" s="197"/>
      <c r="G110" s="197"/>
      <c r="H110" s="197"/>
      <c r="I110" s="197"/>
      <c r="J110" s="198">
        <f>J249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9"/>
      <c r="C111" s="190"/>
      <c r="D111" s="191" t="s">
        <v>1896</v>
      </c>
      <c r="E111" s="192"/>
      <c r="F111" s="192"/>
      <c r="G111" s="192"/>
      <c r="H111" s="192"/>
      <c r="I111" s="192"/>
      <c r="J111" s="193">
        <f>J252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148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84" t="str">
        <f>E7</f>
        <v>Beroun Závodí - oprava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121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SO.07 - Oprava zpevněných ploch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Beroun Závodí</v>
      </c>
      <c r="G125" s="41"/>
      <c r="H125" s="41"/>
      <c r="I125" s="33" t="s">
        <v>22</v>
      </c>
      <c r="J125" s="80" t="str">
        <f>IF(J12="","",J12)</f>
        <v>23. 7. 2020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Správa železnic, státní organizace</v>
      </c>
      <c r="G127" s="41"/>
      <c r="H127" s="41"/>
      <c r="I127" s="33" t="s">
        <v>32</v>
      </c>
      <c r="J127" s="37" t="str">
        <f>E21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30</v>
      </c>
      <c r="D128" s="41"/>
      <c r="E128" s="41"/>
      <c r="F128" s="28" t="str">
        <f>IF(E18="","",E18)</f>
        <v>Vyplň údaj</v>
      </c>
      <c r="G128" s="41"/>
      <c r="H128" s="41"/>
      <c r="I128" s="33" t="s">
        <v>35</v>
      </c>
      <c r="J128" s="37" t="str">
        <f>E24</f>
        <v>L. Malý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00"/>
      <c r="B130" s="201"/>
      <c r="C130" s="202" t="s">
        <v>149</v>
      </c>
      <c r="D130" s="203" t="s">
        <v>63</v>
      </c>
      <c r="E130" s="203" t="s">
        <v>59</v>
      </c>
      <c r="F130" s="203" t="s">
        <v>60</v>
      </c>
      <c r="G130" s="203" t="s">
        <v>150</v>
      </c>
      <c r="H130" s="203" t="s">
        <v>151</v>
      </c>
      <c r="I130" s="203" t="s">
        <v>152</v>
      </c>
      <c r="J130" s="204" t="s">
        <v>125</v>
      </c>
      <c r="K130" s="205" t="s">
        <v>153</v>
      </c>
      <c r="L130" s="206"/>
      <c r="M130" s="101" t="s">
        <v>1</v>
      </c>
      <c r="N130" s="102" t="s">
        <v>42</v>
      </c>
      <c r="O130" s="102" t="s">
        <v>154</v>
      </c>
      <c r="P130" s="102" t="s">
        <v>155</v>
      </c>
      <c r="Q130" s="102" t="s">
        <v>156</v>
      </c>
      <c r="R130" s="102" t="s">
        <v>157</v>
      </c>
      <c r="S130" s="102" t="s">
        <v>158</v>
      </c>
      <c r="T130" s="103" t="s">
        <v>159</v>
      </c>
      <c r="U130" s="200"/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/>
    </row>
    <row r="131" s="2" customFormat="1" ht="22.8" customHeight="1">
      <c r="A131" s="39"/>
      <c r="B131" s="40"/>
      <c r="C131" s="108" t="s">
        <v>160</v>
      </c>
      <c r="D131" s="41"/>
      <c r="E131" s="41"/>
      <c r="F131" s="41"/>
      <c r="G131" s="41"/>
      <c r="H131" s="41"/>
      <c r="I131" s="41"/>
      <c r="J131" s="207">
        <f>BK131</f>
        <v>0</v>
      </c>
      <c r="K131" s="41"/>
      <c r="L131" s="45"/>
      <c r="M131" s="104"/>
      <c r="N131" s="208"/>
      <c r="O131" s="105"/>
      <c r="P131" s="209">
        <f>P132+P236+P242+P252</f>
        <v>0</v>
      </c>
      <c r="Q131" s="105"/>
      <c r="R131" s="209">
        <f>R132+R236+R242+R252</f>
        <v>357.19581440000007</v>
      </c>
      <c r="S131" s="105"/>
      <c r="T131" s="210">
        <f>T132+T236+T242+T252</f>
        <v>86.184600000000003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77</v>
      </c>
      <c r="AU131" s="18" t="s">
        <v>127</v>
      </c>
      <c r="BK131" s="211">
        <f>BK132+BK236+BK242+BK252</f>
        <v>0</v>
      </c>
    </row>
    <row r="132" s="12" customFormat="1" ht="25.92" customHeight="1">
      <c r="A132" s="12"/>
      <c r="B132" s="212"/>
      <c r="C132" s="213"/>
      <c r="D132" s="214" t="s">
        <v>77</v>
      </c>
      <c r="E132" s="215" t="s">
        <v>161</v>
      </c>
      <c r="F132" s="215" t="s">
        <v>162</v>
      </c>
      <c r="G132" s="213"/>
      <c r="H132" s="213"/>
      <c r="I132" s="216"/>
      <c r="J132" s="217">
        <f>BK132</f>
        <v>0</v>
      </c>
      <c r="K132" s="213"/>
      <c r="L132" s="218"/>
      <c r="M132" s="219"/>
      <c r="N132" s="220"/>
      <c r="O132" s="220"/>
      <c r="P132" s="221">
        <f>P133+P169+P172+P180+P190+P193+P198+P220+P222</f>
        <v>0</v>
      </c>
      <c r="Q132" s="220"/>
      <c r="R132" s="221">
        <f>R133+R169+R172+R180+R190+R193+R198+R220+R222</f>
        <v>357.01882880000005</v>
      </c>
      <c r="S132" s="220"/>
      <c r="T132" s="222">
        <f>T133+T169+T172+T180+T190+T193+T198+T220+T222</f>
        <v>86.184600000000003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86</v>
      </c>
      <c r="AT132" s="224" t="s">
        <v>77</v>
      </c>
      <c r="AU132" s="224" t="s">
        <v>78</v>
      </c>
      <c r="AY132" s="223" t="s">
        <v>163</v>
      </c>
      <c r="BK132" s="225">
        <f>BK133+BK169+BK172+BK180+BK190+BK193+BK198+BK220+BK222</f>
        <v>0</v>
      </c>
    </row>
    <row r="133" s="12" customFormat="1" ht="22.8" customHeight="1">
      <c r="A133" s="12"/>
      <c r="B133" s="212"/>
      <c r="C133" s="213"/>
      <c r="D133" s="214" t="s">
        <v>77</v>
      </c>
      <c r="E133" s="226" t="s">
        <v>86</v>
      </c>
      <c r="F133" s="226" t="s">
        <v>840</v>
      </c>
      <c r="G133" s="213"/>
      <c r="H133" s="213"/>
      <c r="I133" s="216"/>
      <c r="J133" s="227">
        <f>BK133</f>
        <v>0</v>
      </c>
      <c r="K133" s="213"/>
      <c r="L133" s="218"/>
      <c r="M133" s="219"/>
      <c r="N133" s="220"/>
      <c r="O133" s="220"/>
      <c r="P133" s="221">
        <f>SUM(P134:P168)</f>
        <v>0</v>
      </c>
      <c r="Q133" s="220"/>
      <c r="R133" s="221">
        <f>SUM(R134:R168)</f>
        <v>245.32628000000003</v>
      </c>
      <c r="S133" s="220"/>
      <c r="T133" s="222">
        <f>SUM(T134:T168)</f>
        <v>4.4160000000000004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86</v>
      </c>
      <c r="AT133" s="224" t="s">
        <v>77</v>
      </c>
      <c r="AU133" s="224" t="s">
        <v>86</v>
      </c>
      <c r="AY133" s="223" t="s">
        <v>163</v>
      </c>
      <c r="BK133" s="225">
        <f>SUM(BK134:BK168)</f>
        <v>0</v>
      </c>
    </row>
    <row r="134" s="2" customFormat="1" ht="37.8" customHeight="1">
      <c r="A134" s="39"/>
      <c r="B134" s="40"/>
      <c r="C134" s="228" t="s">
        <v>86</v>
      </c>
      <c r="D134" s="228" t="s">
        <v>166</v>
      </c>
      <c r="E134" s="229" t="s">
        <v>2193</v>
      </c>
      <c r="F134" s="230" t="s">
        <v>2194</v>
      </c>
      <c r="G134" s="231" t="s">
        <v>169</v>
      </c>
      <c r="H134" s="232">
        <v>150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43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170</v>
      </c>
      <c r="AT134" s="240" t="s">
        <v>166</v>
      </c>
      <c r="AU134" s="240" t="s">
        <v>88</v>
      </c>
      <c r="AY134" s="18" t="s">
        <v>163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170</v>
      </c>
      <c r="BM134" s="240" t="s">
        <v>2195</v>
      </c>
    </row>
    <row r="135" s="13" customFormat="1">
      <c r="A135" s="13"/>
      <c r="B135" s="242"/>
      <c r="C135" s="243"/>
      <c r="D135" s="244" t="s">
        <v>172</v>
      </c>
      <c r="E135" s="245" t="s">
        <v>1</v>
      </c>
      <c r="F135" s="246" t="s">
        <v>2196</v>
      </c>
      <c r="G135" s="243"/>
      <c r="H135" s="247">
        <v>150</v>
      </c>
      <c r="I135" s="248"/>
      <c r="J135" s="243"/>
      <c r="K135" s="243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172</v>
      </c>
      <c r="AU135" s="253" t="s">
        <v>88</v>
      </c>
      <c r="AV135" s="13" t="s">
        <v>88</v>
      </c>
      <c r="AW135" s="13" t="s">
        <v>34</v>
      </c>
      <c r="AX135" s="13" t="s">
        <v>86</v>
      </c>
      <c r="AY135" s="253" t="s">
        <v>163</v>
      </c>
    </row>
    <row r="136" s="2" customFormat="1" ht="14.4" customHeight="1">
      <c r="A136" s="39"/>
      <c r="B136" s="40"/>
      <c r="C136" s="228" t="s">
        <v>88</v>
      </c>
      <c r="D136" s="228" t="s">
        <v>166</v>
      </c>
      <c r="E136" s="229" t="s">
        <v>2197</v>
      </c>
      <c r="F136" s="230" t="s">
        <v>2198</v>
      </c>
      <c r="G136" s="231" t="s">
        <v>239</v>
      </c>
      <c r="H136" s="232">
        <v>19.199999999999999</v>
      </c>
      <c r="I136" s="233"/>
      <c r="J136" s="234">
        <f>ROUND(I136*H136,2)</f>
        <v>0</v>
      </c>
      <c r="K136" s="235"/>
      <c r="L136" s="45"/>
      <c r="M136" s="236" t="s">
        <v>1</v>
      </c>
      <c r="N136" s="237" t="s">
        <v>43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0.23000000000000001</v>
      </c>
      <c r="T136" s="239">
        <f>S136*H136</f>
        <v>4.4160000000000004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170</v>
      </c>
      <c r="AT136" s="240" t="s">
        <v>166</v>
      </c>
      <c r="AU136" s="240" t="s">
        <v>88</v>
      </c>
      <c r="AY136" s="18" t="s">
        <v>163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170</v>
      </c>
      <c r="BM136" s="240" t="s">
        <v>2199</v>
      </c>
    </row>
    <row r="137" s="13" customFormat="1">
      <c r="A137" s="13"/>
      <c r="B137" s="242"/>
      <c r="C137" s="243"/>
      <c r="D137" s="244" t="s">
        <v>172</v>
      </c>
      <c r="E137" s="245" t="s">
        <v>1</v>
      </c>
      <c r="F137" s="246" t="s">
        <v>2200</v>
      </c>
      <c r="G137" s="243"/>
      <c r="H137" s="247">
        <v>19.199999999999999</v>
      </c>
      <c r="I137" s="248"/>
      <c r="J137" s="243"/>
      <c r="K137" s="243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172</v>
      </c>
      <c r="AU137" s="253" t="s">
        <v>88</v>
      </c>
      <c r="AV137" s="13" t="s">
        <v>88</v>
      </c>
      <c r="AW137" s="13" t="s">
        <v>34</v>
      </c>
      <c r="AX137" s="13" t="s">
        <v>86</v>
      </c>
      <c r="AY137" s="253" t="s">
        <v>163</v>
      </c>
    </row>
    <row r="138" s="2" customFormat="1" ht="24.15" customHeight="1">
      <c r="A138" s="39"/>
      <c r="B138" s="40"/>
      <c r="C138" s="228" t="s">
        <v>164</v>
      </c>
      <c r="D138" s="228" t="s">
        <v>166</v>
      </c>
      <c r="E138" s="229" t="s">
        <v>2201</v>
      </c>
      <c r="F138" s="230" t="s">
        <v>2202</v>
      </c>
      <c r="G138" s="231" t="s">
        <v>179</v>
      </c>
      <c r="H138" s="232">
        <v>100.56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170</v>
      </c>
      <c r="AT138" s="240" t="s">
        <v>166</v>
      </c>
      <c r="AU138" s="240" t="s">
        <v>88</v>
      </c>
      <c r="AY138" s="18" t="s">
        <v>163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170</v>
      </c>
      <c r="BM138" s="240" t="s">
        <v>2203</v>
      </c>
    </row>
    <row r="139" s="13" customFormat="1">
      <c r="A139" s="13"/>
      <c r="B139" s="242"/>
      <c r="C139" s="243"/>
      <c r="D139" s="244" t="s">
        <v>172</v>
      </c>
      <c r="E139" s="245" t="s">
        <v>1</v>
      </c>
      <c r="F139" s="246" t="s">
        <v>2204</v>
      </c>
      <c r="G139" s="243"/>
      <c r="H139" s="247">
        <v>100.56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172</v>
      </c>
      <c r="AU139" s="253" t="s">
        <v>88</v>
      </c>
      <c r="AV139" s="13" t="s">
        <v>88</v>
      </c>
      <c r="AW139" s="13" t="s">
        <v>34</v>
      </c>
      <c r="AX139" s="13" t="s">
        <v>86</v>
      </c>
      <c r="AY139" s="253" t="s">
        <v>163</v>
      </c>
    </row>
    <row r="140" s="2" customFormat="1" ht="24.15" customHeight="1">
      <c r="A140" s="39"/>
      <c r="B140" s="40"/>
      <c r="C140" s="228" t="s">
        <v>170</v>
      </c>
      <c r="D140" s="228" t="s">
        <v>166</v>
      </c>
      <c r="E140" s="229" t="s">
        <v>2205</v>
      </c>
      <c r="F140" s="230" t="s">
        <v>2206</v>
      </c>
      <c r="G140" s="231" t="s">
        <v>179</v>
      </c>
      <c r="H140" s="232">
        <v>100.8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43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170</v>
      </c>
      <c r="AT140" s="240" t="s">
        <v>166</v>
      </c>
      <c r="AU140" s="240" t="s">
        <v>88</v>
      </c>
      <c r="AY140" s="18" t="s">
        <v>163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170</v>
      </c>
      <c r="BM140" s="240" t="s">
        <v>2207</v>
      </c>
    </row>
    <row r="141" s="13" customFormat="1">
      <c r="A141" s="13"/>
      <c r="B141" s="242"/>
      <c r="C141" s="243"/>
      <c r="D141" s="244" t="s">
        <v>172</v>
      </c>
      <c r="E141" s="245" t="s">
        <v>1</v>
      </c>
      <c r="F141" s="246" t="s">
        <v>2208</v>
      </c>
      <c r="G141" s="243"/>
      <c r="H141" s="247">
        <v>100.8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172</v>
      </c>
      <c r="AU141" s="253" t="s">
        <v>88</v>
      </c>
      <c r="AV141" s="13" t="s">
        <v>88</v>
      </c>
      <c r="AW141" s="13" t="s">
        <v>34</v>
      </c>
      <c r="AX141" s="13" t="s">
        <v>78</v>
      </c>
      <c r="AY141" s="253" t="s">
        <v>163</v>
      </c>
    </row>
    <row r="142" s="14" customFormat="1">
      <c r="A142" s="14"/>
      <c r="B142" s="254"/>
      <c r="C142" s="255"/>
      <c r="D142" s="244" t="s">
        <v>172</v>
      </c>
      <c r="E142" s="256" t="s">
        <v>1</v>
      </c>
      <c r="F142" s="257" t="s">
        <v>176</v>
      </c>
      <c r="G142" s="255"/>
      <c r="H142" s="258">
        <v>100.8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4" t="s">
        <v>172</v>
      </c>
      <c r="AU142" s="264" t="s">
        <v>88</v>
      </c>
      <c r="AV142" s="14" t="s">
        <v>170</v>
      </c>
      <c r="AW142" s="14" t="s">
        <v>34</v>
      </c>
      <c r="AX142" s="14" t="s">
        <v>86</v>
      </c>
      <c r="AY142" s="264" t="s">
        <v>163</v>
      </c>
    </row>
    <row r="143" s="2" customFormat="1" ht="24.15" customHeight="1">
      <c r="A143" s="39"/>
      <c r="B143" s="40"/>
      <c r="C143" s="228" t="s">
        <v>201</v>
      </c>
      <c r="D143" s="228" t="s">
        <v>166</v>
      </c>
      <c r="E143" s="229" t="s">
        <v>2209</v>
      </c>
      <c r="F143" s="230" t="s">
        <v>2210</v>
      </c>
      <c r="G143" s="231" t="s">
        <v>179</v>
      </c>
      <c r="H143" s="232">
        <v>33.75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170</v>
      </c>
      <c r="AT143" s="240" t="s">
        <v>166</v>
      </c>
      <c r="AU143" s="240" t="s">
        <v>88</v>
      </c>
      <c r="AY143" s="18" t="s">
        <v>163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170</v>
      </c>
      <c r="BM143" s="240" t="s">
        <v>2211</v>
      </c>
    </row>
    <row r="144" s="13" customFormat="1">
      <c r="A144" s="13"/>
      <c r="B144" s="242"/>
      <c r="C144" s="243"/>
      <c r="D144" s="244" t="s">
        <v>172</v>
      </c>
      <c r="E144" s="245" t="s">
        <v>1</v>
      </c>
      <c r="F144" s="246" t="s">
        <v>2212</v>
      </c>
      <c r="G144" s="243"/>
      <c r="H144" s="247">
        <v>33.75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172</v>
      </c>
      <c r="AU144" s="253" t="s">
        <v>88</v>
      </c>
      <c r="AV144" s="13" t="s">
        <v>88</v>
      </c>
      <c r="AW144" s="13" t="s">
        <v>34</v>
      </c>
      <c r="AX144" s="13" t="s">
        <v>86</v>
      </c>
      <c r="AY144" s="253" t="s">
        <v>163</v>
      </c>
    </row>
    <row r="145" s="2" customFormat="1" ht="14.4" customHeight="1">
      <c r="A145" s="39"/>
      <c r="B145" s="40"/>
      <c r="C145" s="228" t="s">
        <v>199</v>
      </c>
      <c r="D145" s="228" t="s">
        <v>166</v>
      </c>
      <c r="E145" s="229" t="s">
        <v>2213</v>
      </c>
      <c r="F145" s="230" t="s">
        <v>2214</v>
      </c>
      <c r="G145" s="231" t="s">
        <v>169</v>
      </c>
      <c r="H145" s="232">
        <v>45</v>
      </c>
      <c r="I145" s="233"/>
      <c r="J145" s="234">
        <f>ROUND(I145*H145,2)</f>
        <v>0</v>
      </c>
      <c r="K145" s="235"/>
      <c r="L145" s="45"/>
      <c r="M145" s="236" t="s">
        <v>1</v>
      </c>
      <c r="N145" s="237" t="s">
        <v>43</v>
      </c>
      <c r="O145" s="92"/>
      <c r="P145" s="238">
        <f>O145*H145</f>
        <v>0</v>
      </c>
      <c r="Q145" s="238">
        <v>0.0044400000000000004</v>
      </c>
      <c r="R145" s="238">
        <f>Q145*H145</f>
        <v>0.19980000000000001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170</v>
      </c>
      <c r="AT145" s="240" t="s">
        <v>166</v>
      </c>
      <c r="AU145" s="240" t="s">
        <v>88</v>
      </c>
      <c r="AY145" s="18" t="s">
        <v>163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170</v>
      </c>
      <c r="BM145" s="240" t="s">
        <v>2215</v>
      </c>
    </row>
    <row r="146" s="13" customFormat="1">
      <c r="A146" s="13"/>
      <c r="B146" s="242"/>
      <c r="C146" s="243"/>
      <c r="D146" s="244" t="s">
        <v>172</v>
      </c>
      <c r="E146" s="245" t="s">
        <v>1</v>
      </c>
      <c r="F146" s="246" t="s">
        <v>2216</v>
      </c>
      <c r="G146" s="243"/>
      <c r="H146" s="247">
        <v>45</v>
      </c>
      <c r="I146" s="248"/>
      <c r="J146" s="243"/>
      <c r="K146" s="243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172</v>
      </c>
      <c r="AU146" s="253" t="s">
        <v>88</v>
      </c>
      <c r="AV146" s="13" t="s">
        <v>88</v>
      </c>
      <c r="AW146" s="13" t="s">
        <v>34</v>
      </c>
      <c r="AX146" s="13" t="s">
        <v>86</v>
      </c>
      <c r="AY146" s="253" t="s">
        <v>163</v>
      </c>
    </row>
    <row r="147" s="2" customFormat="1" ht="14.4" customHeight="1">
      <c r="A147" s="39"/>
      <c r="B147" s="40"/>
      <c r="C147" s="228" t="s">
        <v>208</v>
      </c>
      <c r="D147" s="228" t="s">
        <v>166</v>
      </c>
      <c r="E147" s="229" t="s">
        <v>2217</v>
      </c>
      <c r="F147" s="230" t="s">
        <v>2218</v>
      </c>
      <c r="G147" s="231" t="s">
        <v>169</v>
      </c>
      <c r="H147" s="232">
        <v>45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170</v>
      </c>
      <c r="AT147" s="240" t="s">
        <v>166</v>
      </c>
      <c r="AU147" s="240" t="s">
        <v>88</v>
      </c>
      <c r="AY147" s="18" t="s">
        <v>163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170</v>
      </c>
      <c r="BM147" s="240" t="s">
        <v>2219</v>
      </c>
    </row>
    <row r="148" s="2" customFormat="1" ht="24.15" customHeight="1">
      <c r="A148" s="39"/>
      <c r="B148" s="40"/>
      <c r="C148" s="228" t="s">
        <v>212</v>
      </c>
      <c r="D148" s="228" t="s">
        <v>166</v>
      </c>
      <c r="E148" s="229" t="s">
        <v>2220</v>
      </c>
      <c r="F148" s="230" t="s">
        <v>2221</v>
      </c>
      <c r="G148" s="231" t="s">
        <v>179</v>
      </c>
      <c r="H148" s="232">
        <v>201.36000000000001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170</v>
      </c>
      <c r="AT148" s="240" t="s">
        <v>166</v>
      </c>
      <c r="AU148" s="240" t="s">
        <v>88</v>
      </c>
      <c r="AY148" s="18" t="s">
        <v>163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170</v>
      </c>
      <c r="BM148" s="240" t="s">
        <v>2222</v>
      </c>
    </row>
    <row r="149" s="13" customFormat="1">
      <c r="A149" s="13"/>
      <c r="B149" s="242"/>
      <c r="C149" s="243"/>
      <c r="D149" s="244" t="s">
        <v>172</v>
      </c>
      <c r="E149" s="245" t="s">
        <v>1</v>
      </c>
      <c r="F149" s="246" t="s">
        <v>2223</v>
      </c>
      <c r="G149" s="243"/>
      <c r="H149" s="247">
        <v>100.8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172</v>
      </c>
      <c r="AU149" s="253" t="s">
        <v>88</v>
      </c>
      <c r="AV149" s="13" t="s">
        <v>88</v>
      </c>
      <c r="AW149" s="13" t="s">
        <v>34</v>
      </c>
      <c r="AX149" s="13" t="s">
        <v>78</v>
      </c>
      <c r="AY149" s="253" t="s">
        <v>163</v>
      </c>
    </row>
    <row r="150" s="13" customFormat="1">
      <c r="A150" s="13"/>
      <c r="B150" s="242"/>
      <c r="C150" s="243"/>
      <c r="D150" s="244" t="s">
        <v>172</v>
      </c>
      <c r="E150" s="245" t="s">
        <v>1</v>
      </c>
      <c r="F150" s="246" t="s">
        <v>2224</v>
      </c>
      <c r="G150" s="243"/>
      <c r="H150" s="247">
        <v>100.56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172</v>
      </c>
      <c r="AU150" s="253" t="s">
        <v>88</v>
      </c>
      <c r="AV150" s="13" t="s">
        <v>88</v>
      </c>
      <c r="AW150" s="13" t="s">
        <v>34</v>
      </c>
      <c r="AX150" s="13" t="s">
        <v>78</v>
      </c>
      <c r="AY150" s="253" t="s">
        <v>163</v>
      </c>
    </row>
    <row r="151" s="14" customFormat="1">
      <c r="A151" s="14"/>
      <c r="B151" s="254"/>
      <c r="C151" s="255"/>
      <c r="D151" s="244" t="s">
        <v>172</v>
      </c>
      <c r="E151" s="256" t="s">
        <v>1</v>
      </c>
      <c r="F151" s="257" t="s">
        <v>176</v>
      </c>
      <c r="G151" s="255"/>
      <c r="H151" s="258">
        <v>201.36000000000001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172</v>
      </c>
      <c r="AU151" s="264" t="s">
        <v>88</v>
      </c>
      <c r="AV151" s="14" t="s">
        <v>170</v>
      </c>
      <c r="AW151" s="14" t="s">
        <v>34</v>
      </c>
      <c r="AX151" s="14" t="s">
        <v>86</v>
      </c>
      <c r="AY151" s="264" t="s">
        <v>163</v>
      </c>
    </row>
    <row r="152" s="2" customFormat="1" ht="14.4" customHeight="1">
      <c r="A152" s="39"/>
      <c r="B152" s="40"/>
      <c r="C152" s="228" t="s">
        <v>195</v>
      </c>
      <c r="D152" s="228" t="s">
        <v>166</v>
      </c>
      <c r="E152" s="229" t="s">
        <v>2225</v>
      </c>
      <c r="F152" s="230" t="s">
        <v>2226</v>
      </c>
      <c r="G152" s="231" t="s">
        <v>179</v>
      </c>
      <c r="H152" s="232">
        <v>201.36000000000001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170</v>
      </c>
      <c r="AT152" s="240" t="s">
        <v>166</v>
      </c>
      <c r="AU152" s="240" t="s">
        <v>88</v>
      </c>
      <c r="AY152" s="18" t="s">
        <v>163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170</v>
      </c>
      <c r="BM152" s="240" t="s">
        <v>2227</v>
      </c>
    </row>
    <row r="153" s="2" customFormat="1" ht="14.4" customHeight="1">
      <c r="A153" s="39"/>
      <c r="B153" s="40"/>
      <c r="C153" s="228" t="s">
        <v>236</v>
      </c>
      <c r="D153" s="228" t="s">
        <v>166</v>
      </c>
      <c r="E153" s="229" t="s">
        <v>2228</v>
      </c>
      <c r="F153" s="230" t="s">
        <v>2229</v>
      </c>
      <c r="G153" s="231" t="s">
        <v>179</v>
      </c>
      <c r="H153" s="232">
        <v>201.36000000000001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43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170</v>
      </c>
      <c r="AT153" s="240" t="s">
        <v>166</v>
      </c>
      <c r="AU153" s="240" t="s">
        <v>88</v>
      </c>
      <c r="AY153" s="18" t="s">
        <v>163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170</v>
      </c>
      <c r="BM153" s="240" t="s">
        <v>2230</v>
      </c>
    </row>
    <row r="154" s="2" customFormat="1" ht="24.15" customHeight="1">
      <c r="A154" s="39"/>
      <c r="B154" s="40"/>
      <c r="C154" s="228" t="s">
        <v>242</v>
      </c>
      <c r="D154" s="228" t="s">
        <v>166</v>
      </c>
      <c r="E154" s="229" t="s">
        <v>2231</v>
      </c>
      <c r="F154" s="230" t="s">
        <v>2232</v>
      </c>
      <c r="G154" s="231" t="s">
        <v>399</v>
      </c>
      <c r="H154" s="232">
        <v>402.72000000000003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170</v>
      </c>
      <c r="AT154" s="240" t="s">
        <v>166</v>
      </c>
      <c r="AU154" s="240" t="s">
        <v>88</v>
      </c>
      <c r="AY154" s="18" t="s">
        <v>163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170</v>
      </c>
      <c r="BM154" s="240" t="s">
        <v>2233</v>
      </c>
    </row>
    <row r="155" s="13" customFormat="1">
      <c r="A155" s="13"/>
      <c r="B155" s="242"/>
      <c r="C155" s="243"/>
      <c r="D155" s="244" t="s">
        <v>172</v>
      </c>
      <c r="E155" s="245" t="s">
        <v>1</v>
      </c>
      <c r="F155" s="246" t="s">
        <v>2234</v>
      </c>
      <c r="G155" s="243"/>
      <c r="H155" s="247">
        <v>402.72000000000003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172</v>
      </c>
      <c r="AU155" s="253" t="s">
        <v>88</v>
      </c>
      <c r="AV155" s="13" t="s">
        <v>88</v>
      </c>
      <c r="AW155" s="13" t="s">
        <v>34</v>
      </c>
      <c r="AX155" s="13" t="s">
        <v>86</v>
      </c>
      <c r="AY155" s="253" t="s">
        <v>163</v>
      </c>
    </row>
    <row r="156" s="2" customFormat="1" ht="24.15" customHeight="1">
      <c r="A156" s="39"/>
      <c r="B156" s="40"/>
      <c r="C156" s="228" t="s">
        <v>247</v>
      </c>
      <c r="D156" s="228" t="s">
        <v>166</v>
      </c>
      <c r="E156" s="229" t="s">
        <v>2235</v>
      </c>
      <c r="F156" s="230" t="s">
        <v>2236</v>
      </c>
      <c r="G156" s="231" t="s">
        <v>179</v>
      </c>
      <c r="H156" s="232">
        <v>122.56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170</v>
      </c>
      <c r="AT156" s="240" t="s">
        <v>166</v>
      </c>
      <c r="AU156" s="240" t="s">
        <v>88</v>
      </c>
      <c r="AY156" s="18" t="s">
        <v>163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170</v>
      </c>
      <c r="BM156" s="240" t="s">
        <v>2237</v>
      </c>
    </row>
    <row r="157" s="13" customFormat="1">
      <c r="A157" s="13"/>
      <c r="B157" s="242"/>
      <c r="C157" s="243"/>
      <c r="D157" s="244" t="s">
        <v>172</v>
      </c>
      <c r="E157" s="245" t="s">
        <v>1</v>
      </c>
      <c r="F157" s="246" t="s">
        <v>2238</v>
      </c>
      <c r="G157" s="243"/>
      <c r="H157" s="247">
        <v>100.56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172</v>
      </c>
      <c r="AU157" s="253" t="s">
        <v>88</v>
      </c>
      <c r="AV157" s="13" t="s">
        <v>88</v>
      </c>
      <c r="AW157" s="13" t="s">
        <v>34</v>
      </c>
      <c r="AX157" s="13" t="s">
        <v>78</v>
      </c>
      <c r="AY157" s="253" t="s">
        <v>163</v>
      </c>
    </row>
    <row r="158" s="13" customFormat="1">
      <c r="A158" s="13"/>
      <c r="B158" s="242"/>
      <c r="C158" s="243"/>
      <c r="D158" s="244" t="s">
        <v>172</v>
      </c>
      <c r="E158" s="245" t="s">
        <v>1</v>
      </c>
      <c r="F158" s="246" t="s">
        <v>2239</v>
      </c>
      <c r="G158" s="243"/>
      <c r="H158" s="247">
        <v>22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172</v>
      </c>
      <c r="AU158" s="253" t="s">
        <v>88</v>
      </c>
      <c r="AV158" s="13" t="s">
        <v>88</v>
      </c>
      <c r="AW158" s="13" t="s">
        <v>34</v>
      </c>
      <c r="AX158" s="13" t="s">
        <v>78</v>
      </c>
      <c r="AY158" s="253" t="s">
        <v>163</v>
      </c>
    </row>
    <row r="159" s="14" customFormat="1">
      <c r="A159" s="14"/>
      <c r="B159" s="254"/>
      <c r="C159" s="255"/>
      <c r="D159" s="244" t="s">
        <v>172</v>
      </c>
      <c r="E159" s="256" t="s">
        <v>1</v>
      </c>
      <c r="F159" s="257" t="s">
        <v>176</v>
      </c>
      <c r="G159" s="255"/>
      <c r="H159" s="258">
        <v>122.56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4" t="s">
        <v>172</v>
      </c>
      <c r="AU159" s="264" t="s">
        <v>88</v>
      </c>
      <c r="AV159" s="14" t="s">
        <v>170</v>
      </c>
      <c r="AW159" s="14" t="s">
        <v>34</v>
      </c>
      <c r="AX159" s="14" t="s">
        <v>86</v>
      </c>
      <c r="AY159" s="264" t="s">
        <v>163</v>
      </c>
    </row>
    <row r="160" s="2" customFormat="1" ht="14.4" customHeight="1">
      <c r="A160" s="39"/>
      <c r="B160" s="40"/>
      <c r="C160" s="290" t="s">
        <v>14</v>
      </c>
      <c r="D160" s="290" t="s">
        <v>294</v>
      </c>
      <c r="E160" s="291" t="s">
        <v>2240</v>
      </c>
      <c r="F160" s="292" t="s">
        <v>2241</v>
      </c>
      <c r="G160" s="293" t="s">
        <v>399</v>
      </c>
      <c r="H160" s="294">
        <v>201.12000000000001</v>
      </c>
      <c r="I160" s="295"/>
      <c r="J160" s="296">
        <f>ROUND(I160*H160,2)</f>
        <v>0</v>
      </c>
      <c r="K160" s="297"/>
      <c r="L160" s="298"/>
      <c r="M160" s="299" t="s">
        <v>1</v>
      </c>
      <c r="N160" s="300" t="s">
        <v>43</v>
      </c>
      <c r="O160" s="92"/>
      <c r="P160" s="238">
        <f>O160*H160</f>
        <v>0</v>
      </c>
      <c r="Q160" s="238">
        <v>1</v>
      </c>
      <c r="R160" s="238">
        <f>Q160*H160</f>
        <v>201.12000000000001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212</v>
      </c>
      <c r="AT160" s="240" t="s">
        <v>294</v>
      </c>
      <c r="AU160" s="240" t="s">
        <v>88</v>
      </c>
      <c r="AY160" s="18" t="s">
        <v>163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170</v>
      </c>
      <c r="BM160" s="240" t="s">
        <v>2242</v>
      </c>
    </row>
    <row r="161" s="13" customFormat="1">
      <c r="A161" s="13"/>
      <c r="B161" s="242"/>
      <c r="C161" s="243"/>
      <c r="D161" s="244" t="s">
        <v>172</v>
      </c>
      <c r="E161" s="243"/>
      <c r="F161" s="246" t="s">
        <v>2243</v>
      </c>
      <c r="G161" s="243"/>
      <c r="H161" s="247">
        <v>201.12000000000001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172</v>
      </c>
      <c r="AU161" s="253" t="s">
        <v>88</v>
      </c>
      <c r="AV161" s="13" t="s">
        <v>88</v>
      </c>
      <c r="AW161" s="13" t="s">
        <v>4</v>
      </c>
      <c r="AX161" s="13" t="s">
        <v>86</v>
      </c>
      <c r="AY161" s="253" t="s">
        <v>163</v>
      </c>
    </row>
    <row r="162" s="2" customFormat="1" ht="14.4" customHeight="1">
      <c r="A162" s="39"/>
      <c r="B162" s="40"/>
      <c r="C162" s="290" t="s">
        <v>266</v>
      </c>
      <c r="D162" s="290" t="s">
        <v>294</v>
      </c>
      <c r="E162" s="291" t="s">
        <v>2244</v>
      </c>
      <c r="F162" s="292" t="s">
        <v>2245</v>
      </c>
      <c r="G162" s="293" t="s">
        <v>399</v>
      </c>
      <c r="H162" s="294">
        <v>44</v>
      </c>
      <c r="I162" s="295"/>
      <c r="J162" s="296">
        <f>ROUND(I162*H162,2)</f>
        <v>0</v>
      </c>
      <c r="K162" s="297"/>
      <c r="L162" s="298"/>
      <c r="M162" s="299" t="s">
        <v>1</v>
      </c>
      <c r="N162" s="300" t="s">
        <v>43</v>
      </c>
      <c r="O162" s="92"/>
      <c r="P162" s="238">
        <f>O162*H162</f>
        <v>0</v>
      </c>
      <c r="Q162" s="238">
        <v>1</v>
      </c>
      <c r="R162" s="238">
        <f>Q162*H162</f>
        <v>44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212</v>
      </c>
      <c r="AT162" s="240" t="s">
        <v>294</v>
      </c>
      <c r="AU162" s="240" t="s">
        <v>88</v>
      </c>
      <c r="AY162" s="18" t="s">
        <v>163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170</v>
      </c>
      <c r="BM162" s="240" t="s">
        <v>2246</v>
      </c>
    </row>
    <row r="163" s="13" customFormat="1">
      <c r="A163" s="13"/>
      <c r="B163" s="242"/>
      <c r="C163" s="243"/>
      <c r="D163" s="244" t="s">
        <v>172</v>
      </c>
      <c r="E163" s="243"/>
      <c r="F163" s="246" t="s">
        <v>2247</v>
      </c>
      <c r="G163" s="243"/>
      <c r="H163" s="247">
        <v>44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172</v>
      </c>
      <c r="AU163" s="253" t="s">
        <v>88</v>
      </c>
      <c r="AV163" s="13" t="s">
        <v>88</v>
      </c>
      <c r="AW163" s="13" t="s">
        <v>4</v>
      </c>
      <c r="AX163" s="13" t="s">
        <v>86</v>
      </c>
      <c r="AY163" s="253" t="s">
        <v>163</v>
      </c>
    </row>
    <row r="164" s="2" customFormat="1" ht="24.15" customHeight="1">
      <c r="A164" s="39"/>
      <c r="B164" s="40"/>
      <c r="C164" s="228" t="s">
        <v>8</v>
      </c>
      <c r="D164" s="228" t="s">
        <v>166</v>
      </c>
      <c r="E164" s="229" t="s">
        <v>2248</v>
      </c>
      <c r="F164" s="230" t="s">
        <v>2249</v>
      </c>
      <c r="G164" s="231" t="s">
        <v>169</v>
      </c>
      <c r="H164" s="232">
        <v>432.5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170</v>
      </c>
      <c r="AT164" s="240" t="s">
        <v>166</v>
      </c>
      <c r="AU164" s="240" t="s">
        <v>88</v>
      </c>
      <c r="AY164" s="18" t="s">
        <v>163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170</v>
      </c>
      <c r="BM164" s="240" t="s">
        <v>2250</v>
      </c>
    </row>
    <row r="165" s="13" customFormat="1">
      <c r="A165" s="13"/>
      <c r="B165" s="242"/>
      <c r="C165" s="243"/>
      <c r="D165" s="244" t="s">
        <v>172</v>
      </c>
      <c r="E165" s="245" t="s">
        <v>1</v>
      </c>
      <c r="F165" s="246" t="s">
        <v>2251</v>
      </c>
      <c r="G165" s="243"/>
      <c r="H165" s="247">
        <v>432.5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172</v>
      </c>
      <c r="AU165" s="253" t="s">
        <v>88</v>
      </c>
      <c r="AV165" s="13" t="s">
        <v>88</v>
      </c>
      <c r="AW165" s="13" t="s">
        <v>34</v>
      </c>
      <c r="AX165" s="13" t="s">
        <v>86</v>
      </c>
      <c r="AY165" s="253" t="s">
        <v>163</v>
      </c>
    </row>
    <row r="166" s="2" customFormat="1" ht="14.4" customHeight="1">
      <c r="A166" s="39"/>
      <c r="B166" s="40"/>
      <c r="C166" s="290" t="s">
        <v>278</v>
      </c>
      <c r="D166" s="290" t="s">
        <v>294</v>
      </c>
      <c r="E166" s="291" t="s">
        <v>2252</v>
      </c>
      <c r="F166" s="292" t="s">
        <v>2253</v>
      </c>
      <c r="G166" s="293" t="s">
        <v>678</v>
      </c>
      <c r="H166" s="294">
        <v>6.4800000000000004</v>
      </c>
      <c r="I166" s="295"/>
      <c r="J166" s="296">
        <f>ROUND(I166*H166,2)</f>
        <v>0</v>
      </c>
      <c r="K166" s="297"/>
      <c r="L166" s="298"/>
      <c r="M166" s="299" t="s">
        <v>1</v>
      </c>
      <c r="N166" s="300" t="s">
        <v>43</v>
      </c>
      <c r="O166" s="92"/>
      <c r="P166" s="238">
        <f>O166*H166</f>
        <v>0</v>
      </c>
      <c r="Q166" s="238">
        <v>0.001</v>
      </c>
      <c r="R166" s="238">
        <f>Q166*H166</f>
        <v>0.0064800000000000005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212</v>
      </c>
      <c r="AT166" s="240" t="s">
        <v>294</v>
      </c>
      <c r="AU166" s="240" t="s">
        <v>88</v>
      </c>
      <c r="AY166" s="18" t="s">
        <v>163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170</v>
      </c>
      <c r="BM166" s="240" t="s">
        <v>2254</v>
      </c>
    </row>
    <row r="167" s="13" customFormat="1">
      <c r="A167" s="13"/>
      <c r="B167" s="242"/>
      <c r="C167" s="243"/>
      <c r="D167" s="244" t="s">
        <v>172</v>
      </c>
      <c r="E167" s="243"/>
      <c r="F167" s="246" t="s">
        <v>2255</v>
      </c>
      <c r="G167" s="243"/>
      <c r="H167" s="247">
        <v>6.4800000000000004</v>
      </c>
      <c r="I167" s="248"/>
      <c r="J167" s="243"/>
      <c r="K167" s="243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172</v>
      </c>
      <c r="AU167" s="253" t="s">
        <v>88</v>
      </c>
      <c r="AV167" s="13" t="s">
        <v>88</v>
      </c>
      <c r="AW167" s="13" t="s">
        <v>4</v>
      </c>
      <c r="AX167" s="13" t="s">
        <v>86</v>
      </c>
      <c r="AY167" s="253" t="s">
        <v>163</v>
      </c>
    </row>
    <row r="168" s="2" customFormat="1" ht="24.15" customHeight="1">
      <c r="A168" s="39"/>
      <c r="B168" s="40"/>
      <c r="C168" s="228" t="s">
        <v>284</v>
      </c>
      <c r="D168" s="228" t="s">
        <v>166</v>
      </c>
      <c r="E168" s="229" t="s">
        <v>848</v>
      </c>
      <c r="F168" s="230" t="s">
        <v>2256</v>
      </c>
      <c r="G168" s="231" t="s">
        <v>169</v>
      </c>
      <c r="H168" s="232">
        <v>336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170</v>
      </c>
      <c r="AT168" s="240" t="s">
        <v>166</v>
      </c>
      <c r="AU168" s="240" t="s">
        <v>88</v>
      </c>
      <c r="AY168" s="18" t="s">
        <v>163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170</v>
      </c>
      <c r="BM168" s="240" t="s">
        <v>2257</v>
      </c>
    </row>
    <row r="169" s="12" customFormat="1" ht="22.8" customHeight="1">
      <c r="A169" s="12"/>
      <c r="B169" s="212"/>
      <c r="C169" s="213"/>
      <c r="D169" s="214" t="s">
        <v>77</v>
      </c>
      <c r="E169" s="226" t="s">
        <v>164</v>
      </c>
      <c r="F169" s="226" t="s">
        <v>165</v>
      </c>
      <c r="G169" s="213"/>
      <c r="H169" s="213"/>
      <c r="I169" s="216"/>
      <c r="J169" s="227">
        <f>BK169</f>
        <v>0</v>
      </c>
      <c r="K169" s="213"/>
      <c r="L169" s="218"/>
      <c r="M169" s="219"/>
      <c r="N169" s="220"/>
      <c r="O169" s="220"/>
      <c r="P169" s="221">
        <f>SUM(P170:P171)</f>
        <v>0</v>
      </c>
      <c r="Q169" s="220"/>
      <c r="R169" s="221">
        <f>SUM(R170:R171)</f>
        <v>2.2618</v>
      </c>
      <c r="S169" s="220"/>
      <c r="T169" s="222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3" t="s">
        <v>86</v>
      </c>
      <c r="AT169" s="224" t="s">
        <v>77</v>
      </c>
      <c r="AU169" s="224" t="s">
        <v>86</v>
      </c>
      <c r="AY169" s="223" t="s">
        <v>163</v>
      </c>
      <c r="BK169" s="225">
        <f>SUM(BK170:BK171)</f>
        <v>0</v>
      </c>
    </row>
    <row r="170" s="2" customFormat="1" ht="49.05" customHeight="1">
      <c r="A170" s="39"/>
      <c r="B170" s="40"/>
      <c r="C170" s="228" t="s">
        <v>289</v>
      </c>
      <c r="D170" s="228" t="s">
        <v>166</v>
      </c>
      <c r="E170" s="229" t="s">
        <v>2258</v>
      </c>
      <c r="F170" s="230" t="s">
        <v>2259</v>
      </c>
      <c r="G170" s="231" t="s">
        <v>302</v>
      </c>
      <c r="H170" s="232">
        <v>1</v>
      </c>
      <c r="I170" s="233"/>
      <c r="J170" s="234">
        <f>ROUND(I170*H170,2)</f>
        <v>0</v>
      </c>
      <c r="K170" s="235"/>
      <c r="L170" s="45"/>
      <c r="M170" s="236" t="s">
        <v>1</v>
      </c>
      <c r="N170" s="237" t="s">
        <v>43</v>
      </c>
      <c r="O170" s="92"/>
      <c r="P170" s="238">
        <f>O170*H170</f>
        <v>0</v>
      </c>
      <c r="Q170" s="238">
        <v>2.2618</v>
      </c>
      <c r="R170" s="238">
        <f>Q170*H170</f>
        <v>2.2618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170</v>
      </c>
      <c r="AT170" s="240" t="s">
        <v>166</v>
      </c>
      <c r="AU170" s="240" t="s">
        <v>88</v>
      </c>
      <c r="AY170" s="18" t="s">
        <v>163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170</v>
      </c>
      <c r="BM170" s="240" t="s">
        <v>2260</v>
      </c>
    </row>
    <row r="171" s="2" customFormat="1">
      <c r="A171" s="39"/>
      <c r="B171" s="40"/>
      <c r="C171" s="41"/>
      <c r="D171" s="244" t="s">
        <v>186</v>
      </c>
      <c r="E171" s="41"/>
      <c r="F171" s="265" t="s">
        <v>2261</v>
      </c>
      <c r="G171" s="41"/>
      <c r="H171" s="41"/>
      <c r="I171" s="266"/>
      <c r="J171" s="41"/>
      <c r="K171" s="41"/>
      <c r="L171" s="45"/>
      <c r="M171" s="267"/>
      <c r="N171" s="26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186</v>
      </c>
      <c r="AU171" s="18" t="s">
        <v>88</v>
      </c>
    </row>
    <row r="172" s="12" customFormat="1" ht="22.8" customHeight="1">
      <c r="A172" s="12"/>
      <c r="B172" s="212"/>
      <c r="C172" s="213"/>
      <c r="D172" s="214" t="s">
        <v>77</v>
      </c>
      <c r="E172" s="226" t="s">
        <v>170</v>
      </c>
      <c r="F172" s="226" t="s">
        <v>2262</v>
      </c>
      <c r="G172" s="213"/>
      <c r="H172" s="213"/>
      <c r="I172" s="216"/>
      <c r="J172" s="227">
        <f>BK172</f>
        <v>0</v>
      </c>
      <c r="K172" s="213"/>
      <c r="L172" s="218"/>
      <c r="M172" s="219"/>
      <c r="N172" s="220"/>
      <c r="O172" s="220"/>
      <c r="P172" s="221">
        <f>SUM(P173:P179)</f>
        <v>0</v>
      </c>
      <c r="Q172" s="220"/>
      <c r="R172" s="221">
        <f>SUM(R173:R179)</f>
        <v>0.1590288</v>
      </c>
      <c r="S172" s="220"/>
      <c r="T172" s="222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86</v>
      </c>
      <c r="AT172" s="224" t="s">
        <v>77</v>
      </c>
      <c r="AU172" s="224" t="s">
        <v>86</v>
      </c>
      <c r="AY172" s="223" t="s">
        <v>163</v>
      </c>
      <c r="BK172" s="225">
        <f>SUM(BK173:BK179)</f>
        <v>0</v>
      </c>
    </row>
    <row r="173" s="2" customFormat="1" ht="24.15" customHeight="1">
      <c r="A173" s="39"/>
      <c r="B173" s="40"/>
      <c r="C173" s="228" t="s">
        <v>293</v>
      </c>
      <c r="D173" s="228" t="s">
        <v>166</v>
      </c>
      <c r="E173" s="229" t="s">
        <v>2263</v>
      </c>
      <c r="F173" s="230" t="s">
        <v>2264</v>
      </c>
      <c r="G173" s="231" t="s">
        <v>445</v>
      </c>
      <c r="H173" s="232">
        <v>1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0.048719999999999999</v>
      </c>
      <c r="R173" s="238">
        <f>Q173*H173</f>
        <v>0.048719999999999999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170</v>
      </c>
      <c r="AT173" s="240" t="s">
        <v>166</v>
      </c>
      <c r="AU173" s="240" t="s">
        <v>88</v>
      </c>
      <c r="AY173" s="18" t="s">
        <v>163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170</v>
      </c>
      <c r="BM173" s="240" t="s">
        <v>2265</v>
      </c>
    </row>
    <row r="174" s="2" customFormat="1" ht="24.15" customHeight="1">
      <c r="A174" s="39"/>
      <c r="B174" s="40"/>
      <c r="C174" s="228" t="s">
        <v>299</v>
      </c>
      <c r="D174" s="228" t="s">
        <v>166</v>
      </c>
      <c r="E174" s="229" t="s">
        <v>2266</v>
      </c>
      <c r="F174" s="230" t="s">
        <v>2267</v>
      </c>
      <c r="G174" s="231" t="s">
        <v>445</v>
      </c>
      <c r="H174" s="232">
        <v>1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43</v>
      </c>
      <c r="O174" s="92"/>
      <c r="P174" s="238">
        <f>O174*H174</f>
        <v>0</v>
      </c>
      <c r="Q174" s="238">
        <v>0.048719999999999999</v>
      </c>
      <c r="R174" s="238">
        <f>Q174*H174</f>
        <v>0.048719999999999999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170</v>
      </c>
      <c r="AT174" s="240" t="s">
        <v>166</v>
      </c>
      <c r="AU174" s="240" t="s">
        <v>88</v>
      </c>
      <c r="AY174" s="18" t="s">
        <v>163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170</v>
      </c>
      <c r="BM174" s="240" t="s">
        <v>2268</v>
      </c>
    </row>
    <row r="175" s="2" customFormat="1" ht="14.4" customHeight="1">
      <c r="A175" s="39"/>
      <c r="B175" s="40"/>
      <c r="C175" s="228" t="s">
        <v>7</v>
      </c>
      <c r="D175" s="228" t="s">
        <v>166</v>
      </c>
      <c r="E175" s="229" t="s">
        <v>2269</v>
      </c>
      <c r="F175" s="230" t="s">
        <v>2270</v>
      </c>
      <c r="G175" s="231" t="s">
        <v>179</v>
      </c>
      <c r="H175" s="232">
        <v>1.2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170</v>
      </c>
      <c r="AT175" s="240" t="s">
        <v>166</v>
      </c>
      <c r="AU175" s="240" t="s">
        <v>88</v>
      </c>
      <c r="AY175" s="18" t="s">
        <v>163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170</v>
      </c>
      <c r="BM175" s="240" t="s">
        <v>2271</v>
      </c>
    </row>
    <row r="176" s="13" customFormat="1">
      <c r="A176" s="13"/>
      <c r="B176" s="242"/>
      <c r="C176" s="243"/>
      <c r="D176" s="244" t="s">
        <v>172</v>
      </c>
      <c r="E176" s="245" t="s">
        <v>1</v>
      </c>
      <c r="F176" s="246" t="s">
        <v>2272</v>
      </c>
      <c r="G176" s="243"/>
      <c r="H176" s="247">
        <v>1.2</v>
      </c>
      <c r="I176" s="248"/>
      <c r="J176" s="243"/>
      <c r="K176" s="243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172</v>
      </c>
      <c r="AU176" s="253" t="s">
        <v>88</v>
      </c>
      <c r="AV176" s="13" t="s">
        <v>88</v>
      </c>
      <c r="AW176" s="13" t="s">
        <v>34</v>
      </c>
      <c r="AX176" s="13" t="s">
        <v>86</v>
      </c>
      <c r="AY176" s="253" t="s">
        <v>163</v>
      </c>
    </row>
    <row r="177" s="2" customFormat="1" ht="14.4" customHeight="1">
      <c r="A177" s="39"/>
      <c r="B177" s="40"/>
      <c r="C177" s="228" t="s">
        <v>307</v>
      </c>
      <c r="D177" s="228" t="s">
        <v>166</v>
      </c>
      <c r="E177" s="229" t="s">
        <v>2273</v>
      </c>
      <c r="F177" s="230" t="s">
        <v>2274</v>
      </c>
      <c r="G177" s="231" t="s">
        <v>179</v>
      </c>
      <c r="H177" s="232">
        <v>1.8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170</v>
      </c>
      <c r="AT177" s="240" t="s">
        <v>166</v>
      </c>
      <c r="AU177" s="240" t="s">
        <v>88</v>
      </c>
      <c r="AY177" s="18" t="s">
        <v>163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170</v>
      </c>
      <c r="BM177" s="240" t="s">
        <v>2275</v>
      </c>
    </row>
    <row r="178" s="13" customFormat="1">
      <c r="A178" s="13"/>
      <c r="B178" s="242"/>
      <c r="C178" s="243"/>
      <c r="D178" s="244" t="s">
        <v>172</v>
      </c>
      <c r="E178" s="245" t="s">
        <v>1</v>
      </c>
      <c r="F178" s="246" t="s">
        <v>2276</v>
      </c>
      <c r="G178" s="243"/>
      <c r="H178" s="247">
        <v>1.8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172</v>
      </c>
      <c r="AU178" s="253" t="s">
        <v>88</v>
      </c>
      <c r="AV178" s="13" t="s">
        <v>88</v>
      </c>
      <c r="AW178" s="13" t="s">
        <v>34</v>
      </c>
      <c r="AX178" s="13" t="s">
        <v>86</v>
      </c>
      <c r="AY178" s="253" t="s">
        <v>163</v>
      </c>
    </row>
    <row r="179" s="2" customFormat="1" ht="24.15" customHeight="1">
      <c r="A179" s="39"/>
      <c r="B179" s="40"/>
      <c r="C179" s="228" t="s">
        <v>312</v>
      </c>
      <c r="D179" s="228" t="s">
        <v>166</v>
      </c>
      <c r="E179" s="229" t="s">
        <v>2277</v>
      </c>
      <c r="F179" s="230" t="s">
        <v>2278</v>
      </c>
      <c r="G179" s="231" t="s">
        <v>399</v>
      </c>
      <c r="H179" s="232">
        <v>0.071999999999999995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43</v>
      </c>
      <c r="O179" s="92"/>
      <c r="P179" s="238">
        <f>O179*H179</f>
        <v>0</v>
      </c>
      <c r="Q179" s="238">
        <v>0.85540000000000005</v>
      </c>
      <c r="R179" s="238">
        <f>Q179*H179</f>
        <v>0.061588799999999999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170</v>
      </c>
      <c r="AT179" s="240" t="s">
        <v>166</v>
      </c>
      <c r="AU179" s="240" t="s">
        <v>88</v>
      </c>
      <c r="AY179" s="18" t="s">
        <v>163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170</v>
      </c>
      <c r="BM179" s="240" t="s">
        <v>2279</v>
      </c>
    </row>
    <row r="180" s="12" customFormat="1" ht="22.8" customHeight="1">
      <c r="A180" s="12"/>
      <c r="B180" s="212"/>
      <c r="C180" s="213"/>
      <c r="D180" s="214" t="s">
        <v>77</v>
      </c>
      <c r="E180" s="226" t="s">
        <v>201</v>
      </c>
      <c r="F180" s="226" t="s">
        <v>860</v>
      </c>
      <c r="G180" s="213"/>
      <c r="H180" s="213"/>
      <c r="I180" s="216"/>
      <c r="J180" s="227">
        <f>BK180</f>
        <v>0</v>
      </c>
      <c r="K180" s="213"/>
      <c r="L180" s="218"/>
      <c r="M180" s="219"/>
      <c r="N180" s="220"/>
      <c r="O180" s="220"/>
      <c r="P180" s="221">
        <f>SUM(P181:P189)</f>
        <v>0</v>
      </c>
      <c r="Q180" s="220"/>
      <c r="R180" s="221">
        <f>SUM(R181:R189)</f>
        <v>89.924600000000012</v>
      </c>
      <c r="S180" s="220"/>
      <c r="T180" s="222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3" t="s">
        <v>86</v>
      </c>
      <c r="AT180" s="224" t="s">
        <v>77</v>
      </c>
      <c r="AU180" s="224" t="s">
        <v>86</v>
      </c>
      <c r="AY180" s="223" t="s">
        <v>163</v>
      </c>
      <c r="BK180" s="225">
        <f>SUM(BK181:BK189)</f>
        <v>0</v>
      </c>
    </row>
    <row r="181" s="2" customFormat="1" ht="24.15" customHeight="1">
      <c r="A181" s="39"/>
      <c r="B181" s="40"/>
      <c r="C181" s="228" t="s">
        <v>316</v>
      </c>
      <c r="D181" s="228" t="s">
        <v>166</v>
      </c>
      <c r="E181" s="229" t="s">
        <v>2280</v>
      </c>
      <c r="F181" s="230" t="s">
        <v>2281</v>
      </c>
      <c r="G181" s="231" t="s">
        <v>169</v>
      </c>
      <c r="H181" s="232">
        <v>336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43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170</v>
      </c>
      <c r="AT181" s="240" t="s">
        <v>166</v>
      </c>
      <c r="AU181" s="240" t="s">
        <v>88</v>
      </c>
      <c r="AY181" s="18" t="s">
        <v>163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170</v>
      </c>
      <c r="BM181" s="240" t="s">
        <v>2282</v>
      </c>
    </row>
    <row r="182" s="2" customFormat="1" ht="24.15" customHeight="1">
      <c r="A182" s="39"/>
      <c r="B182" s="40"/>
      <c r="C182" s="228" t="s">
        <v>320</v>
      </c>
      <c r="D182" s="228" t="s">
        <v>166</v>
      </c>
      <c r="E182" s="229" t="s">
        <v>2283</v>
      </c>
      <c r="F182" s="230" t="s">
        <v>865</v>
      </c>
      <c r="G182" s="231" t="s">
        <v>169</v>
      </c>
      <c r="H182" s="232">
        <v>336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170</v>
      </c>
      <c r="AT182" s="240" t="s">
        <v>166</v>
      </c>
      <c r="AU182" s="240" t="s">
        <v>88</v>
      </c>
      <c r="AY182" s="18" t="s">
        <v>163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170</v>
      </c>
      <c r="BM182" s="240" t="s">
        <v>2284</v>
      </c>
    </row>
    <row r="183" s="2" customFormat="1" ht="24.15" customHeight="1">
      <c r="A183" s="39"/>
      <c r="B183" s="40"/>
      <c r="C183" s="228" t="s">
        <v>325</v>
      </c>
      <c r="D183" s="228" t="s">
        <v>166</v>
      </c>
      <c r="E183" s="229" t="s">
        <v>2285</v>
      </c>
      <c r="F183" s="230" t="s">
        <v>2286</v>
      </c>
      <c r="G183" s="231" t="s">
        <v>169</v>
      </c>
      <c r="H183" s="232">
        <v>336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43</v>
      </c>
      <c r="O183" s="92"/>
      <c r="P183" s="238">
        <f>O183*H183</f>
        <v>0</v>
      </c>
      <c r="Q183" s="238">
        <v>0.084250000000000005</v>
      </c>
      <c r="R183" s="238">
        <f>Q183*H183</f>
        <v>28.308000000000003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170</v>
      </c>
      <c r="AT183" s="240" t="s">
        <v>166</v>
      </c>
      <c r="AU183" s="240" t="s">
        <v>88</v>
      </c>
      <c r="AY183" s="18" t="s">
        <v>163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170</v>
      </c>
      <c r="BM183" s="240" t="s">
        <v>2287</v>
      </c>
    </row>
    <row r="184" s="13" customFormat="1">
      <c r="A184" s="13"/>
      <c r="B184" s="242"/>
      <c r="C184" s="243"/>
      <c r="D184" s="244" t="s">
        <v>172</v>
      </c>
      <c r="E184" s="245" t="s">
        <v>1</v>
      </c>
      <c r="F184" s="246" t="s">
        <v>2288</v>
      </c>
      <c r="G184" s="243"/>
      <c r="H184" s="247">
        <v>336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172</v>
      </c>
      <c r="AU184" s="253" t="s">
        <v>88</v>
      </c>
      <c r="AV184" s="13" t="s">
        <v>88</v>
      </c>
      <c r="AW184" s="13" t="s">
        <v>34</v>
      </c>
      <c r="AX184" s="13" t="s">
        <v>86</v>
      </c>
      <c r="AY184" s="253" t="s">
        <v>163</v>
      </c>
    </row>
    <row r="185" s="2" customFormat="1" ht="14.4" customHeight="1">
      <c r="A185" s="39"/>
      <c r="B185" s="40"/>
      <c r="C185" s="290" t="s">
        <v>330</v>
      </c>
      <c r="D185" s="290" t="s">
        <v>294</v>
      </c>
      <c r="E185" s="291" t="s">
        <v>2289</v>
      </c>
      <c r="F185" s="292" t="s">
        <v>2290</v>
      </c>
      <c r="G185" s="293" t="s">
        <v>169</v>
      </c>
      <c r="H185" s="294">
        <v>369.60000000000002</v>
      </c>
      <c r="I185" s="295"/>
      <c r="J185" s="296">
        <f>ROUND(I185*H185,2)</f>
        <v>0</v>
      </c>
      <c r="K185" s="297"/>
      <c r="L185" s="298"/>
      <c r="M185" s="299" t="s">
        <v>1</v>
      </c>
      <c r="N185" s="300" t="s">
        <v>43</v>
      </c>
      <c r="O185" s="92"/>
      <c r="P185" s="238">
        <f>O185*H185</f>
        <v>0</v>
      </c>
      <c r="Q185" s="238">
        <v>0.13100000000000001</v>
      </c>
      <c r="R185" s="238">
        <f>Q185*H185</f>
        <v>48.417600000000007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212</v>
      </c>
      <c r="AT185" s="240" t="s">
        <v>294</v>
      </c>
      <c r="AU185" s="240" t="s">
        <v>88</v>
      </c>
      <c r="AY185" s="18" t="s">
        <v>163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86</v>
      </c>
      <c r="BK185" s="241">
        <f>ROUND(I185*H185,2)</f>
        <v>0</v>
      </c>
      <c r="BL185" s="18" t="s">
        <v>170</v>
      </c>
      <c r="BM185" s="240" t="s">
        <v>2291</v>
      </c>
    </row>
    <row r="186" s="13" customFormat="1">
      <c r="A186" s="13"/>
      <c r="B186" s="242"/>
      <c r="C186" s="243"/>
      <c r="D186" s="244" t="s">
        <v>172</v>
      </c>
      <c r="E186" s="243"/>
      <c r="F186" s="246" t="s">
        <v>2292</v>
      </c>
      <c r="G186" s="243"/>
      <c r="H186" s="247">
        <v>369.60000000000002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172</v>
      </c>
      <c r="AU186" s="253" t="s">
        <v>88</v>
      </c>
      <c r="AV186" s="13" t="s">
        <v>88</v>
      </c>
      <c r="AW186" s="13" t="s">
        <v>4</v>
      </c>
      <c r="AX186" s="13" t="s">
        <v>86</v>
      </c>
      <c r="AY186" s="253" t="s">
        <v>163</v>
      </c>
    </row>
    <row r="187" s="2" customFormat="1" ht="24.15" customHeight="1">
      <c r="A187" s="39"/>
      <c r="B187" s="40"/>
      <c r="C187" s="228" t="s">
        <v>334</v>
      </c>
      <c r="D187" s="228" t="s">
        <v>166</v>
      </c>
      <c r="E187" s="229" t="s">
        <v>2293</v>
      </c>
      <c r="F187" s="230" t="s">
        <v>2294</v>
      </c>
      <c r="G187" s="231" t="s">
        <v>239</v>
      </c>
      <c r="H187" s="232">
        <v>394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43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170</v>
      </c>
      <c r="AT187" s="240" t="s">
        <v>166</v>
      </c>
      <c r="AU187" s="240" t="s">
        <v>88</v>
      </c>
      <c r="AY187" s="18" t="s">
        <v>163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170</v>
      </c>
      <c r="BM187" s="240" t="s">
        <v>2295</v>
      </c>
    </row>
    <row r="188" s="13" customFormat="1">
      <c r="A188" s="13"/>
      <c r="B188" s="242"/>
      <c r="C188" s="243"/>
      <c r="D188" s="244" t="s">
        <v>172</v>
      </c>
      <c r="E188" s="245" t="s">
        <v>1</v>
      </c>
      <c r="F188" s="246" t="s">
        <v>2296</v>
      </c>
      <c r="G188" s="243"/>
      <c r="H188" s="247">
        <v>394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172</v>
      </c>
      <c r="AU188" s="253" t="s">
        <v>88</v>
      </c>
      <c r="AV188" s="13" t="s">
        <v>88</v>
      </c>
      <c r="AW188" s="13" t="s">
        <v>34</v>
      </c>
      <c r="AX188" s="13" t="s">
        <v>86</v>
      </c>
      <c r="AY188" s="253" t="s">
        <v>163</v>
      </c>
    </row>
    <row r="189" s="2" customFormat="1" ht="14.4" customHeight="1">
      <c r="A189" s="39"/>
      <c r="B189" s="40"/>
      <c r="C189" s="290" t="s">
        <v>338</v>
      </c>
      <c r="D189" s="290" t="s">
        <v>294</v>
      </c>
      <c r="E189" s="291" t="s">
        <v>2297</v>
      </c>
      <c r="F189" s="292" t="s">
        <v>2298</v>
      </c>
      <c r="G189" s="293" t="s">
        <v>239</v>
      </c>
      <c r="H189" s="294">
        <v>394</v>
      </c>
      <c r="I189" s="295"/>
      <c r="J189" s="296">
        <f>ROUND(I189*H189,2)</f>
        <v>0</v>
      </c>
      <c r="K189" s="297"/>
      <c r="L189" s="298"/>
      <c r="M189" s="299" t="s">
        <v>1</v>
      </c>
      <c r="N189" s="300" t="s">
        <v>43</v>
      </c>
      <c r="O189" s="92"/>
      <c r="P189" s="238">
        <f>O189*H189</f>
        <v>0</v>
      </c>
      <c r="Q189" s="238">
        <v>0.033500000000000002</v>
      </c>
      <c r="R189" s="238">
        <f>Q189*H189</f>
        <v>13.199000000000002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212</v>
      </c>
      <c r="AT189" s="240" t="s">
        <v>294</v>
      </c>
      <c r="AU189" s="240" t="s">
        <v>88</v>
      </c>
      <c r="AY189" s="18" t="s">
        <v>163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170</v>
      </c>
      <c r="BM189" s="240" t="s">
        <v>2299</v>
      </c>
    </row>
    <row r="190" s="12" customFormat="1" ht="22.8" customHeight="1">
      <c r="A190" s="12"/>
      <c r="B190" s="212"/>
      <c r="C190" s="213"/>
      <c r="D190" s="214" t="s">
        <v>77</v>
      </c>
      <c r="E190" s="226" t="s">
        <v>199</v>
      </c>
      <c r="F190" s="226" t="s">
        <v>200</v>
      </c>
      <c r="G190" s="213"/>
      <c r="H190" s="213"/>
      <c r="I190" s="216"/>
      <c r="J190" s="227">
        <f>BK190</f>
        <v>0</v>
      </c>
      <c r="K190" s="213"/>
      <c r="L190" s="218"/>
      <c r="M190" s="219"/>
      <c r="N190" s="220"/>
      <c r="O190" s="220"/>
      <c r="P190" s="221">
        <f>SUM(P191:P192)</f>
        <v>0</v>
      </c>
      <c r="Q190" s="220"/>
      <c r="R190" s="221">
        <f>SUM(R191:R192)</f>
        <v>19.34712</v>
      </c>
      <c r="S190" s="220"/>
      <c r="T190" s="222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3" t="s">
        <v>86</v>
      </c>
      <c r="AT190" s="224" t="s">
        <v>77</v>
      </c>
      <c r="AU190" s="224" t="s">
        <v>86</v>
      </c>
      <c r="AY190" s="223" t="s">
        <v>163</v>
      </c>
      <c r="BK190" s="225">
        <f>SUM(BK191:BK192)</f>
        <v>0</v>
      </c>
    </row>
    <row r="191" s="2" customFormat="1" ht="14.4" customHeight="1">
      <c r="A191" s="39"/>
      <c r="B191" s="40"/>
      <c r="C191" s="228" t="s">
        <v>342</v>
      </c>
      <c r="D191" s="228" t="s">
        <v>166</v>
      </c>
      <c r="E191" s="229" t="s">
        <v>2300</v>
      </c>
      <c r="F191" s="230" t="s">
        <v>2301</v>
      </c>
      <c r="G191" s="231" t="s">
        <v>169</v>
      </c>
      <c r="H191" s="232">
        <v>70.200000000000003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43</v>
      </c>
      <c r="O191" s="92"/>
      <c r="P191" s="238">
        <f>O191*H191</f>
        <v>0</v>
      </c>
      <c r="Q191" s="238">
        <v>0.27560000000000001</v>
      </c>
      <c r="R191" s="238">
        <f>Q191*H191</f>
        <v>19.34712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170</v>
      </c>
      <c r="AT191" s="240" t="s">
        <v>166</v>
      </c>
      <c r="AU191" s="240" t="s">
        <v>88</v>
      </c>
      <c r="AY191" s="18" t="s">
        <v>163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170</v>
      </c>
      <c r="BM191" s="240" t="s">
        <v>2302</v>
      </c>
    </row>
    <row r="192" s="13" customFormat="1">
      <c r="A192" s="13"/>
      <c r="B192" s="242"/>
      <c r="C192" s="243"/>
      <c r="D192" s="244" t="s">
        <v>172</v>
      </c>
      <c r="E192" s="245" t="s">
        <v>1</v>
      </c>
      <c r="F192" s="246" t="s">
        <v>2303</v>
      </c>
      <c r="G192" s="243"/>
      <c r="H192" s="247">
        <v>70.200000000000003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172</v>
      </c>
      <c r="AU192" s="253" t="s">
        <v>88</v>
      </c>
      <c r="AV192" s="13" t="s">
        <v>88</v>
      </c>
      <c r="AW192" s="13" t="s">
        <v>34</v>
      </c>
      <c r="AX192" s="13" t="s">
        <v>86</v>
      </c>
      <c r="AY192" s="253" t="s">
        <v>163</v>
      </c>
    </row>
    <row r="193" s="12" customFormat="1" ht="22.8" customHeight="1">
      <c r="A193" s="12"/>
      <c r="B193" s="212"/>
      <c r="C193" s="213"/>
      <c r="D193" s="214" t="s">
        <v>77</v>
      </c>
      <c r="E193" s="226" t="s">
        <v>212</v>
      </c>
      <c r="F193" s="226" t="s">
        <v>283</v>
      </c>
      <c r="G193" s="213"/>
      <c r="H193" s="213"/>
      <c r="I193" s="216"/>
      <c r="J193" s="227">
        <f>BK193</f>
        <v>0</v>
      </c>
      <c r="K193" s="213"/>
      <c r="L193" s="218"/>
      <c r="M193" s="219"/>
      <c r="N193" s="220"/>
      <c r="O193" s="220"/>
      <c r="P193" s="221">
        <f>SUM(P194:P197)</f>
        <v>0</v>
      </c>
      <c r="Q193" s="220"/>
      <c r="R193" s="221">
        <f>SUM(R194:R197)</f>
        <v>0</v>
      </c>
      <c r="S193" s="220"/>
      <c r="T193" s="222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3" t="s">
        <v>86</v>
      </c>
      <c r="AT193" s="224" t="s">
        <v>77</v>
      </c>
      <c r="AU193" s="224" t="s">
        <v>86</v>
      </c>
      <c r="AY193" s="223" t="s">
        <v>163</v>
      </c>
      <c r="BK193" s="225">
        <f>SUM(BK194:BK197)</f>
        <v>0</v>
      </c>
    </row>
    <row r="194" s="2" customFormat="1" ht="49.05" customHeight="1">
      <c r="A194" s="39"/>
      <c r="B194" s="40"/>
      <c r="C194" s="228" t="s">
        <v>346</v>
      </c>
      <c r="D194" s="228" t="s">
        <v>166</v>
      </c>
      <c r="E194" s="229" t="s">
        <v>2304</v>
      </c>
      <c r="F194" s="230" t="s">
        <v>2305</v>
      </c>
      <c r="G194" s="231" t="s">
        <v>239</v>
      </c>
      <c r="H194" s="232">
        <v>25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43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170</v>
      </c>
      <c r="AT194" s="240" t="s">
        <v>166</v>
      </c>
      <c r="AU194" s="240" t="s">
        <v>88</v>
      </c>
      <c r="AY194" s="18" t="s">
        <v>163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170</v>
      </c>
      <c r="BM194" s="240" t="s">
        <v>2306</v>
      </c>
    </row>
    <row r="195" s="13" customFormat="1">
      <c r="A195" s="13"/>
      <c r="B195" s="242"/>
      <c r="C195" s="243"/>
      <c r="D195" s="244" t="s">
        <v>172</v>
      </c>
      <c r="E195" s="245" t="s">
        <v>1</v>
      </c>
      <c r="F195" s="246" t="s">
        <v>2307</v>
      </c>
      <c r="G195" s="243"/>
      <c r="H195" s="247">
        <v>25</v>
      </c>
      <c r="I195" s="248"/>
      <c r="J195" s="243"/>
      <c r="K195" s="243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172</v>
      </c>
      <c r="AU195" s="253" t="s">
        <v>88</v>
      </c>
      <c r="AV195" s="13" t="s">
        <v>88</v>
      </c>
      <c r="AW195" s="13" t="s">
        <v>34</v>
      </c>
      <c r="AX195" s="13" t="s">
        <v>86</v>
      </c>
      <c r="AY195" s="253" t="s">
        <v>163</v>
      </c>
    </row>
    <row r="196" s="14" customFormat="1">
      <c r="A196" s="14"/>
      <c r="B196" s="254"/>
      <c r="C196" s="255"/>
      <c r="D196" s="244" t="s">
        <v>172</v>
      </c>
      <c r="E196" s="256" t="s">
        <v>1</v>
      </c>
      <c r="F196" s="257" t="s">
        <v>176</v>
      </c>
      <c r="G196" s="255"/>
      <c r="H196" s="258">
        <v>25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4" t="s">
        <v>172</v>
      </c>
      <c r="AU196" s="264" t="s">
        <v>88</v>
      </c>
      <c r="AV196" s="14" t="s">
        <v>170</v>
      </c>
      <c r="AW196" s="14" t="s">
        <v>34</v>
      </c>
      <c r="AX196" s="14" t="s">
        <v>78</v>
      </c>
      <c r="AY196" s="264" t="s">
        <v>163</v>
      </c>
    </row>
    <row r="197" s="2" customFormat="1" ht="24.15" customHeight="1">
      <c r="A197" s="39"/>
      <c r="B197" s="40"/>
      <c r="C197" s="228" t="s">
        <v>350</v>
      </c>
      <c r="D197" s="228" t="s">
        <v>166</v>
      </c>
      <c r="E197" s="229" t="s">
        <v>2308</v>
      </c>
      <c r="F197" s="230" t="s">
        <v>2309</v>
      </c>
      <c r="G197" s="231" t="s">
        <v>445</v>
      </c>
      <c r="H197" s="232">
        <v>1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170</v>
      </c>
      <c r="AT197" s="240" t="s">
        <v>166</v>
      </c>
      <c r="AU197" s="240" t="s">
        <v>88</v>
      </c>
      <c r="AY197" s="18" t="s">
        <v>163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170</v>
      </c>
      <c r="BM197" s="240" t="s">
        <v>2310</v>
      </c>
    </row>
    <row r="198" s="12" customFormat="1" ht="22.8" customHeight="1">
      <c r="A198" s="12"/>
      <c r="B198" s="212"/>
      <c r="C198" s="213"/>
      <c r="D198" s="214" t="s">
        <v>77</v>
      </c>
      <c r="E198" s="226" t="s">
        <v>195</v>
      </c>
      <c r="F198" s="226" t="s">
        <v>895</v>
      </c>
      <c r="G198" s="213"/>
      <c r="H198" s="213"/>
      <c r="I198" s="216"/>
      <c r="J198" s="227">
        <f>BK198</f>
        <v>0</v>
      </c>
      <c r="K198" s="213"/>
      <c r="L198" s="218"/>
      <c r="M198" s="219"/>
      <c r="N198" s="220"/>
      <c r="O198" s="220"/>
      <c r="P198" s="221">
        <f>SUM(P199:P219)</f>
        <v>0</v>
      </c>
      <c r="Q198" s="220"/>
      <c r="R198" s="221">
        <f>SUM(R199:R219)</f>
        <v>0</v>
      </c>
      <c r="S198" s="220"/>
      <c r="T198" s="222">
        <f>SUM(T199:T219)</f>
        <v>81.768600000000006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3" t="s">
        <v>86</v>
      </c>
      <c r="AT198" s="224" t="s">
        <v>77</v>
      </c>
      <c r="AU198" s="224" t="s">
        <v>86</v>
      </c>
      <c r="AY198" s="223" t="s">
        <v>163</v>
      </c>
      <c r="BK198" s="225">
        <f>SUM(BK199:BK219)</f>
        <v>0</v>
      </c>
    </row>
    <row r="199" s="2" customFormat="1" ht="14.4" customHeight="1">
      <c r="A199" s="39"/>
      <c r="B199" s="40"/>
      <c r="C199" s="228" t="s">
        <v>367</v>
      </c>
      <c r="D199" s="228" t="s">
        <v>166</v>
      </c>
      <c r="E199" s="229" t="s">
        <v>2311</v>
      </c>
      <c r="F199" s="230" t="s">
        <v>2312</v>
      </c>
      <c r="G199" s="231" t="s">
        <v>179</v>
      </c>
      <c r="H199" s="232">
        <v>15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170</v>
      </c>
      <c r="AT199" s="240" t="s">
        <v>166</v>
      </c>
      <c r="AU199" s="240" t="s">
        <v>88</v>
      </c>
      <c r="AY199" s="18" t="s">
        <v>163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170</v>
      </c>
      <c r="BM199" s="240" t="s">
        <v>2313</v>
      </c>
    </row>
    <row r="200" s="2" customFormat="1" ht="24.15" customHeight="1">
      <c r="A200" s="39"/>
      <c r="B200" s="40"/>
      <c r="C200" s="228" t="s">
        <v>372</v>
      </c>
      <c r="D200" s="228" t="s">
        <v>166</v>
      </c>
      <c r="E200" s="229" t="s">
        <v>2314</v>
      </c>
      <c r="F200" s="230" t="s">
        <v>2315</v>
      </c>
      <c r="G200" s="231" t="s">
        <v>179</v>
      </c>
      <c r="H200" s="232">
        <v>15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170</v>
      </c>
      <c r="AT200" s="240" t="s">
        <v>166</v>
      </c>
      <c r="AU200" s="240" t="s">
        <v>88</v>
      </c>
      <c r="AY200" s="18" t="s">
        <v>163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170</v>
      </c>
      <c r="BM200" s="240" t="s">
        <v>2316</v>
      </c>
    </row>
    <row r="201" s="2" customFormat="1" ht="24.15" customHeight="1">
      <c r="A201" s="39"/>
      <c r="B201" s="40"/>
      <c r="C201" s="228" t="s">
        <v>377</v>
      </c>
      <c r="D201" s="228" t="s">
        <v>166</v>
      </c>
      <c r="E201" s="229" t="s">
        <v>2317</v>
      </c>
      <c r="F201" s="230" t="s">
        <v>2318</v>
      </c>
      <c r="G201" s="231" t="s">
        <v>179</v>
      </c>
      <c r="H201" s="232">
        <v>16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170</v>
      </c>
      <c r="AT201" s="240" t="s">
        <v>166</v>
      </c>
      <c r="AU201" s="240" t="s">
        <v>88</v>
      </c>
      <c r="AY201" s="18" t="s">
        <v>163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170</v>
      </c>
      <c r="BM201" s="240" t="s">
        <v>2319</v>
      </c>
    </row>
    <row r="202" s="13" customFormat="1">
      <c r="A202" s="13"/>
      <c r="B202" s="242"/>
      <c r="C202" s="243"/>
      <c r="D202" s="244" t="s">
        <v>172</v>
      </c>
      <c r="E202" s="245" t="s">
        <v>1</v>
      </c>
      <c r="F202" s="246" t="s">
        <v>2320</v>
      </c>
      <c r="G202" s="243"/>
      <c r="H202" s="247">
        <v>16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172</v>
      </c>
      <c r="AU202" s="253" t="s">
        <v>88</v>
      </c>
      <c r="AV202" s="13" t="s">
        <v>88</v>
      </c>
      <c r="AW202" s="13" t="s">
        <v>34</v>
      </c>
      <c r="AX202" s="13" t="s">
        <v>86</v>
      </c>
      <c r="AY202" s="253" t="s">
        <v>163</v>
      </c>
    </row>
    <row r="203" s="2" customFormat="1" ht="24.15" customHeight="1">
      <c r="A203" s="39"/>
      <c r="B203" s="40"/>
      <c r="C203" s="228" t="s">
        <v>382</v>
      </c>
      <c r="D203" s="228" t="s">
        <v>166</v>
      </c>
      <c r="E203" s="229" t="s">
        <v>2321</v>
      </c>
      <c r="F203" s="230" t="s">
        <v>2322</v>
      </c>
      <c r="G203" s="231" t="s">
        <v>302</v>
      </c>
      <c r="H203" s="232">
        <v>1</v>
      </c>
      <c r="I203" s="233"/>
      <c r="J203" s="234">
        <f>ROUND(I203*H203,2)</f>
        <v>0</v>
      </c>
      <c r="K203" s="235"/>
      <c r="L203" s="45"/>
      <c r="M203" s="236" t="s">
        <v>1</v>
      </c>
      <c r="N203" s="237" t="s">
        <v>43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2.5</v>
      </c>
      <c r="T203" s="239">
        <f>S203*H203</f>
        <v>2.5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170</v>
      </c>
      <c r="AT203" s="240" t="s">
        <v>166</v>
      </c>
      <c r="AU203" s="240" t="s">
        <v>88</v>
      </c>
      <c r="AY203" s="18" t="s">
        <v>163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86</v>
      </c>
      <c r="BK203" s="241">
        <f>ROUND(I203*H203,2)</f>
        <v>0</v>
      </c>
      <c r="BL203" s="18" t="s">
        <v>170</v>
      </c>
      <c r="BM203" s="240" t="s">
        <v>2323</v>
      </c>
    </row>
    <row r="204" s="2" customFormat="1" ht="49.05" customHeight="1">
      <c r="A204" s="39"/>
      <c r="B204" s="40"/>
      <c r="C204" s="228" t="s">
        <v>386</v>
      </c>
      <c r="D204" s="228" t="s">
        <v>166</v>
      </c>
      <c r="E204" s="229" t="s">
        <v>2324</v>
      </c>
      <c r="F204" s="230" t="s">
        <v>2325</v>
      </c>
      <c r="G204" s="231" t="s">
        <v>179</v>
      </c>
      <c r="H204" s="232">
        <v>8.0999999999999996</v>
      </c>
      <c r="I204" s="233"/>
      <c r="J204" s="234">
        <f>ROUND(I204*H204,2)</f>
        <v>0</v>
      </c>
      <c r="K204" s="235"/>
      <c r="L204" s="45"/>
      <c r="M204" s="236" t="s">
        <v>1</v>
      </c>
      <c r="N204" s="237" t="s">
        <v>43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1.8</v>
      </c>
      <c r="T204" s="239">
        <f>S204*H204</f>
        <v>14.58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170</v>
      </c>
      <c r="AT204" s="240" t="s">
        <v>166</v>
      </c>
      <c r="AU204" s="240" t="s">
        <v>88</v>
      </c>
      <c r="AY204" s="18" t="s">
        <v>163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86</v>
      </c>
      <c r="BK204" s="241">
        <f>ROUND(I204*H204,2)</f>
        <v>0</v>
      </c>
      <c r="BL204" s="18" t="s">
        <v>170</v>
      </c>
      <c r="BM204" s="240" t="s">
        <v>2326</v>
      </c>
    </row>
    <row r="205" s="13" customFormat="1">
      <c r="A205" s="13"/>
      <c r="B205" s="242"/>
      <c r="C205" s="243"/>
      <c r="D205" s="244" t="s">
        <v>172</v>
      </c>
      <c r="E205" s="245" t="s">
        <v>1</v>
      </c>
      <c r="F205" s="246" t="s">
        <v>2327</v>
      </c>
      <c r="G205" s="243"/>
      <c r="H205" s="247">
        <v>8.0999999999999996</v>
      </c>
      <c r="I205" s="248"/>
      <c r="J205" s="243"/>
      <c r="K205" s="243"/>
      <c r="L205" s="249"/>
      <c r="M205" s="250"/>
      <c r="N205" s="251"/>
      <c r="O205" s="251"/>
      <c r="P205" s="251"/>
      <c r="Q205" s="251"/>
      <c r="R205" s="251"/>
      <c r="S205" s="251"/>
      <c r="T205" s="25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3" t="s">
        <v>172</v>
      </c>
      <c r="AU205" s="253" t="s">
        <v>88</v>
      </c>
      <c r="AV205" s="13" t="s">
        <v>88</v>
      </c>
      <c r="AW205" s="13" t="s">
        <v>34</v>
      </c>
      <c r="AX205" s="13" t="s">
        <v>86</v>
      </c>
      <c r="AY205" s="253" t="s">
        <v>163</v>
      </c>
    </row>
    <row r="206" s="2" customFormat="1" ht="49.05" customHeight="1">
      <c r="A206" s="39"/>
      <c r="B206" s="40"/>
      <c r="C206" s="228" t="s">
        <v>390</v>
      </c>
      <c r="D206" s="228" t="s">
        <v>166</v>
      </c>
      <c r="E206" s="229" t="s">
        <v>905</v>
      </c>
      <c r="F206" s="230" t="s">
        <v>906</v>
      </c>
      <c r="G206" s="231" t="s">
        <v>169</v>
      </c>
      <c r="H206" s="232">
        <v>119.94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43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170</v>
      </c>
      <c r="AT206" s="240" t="s">
        <v>166</v>
      </c>
      <c r="AU206" s="240" t="s">
        <v>88</v>
      </c>
      <c r="AY206" s="18" t="s">
        <v>163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170</v>
      </c>
      <c r="BM206" s="240" t="s">
        <v>2328</v>
      </c>
    </row>
    <row r="207" s="13" customFormat="1">
      <c r="A207" s="13"/>
      <c r="B207" s="242"/>
      <c r="C207" s="243"/>
      <c r="D207" s="244" t="s">
        <v>172</v>
      </c>
      <c r="E207" s="245" t="s">
        <v>1</v>
      </c>
      <c r="F207" s="246" t="s">
        <v>2329</v>
      </c>
      <c r="G207" s="243"/>
      <c r="H207" s="247">
        <v>55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172</v>
      </c>
      <c r="AU207" s="253" t="s">
        <v>88</v>
      </c>
      <c r="AV207" s="13" t="s">
        <v>88</v>
      </c>
      <c r="AW207" s="13" t="s">
        <v>34</v>
      </c>
      <c r="AX207" s="13" t="s">
        <v>78</v>
      </c>
      <c r="AY207" s="253" t="s">
        <v>163</v>
      </c>
    </row>
    <row r="208" s="13" customFormat="1">
      <c r="A208" s="13"/>
      <c r="B208" s="242"/>
      <c r="C208" s="243"/>
      <c r="D208" s="244" t="s">
        <v>172</v>
      </c>
      <c r="E208" s="245" t="s">
        <v>1</v>
      </c>
      <c r="F208" s="246" t="s">
        <v>2330</v>
      </c>
      <c r="G208" s="243"/>
      <c r="H208" s="247">
        <v>27.899999999999999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172</v>
      </c>
      <c r="AU208" s="253" t="s">
        <v>88</v>
      </c>
      <c r="AV208" s="13" t="s">
        <v>88</v>
      </c>
      <c r="AW208" s="13" t="s">
        <v>34</v>
      </c>
      <c r="AX208" s="13" t="s">
        <v>78</v>
      </c>
      <c r="AY208" s="253" t="s">
        <v>163</v>
      </c>
    </row>
    <row r="209" s="13" customFormat="1">
      <c r="A209" s="13"/>
      <c r="B209" s="242"/>
      <c r="C209" s="243"/>
      <c r="D209" s="244" t="s">
        <v>172</v>
      </c>
      <c r="E209" s="245" t="s">
        <v>1</v>
      </c>
      <c r="F209" s="246" t="s">
        <v>2331</v>
      </c>
      <c r="G209" s="243"/>
      <c r="H209" s="247">
        <v>17.039999999999999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172</v>
      </c>
      <c r="AU209" s="253" t="s">
        <v>88</v>
      </c>
      <c r="AV209" s="13" t="s">
        <v>88</v>
      </c>
      <c r="AW209" s="13" t="s">
        <v>34</v>
      </c>
      <c r="AX209" s="13" t="s">
        <v>78</v>
      </c>
      <c r="AY209" s="253" t="s">
        <v>163</v>
      </c>
    </row>
    <row r="210" s="13" customFormat="1">
      <c r="A210" s="13"/>
      <c r="B210" s="242"/>
      <c r="C210" s="243"/>
      <c r="D210" s="244" t="s">
        <v>172</v>
      </c>
      <c r="E210" s="245" t="s">
        <v>1</v>
      </c>
      <c r="F210" s="246" t="s">
        <v>2332</v>
      </c>
      <c r="G210" s="243"/>
      <c r="H210" s="247">
        <v>20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172</v>
      </c>
      <c r="AU210" s="253" t="s">
        <v>88</v>
      </c>
      <c r="AV210" s="13" t="s">
        <v>88</v>
      </c>
      <c r="AW210" s="13" t="s">
        <v>34</v>
      </c>
      <c r="AX210" s="13" t="s">
        <v>78</v>
      </c>
      <c r="AY210" s="253" t="s">
        <v>163</v>
      </c>
    </row>
    <row r="211" s="14" customFormat="1">
      <c r="A211" s="14"/>
      <c r="B211" s="254"/>
      <c r="C211" s="255"/>
      <c r="D211" s="244" t="s">
        <v>172</v>
      </c>
      <c r="E211" s="256" t="s">
        <v>1</v>
      </c>
      <c r="F211" s="257" t="s">
        <v>176</v>
      </c>
      <c r="G211" s="255"/>
      <c r="H211" s="258">
        <v>119.94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4" t="s">
        <v>172</v>
      </c>
      <c r="AU211" s="264" t="s">
        <v>88</v>
      </c>
      <c r="AV211" s="14" t="s">
        <v>170</v>
      </c>
      <c r="AW211" s="14" t="s">
        <v>34</v>
      </c>
      <c r="AX211" s="14" t="s">
        <v>86</v>
      </c>
      <c r="AY211" s="264" t="s">
        <v>163</v>
      </c>
    </row>
    <row r="212" s="2" customFormat="1" ht="24.15" customHeight="1">
      <c r="A212" s="39"/>
      <c r="B212" s="40"/>
      <c r="C212" s="228" t="s">
        <v>396</v>
      </c>
      <c r="D212" s="228" t="s">
        <v>166</v>
      </c>
      <c r="E212" s="229" t="s">
        <v>2333</v>
      </c>
      <c r="F212" s="230" t="s">
        <v>2334</v>
      </c>
      <c r="G212" s="231" t="s">
        <v>239</v>
      </c>
      <c r="H212" s="232">
        <v>28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0.055</v>
      </c>
      <c r="T212" s="239">
        <f>S212*H212</f>
        <v>1.54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170</v>
      </c>
      <c r="AT212" s="240" t="s">
        <v>166</v>
      </c>
      <c r="AU212" s="240" t="s">
        <v>88</v>
      </c>
      <c r="AY212" s="18" t="s">
        <v>163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170</v>
      </c>
      <c r="BM212" s="240" t="s">
        <v>2335</v>
      </c>
    </row>
    <row r="213" s="2" customFormat="1" ht="24.15" customHeight="1">
      <c r="A213" s="39"/>
      <c r="B213" s="40"/>
      <c r="C213" s="228" t="s">
        <v>402</v>
      </c>
      <c r="D213" s="228" t="s">
        <v>166</v>
      </c>
      <c r="E213" s="229" t="s">
        <v>2336</v>
      </c>
      <c r="F213" s="230" t="s">
        <v>2337</v>
      </c>
      <c r="G213" s="231" t="s">
        <v>184</v>
      </c>
      <c r="H213" s="232">
        <v>5</v>
      </c>
      <c r="I213" s="233"/>
      <c r="J213" s="234">
        <f>ROUND(I213*H213,2)</f>
        <v>0</v>
      </c>
      <c r="K213" s="235"/>
      <c r="L213" s="45"/>
      <c r="M213" s="236" t="s">
        <v>1</v>
      </c>
      <c r="N213" s="237" t="s">
        <v>43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0.053999999999999999</v>
      </c>
      <c r="T213" s="239">
        <f>S213*H213</f>
        <v>0.27000000000000002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170</v>
      </c>
      <c r="AT213" s="240" t="s">
        <v>166</v>
      </c>
      <c r="AU213" s="240" t="s">
        <v>88</v>
      </c>
      <c r="AY213" s="18" t="s">
        <v>163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86</v>
      </c>
      <c r="BK213" s="241">
        <f>ROUND(I213*H213,2)</f>
        <v>0</v>
      </c>
      <c r="BL213" s="18" t="s">
        <v>170</v>
      </c>
      <c r="BM213" s="240" t="s">
        <v>2338</v>
      </c>
    </row>
    <row r="214" s="2" customFormat="1" ht="24.15" customHeight="1">
      <c r="A214" s="39"/>
      <c r="B214" s="40"/>
      <c r="C214" s="228" t="s">
        <v>406</v>
      </c>
      <c r="D214" s="228" t="s">
        <v>166</v>
      </c>
      <c r="E214" s="229" t="s">
        <v>2339</v>
      </c>
      <c r="F214" s="230" t="s">
        <v>2340</v>
      </c>
      <c r="G214" s="231" t="s">
        <v>184</v>
      </c>
      <c r="H214" s="232">
        <v>18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0.065699999999999995</v>
      </c>
      <c r="T214" s="239">
        <f>S214*H214</f>
        <v>1.1825999999999999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170</v>
      </c>
      <c r="AT214" s="240" t="s">
        <v>166</v>
      </c>
      <c r="AU214" s="240" t="s">
        <v>88</v>
      </c>
      <c r="AY214" s="18" t="s">
        <v>163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170</v>
      </c>
      <c r="BM214" s="240" t="s">
        <v>2341</v>
      </c>
    </row>
    <row r="215" s="2" customFormat="1" ht="24.15" customHeight="1">
      <c r="A215" s="39"/>
      <c r="B215" s="40"/>
      <c r="C215" s="228" t="s">
        <v>410</v>
      </c>
      <c r="D215" s="228" t="s">
        <v>166</v>
      </c>
      <c r="E215" s="229" t="s">
        <v>2342</v>
      </c>
      <c r="F215" s="230" t="s">
        <v>2343</v>
      </c>
      <c r="G215" s="231" t="s">
        <v>179</v>
      </c>
      <c r="H215" s="232">
        <v>25.600000000000001</v>
      </c>
      <c r="I215" s="233"/>
      <c r="J215" s="234">
        <f>ROUND(I215*H215,2)</f>
        <v>0</v>
      </c>
      <c r="K215" s="235"/>
      <c r="L215" s="45"/>
      <c r="M215" s="236" t="s">
        <v>1</v>
      </c>
      <c r="N215" s="237" t="s">
        <v>43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2.4100000000000001</v>
      </c>
      <c r="T215" s="239">
        <f>S215*H215</f>
        <v>61.696000000000005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170</v>
      </c>
      <c r="AT215" s="240" t="s">
        <v>166</v>
      </c>
      <c r="AU215" s="240" t="s">
        <v>88</v>
      </c>
      <c r="AY215" s="18" t="s">
        <v>163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170</v>
      </c>
      <c r="BM215" s="240" t="s">
        <v>2344</v>
      </c>
    </row>
    <row r="216" s="13" customFormat="1">
      <c r="A216" s="13"/>
      <c r="B216" s="242"/>
      <c r="C216" s="243"/>
      <c r="D216" s="244" t="s">
        <v>172</v>
      </c>
      <c r="E216" s="245" t="s">
        <v>1</v>
      </c>
      <c r="F216" s="246" t="s">
        <v>2345</v>
      </c>
      <c r="G216" s="243"/>
      <c r="H216" s="247">
        <v>4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172</v>
      </c>
      <c r="AU216" s="253" t="s">
        <v>88</v>
      </c>
      <c r="AV216" s="13" t="s">
        <v>88</v>
      </c>
      <c r="AW216" s="13" t="s">
        <v>34</v>
      </c>
      <c r="AX216" s="13" t="s">
        <v>78</v>
      </c>
      <c r="AY216" s="253" t="s">
        <v>163</v>
      </c>
    </row>
    <row r="217" s="13" customFormat="1">
      <c r="A217" s="13"/>
      <c r="B217" s="242"/>
      <c r="C217" s="243"/>
      <c r="D217" s="244" t="s">
        <v>172</v>
      </c>
      <c r="E217" s="245" t="s">
        <v>1</v>
      </c>
      <c r="F217" s="246" t="s">
        <v>2346</v>
      </c>
      <c r="G217" s="243"/>
      <c r="H217" s="247">
        <v>3.6000000000000001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172</v>
      </c>
      <c r="AU217" s="253" t="s">
        <v>88</v>
      </c>
      <c r="AV217" s="13" t="s">
        <v>88</v>
      </c>
      <c r="AW217" s="13" t="s">
        <v>34</v>
      </c>
      <c r="AX217" s="13" t="s">
        <v>78</v>
      </c>
      <c r="AY217" s="253" t="s">
        <v>163</v>
      </c>
    </row>
    <row r="218" s="13" customFormat="1">
      <c r="A218" s="13"/>
      <c r="B218" s="242"/>
      <c r="C218" s="243"/>
      <c r="D218" s="244" t="s">
        <v>172</v>
      </c>
      <c r="E218" s="245" t="s">
        <v>1</v>
      </c>
      <c r="F218" s="246" t="s">
        <v>2347</v>
      </c>
      <c r="G218" s="243"/>
      <c r="H218" s="247">
        <v>18</v>
      </c>
      <c r="I218" s="248"/>
      <c r="J218" s="243"/>
      <c r="K218" s="243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172</v>
      </c>
      <c r="AU218" s="253" t="s">
        <v>88</v>
      </c>
      <c r="AV218" s="13" t="s">
        <v>88</v>
      </c>
      <c r="AW218" s="13" t="s">
        <v>34</v>
      </c>
      <c r="AX218" s="13" t="s">
        <v>78</v>
      </c>
      <c r="AY218" s="253" t="s">
        <v>163</v>
      </c>
    </row>
    <row r="219" s="14" customFormat="1">
      <c r="A219" s="14"/>
      <c r="B219" s="254"/>
      <c r="C219" s="255"/>
      <c r="D219" s="244" t="s">
        <v>172</v>
      </c>
      <c r="E219" s="256" t="s">
        <v>1</v>
      </c>
      <c r="F219" s="257" t="s">
        <v>176</v>
      </c>
      <c r="G219" s="255"/>
      <c r="H219" s="258">
        <v>25.600000000000001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4" t="s">
        <v>172</v>
      </c>
      <c r="AU219" s="264" t="s">
        <v>88</v>
      </c>
      <c r="AV219" s="14" t="s">
        <v>170</v>
      </c>
      <c r="AW219" s="14" t="s">
        <v>34</v>
      </c>
      <c r="AX219" s="14" t="s">
        <v>86</v>
      </c>
      <c r="AY219" s="264" t="s">
        <v>163</v>
      </c>
    </row>
    <row r="220" s="12" customFormat="1" ht="22.8" customHeight="1">
      <c r="A220" s="12"/>
      <c r="B220" s="212"/>
      <c r="C220" s="213"/>
      <c r="D220" s="214" t="s">
        <v>77</v>
      </c>
      <c r="E220" s="226" t="s">
        <v>701</v>
      </c>
      <c r="F220" s="226" t="s">
        <v>427</v>
      </c>
      <c r="G220" s="213"/>
      <c r="H220" s="213"/>
      <c r="I220" s="216"/>
      <c r="J220" s="227">
        <f>BK220</f>
        <v>0</v>
      </c>
      <c r="K220" s="213"/>
      <c r="L220" s="218"/>
      <c r="M220" s="219"/>
      <c r="N220" s="220"/>
      <c r="O220" s="220"/>
      <c r="P220" s="221">
        <f>P221</f>
        <v>0</v>
      </c>
      <c r="Q220" s="220"/>
      <c r="R220" s="221">
        <f>R221</f>
        <v>0</v>
      </c>
      <c r="S220" s="220"/>
      <c r="T220" s="222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3" t="s">
        <v>86</v>
      </c>
      <c r="AT220" s="224" t="s">
        <v>77</v>
      </c>
      <c r="AU220" s="224" t="s">
        <v>86</v>
      </c>
      <c r="AY220" s="223" t="s">
        <v>163</v>
      </c>
      <c r="BK220" s="225">
        <f>BK221</f>
        <v>0</v>
      </c>
    </row>
    <row r="221" s="2" customFormat="1" ht="24.15" customHeight="1">
      <c r="A221" s="39"/>
      <c r="B221" s="40"/>
      <c r="C221" s="228" t="s">
        <v>415</v>
      </c>
      <c r="D221" s="228" t="s">
        <v>166</v>
      </c>
      <c r="E221" s="229" t="s">
        <v>940</v>
      </c>
      <c r="F221" s="230" t="s">
        <v>941</v>
      </c>
      <c r="G221" s="231" t="s">
        <v>399</v>
      </c>
      <c r="H221" s="232">
        <v>357.19600000000003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43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170</v>
      </c>
      <c r="AT221" s="240" t="s">
        <v>166</v>
      </c>
      <c r="AU221" s="240" t="s">
        <v>88</v>
      </c>
      <c r="AY221" s="18" t="s">
        <v>163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86</v>
      </c>
      <c r="BK221" s="241">
        <f>ROUND(I221*H221,2)</f>
        <v>0</v>
      </c>
      <c r="BL221" s="18" t="s">
        <v>170</v>
      </c>
      <c r="BM221" s="240" t="s">
        <v>2348</v>
      </c>
    </row>
    <row r="222" s="12" customFormat="1" ht="22.8" customHeight="1">
      <c r="A222" s="12"/>
      <c r="B222" s="212"/>
      <c r="C222" s="213"/>
      <c r="D222" s="214" t="s">
        <v>77</v>
      </c>
      <c r="E222" s="226" t="s">
        <v>394</v>
      </c>
      <c r="F222" s="226" t="s">
        <v>395</v>
      </c>
      <c r="G222" s="213"/>
      <c r="H222" s="213"/>
      <c r="I222" s="216"/>
      <c r="J222" s="227">
        <f>BK222</f>
        <v>0</v>
      </c>
      <c r="K222" s="213"/>
      <c r="L222" s="218"/>
      <c r="M222" s="219"/>
      <c r="N222" s="220"/>
      <c r="O222" s="220"/>
      <c r="P222" s="221">
        <f>SUM(P223:P235)</f>
        <v>0</v>
      </c>
      <c r="Q222" s="220"/>
      <c r="R222" s="221">
        <f>SUM(R223:R235)</f>
        <v>0</v>
      </c>
      <c r="S222" s="220"/>
      <c r="T222" s="222">
        <f>SUM(T223:T235)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3" t="s">
        <v>86</v>
      </c>
      <c r="AT222" s="224" t="s">
        <v>77</v>
      </c>
      <c r="AU222" s="224" t="s">
        <v>86</v>
      </c>
      <c r="AY222" s="223" t="s">
        <v>163</v>
      </c>
      <c r="BK222" s="225">
        <f>SUM(BK223:BK235)</f>
        <v>0</v>
      </c>
    </row>
    <row r="223" s="2" customFormat="1" ht="49.05" customHeight="1">
      <c r="A223" s="39"/>
      <c r="B223" s="40"/>
      <c r="C223" s="228" t="s">
        <v>422</v>
      </c>
      <c r="D223" s="228" t="s">
        <v>166</v>
      </c>
      <c r="E223" s="229" t="s">
        <v>397</v>
      </c>
      <c r="F223" s="230" t="s">
        <v>398</v>
      </c>
      <c r="G223" s="231" t="s">
        <v>399</v>
      </c>
      <c r="H223" s="232">
        <v>0.29999999999999999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43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170</v>
      </c>
      <c r="AT223" s="240" t="s">
        <v>166</v>
      </c>
      <c r="AU223" s="240" t="s">
        <v>88</v>
      </c>
      <c r="AY223" s="18" t="s">
        <v>163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170</v>
      </c>
      <c r="BM223" s="240" t="s">
        <v>2349</v>
      </c>
    </row>
    <row r="224" s="2" customFormat="1">
      <c r="A224" s="39"/>
      <c r="B224" s="40"/>
      <c r="C224" s="41"/>
      <c r="D224" s="244" t="s">
        <v>186</v>
      </c>
      <c r="E224" s="41"/>
      <c r="F224" s="265" t="s">
        <v>401</v>
      </c>
      <c r="G224" s="41"/>
      <c r="H224" s="41"/>
      <c r="I224" s="266"/>
      <c r="J224" s="41"/>
      <c r="K224" s="41"/>
      <c r="L224" s="45"/>
      <c r="M224" s="267"/>
      <c r="N224" s="268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186</v>
      </c>
      <c r="AU224" s="18" t="s">
        <v>88</v>
      </c>
    </row>
    <row r="225" s="2" customFormat="1" ht="24.15" customHeight="1">
      <c r="A225" s="39"/>
      <c r="B225" s="40"/>
      <c r="C225" s="228" t="s">
        <v>428</v>
      </c>
      <c r="D225" s="228" t="s">
        <v>166</v>
      </c>
      <c r="E225" s="229" t="s">
        <v>407</v>
      </c>
      <c r="F225" s="230" t="s">
        <v>1402</v>
      </c>
      <c r="G225" s="231" t="s">
        <v>399</v>
      </c>
      <c r="H225" s="232">
        <v>86.185000000000002</v>
      </c>
      <c r="I225" s="233"/>
      <c r="J225" s="234">
        <f>ROUND(I225*H225,2)</f>
        <v>0</v>
      </c>
      <c r="K225" s="235"/>
      <c r="L225" s="45"/>
      <c r="M225" s="236" t="s">
        <v>1</v>
      </c>
      <c r="N225" s="237" t="s">
        <v>43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170</v>
      </c>
      <c r="AT225" s="240" t="s">
        <v>166</v>
      </c>
      <c r="AU225" s="240" t="s">
        <v>88</v>
      </c>
      <c r="AY225" s="18" t="s">
        <v>163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86</v>
      </c>
      <c r="BK225" s="241">
        <f>ROUND(I225*H225,2)</f>
        <v>0</v>
      </c>
      <c r="BL225" s="18" t="s">
        <v>170</v>
      </c>
      <c r="BM225" s="240" t="s">
        <v>2350</v>
      </c>
    </row>
    <row r="226" s="2" customFormat="1" ht="24.15" customHeight="1">
      <c r="A226" s="39"/>
      <c r="B226" s="40"/>
      <c r="C226" s="228" t="s">
        <v>436</v>
      </c>
      <c r="D226" s="228" t="s">
        <v>166</v>
      </c>
      <c r="E226" s="229" t="s">
        <v>411</v>
      </c>
      <c r="F226" s="230" t="s">
        <v>412</v>
      </c>
      <c r="G226" s="231" t="s">
        <v>399</v>
      </c>
      <c r="H226" s="232">
        <v>1637.5150000000001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170</v>
      </c>
      <c r="AT226" s="240" t="s">
        <v>166</v>
      </c>
      <c r="AU226" s="240" t="s">
        <v>88</v>
      </c>
      <c r="AY226" s="18" t="s">
        <v>163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170</v>
      </c>
      <c r="BM226" s="240" t="s">
        <v>2351</v>
      </c>
    </row>
    <row r="227" s="13" customFormat="1">
      <c r="A227" s="13"/>
      <c r="B227" s="242"/>
      <c r="C227" s="243"/>
      <c r="D227" s="244" t="s">
        <v>172</v>
      </c>
      <c r="E227" s="243"/>
      <c r="F227" s="246" t="s">
        <v>2352</v>
      </c>
      <c r="G227" s="243"/>
      <c r="H227" s="247">
        <v>1637.5150000000001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172</v>
      </c>
      <c r="AU227" s="253" t="s">
        <v>88</v>
      </c>
      <c r="AV227" s="13" t="s">
        <v>88</v>
      </c>
      <c r="AW227" s="13" t="s">
        <v>4</v>
      </c>
      <c r="AX227" s="13" t="s">
        <v>86</v>
      </c>
      <c r="AY227" s="253" t="s">
        <v>163</v>
      </c>
    </row>
    <row r="228" s="2" customFormat="1" ht="24.15" customHeight="1">
      <c r="A228" s="39"/>
      <c r="B228" s="40"/>
      <c r="C228" s="228" t="s">
        <v>442</v>
      </c>
      <c r="D228" s="228" t="s">
        <v>166</v>
      </c>
      <c r="E228" s="229" t="s">
        <v>416</v>
      </c>
      <c r="F228" s="230" t="s">
        <v>417</v>
      </c>
      <c r="G228" s="231" t="s">
        <v>399</v>
      </c>
      <c r="H228" s="232">
        <v>9.609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43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170</v>
      </c>
      <c r="AT228" s="240" t="s">
        <v>166</v>
      </c>
      <c r="AU228" s="240" t="s">
        <v>88</v>
      </c>
      <c r="AY228" s="18" t="s">
        <v>163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170</v>
      </c>
      <c r="BM228" s="240" t="s">
        <v>2353</v>
      </c>
    </row>
    <row r="229" s="13" customFormat="1">
      <c r="A229" s="13"/>
      <c r="B229" s="242"/>
      <c r="C229" s="243"/>
      <c r="D229" s="244" t="s">
        <v>172</v>
      </c>
      <c r="E229" s="245" t="s">
        <v>1</v>
      </c>
      <c r="F229" s="246" t="s">
        <v>2354</v>
      </c>
      <c r="G229" s="243"/>
      <c r="H229" s="247">
        <v>86.185000000000002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172</v>
      </c>
      <c r="AU229" s="253" t="s">
        <v>88</v>
      </c>
      <c r="AV229" s="13" t="s">
        <v>88</v>
      </c>
      <c r="AW229" s="13" t="s">
        <v>34</v>
      </c>
      <c r="AX229" s="13" t="s">
        <v>78</v>
      </c>
      <c r="AY229" s="253" t="s">
        <v>163</v>
      </c>
    </row>
    <row r="230" s="13" customFormat="1">
      <c r="A230" s="13"/>
      <c r="B230" s="242"/>
      <c r="C230" s="243"/>
      <c r="D230" s="244" t="s">
        <v>172</v>
      </c>
      <c r="E230" s="245" t="s">
        <v>1</v>
      </c>
      <c r="F230" s="246" t="s">
        <v>2355</v>
      </c>
      <c r="G230" s="243"/>
      <c r="H230" s="247">
        <v>-0.29999999999999999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172</v>
      </c>
      <c r="AU230" s="253" t="s">
        <v>88</v>
      </c>
      <c r="AV230" s="13" t="s">
        <v>88</v>
      </c>
      <c r="AW230" s="13" t="s">
        <v>34</v>
      </c>
      <c r="AX230" s="13" t="s">
        <v>78</v>
      </c>
      <c r="AY230" s="253" t="s">
        <v>163</v>
      </c>
    </row>
    <row r="231" s="13" customFormat="1">
      <c r="A231" s="13"/>
      <c r="B231" s="242"/>
      <c r="C231" s="243"/>
      <c r="D231" s="244" t="s">
        <v>172</v>
      </c>
      <c r="E231" s="245" t="s">
        <v>1</v>
      </c>
      <c r="F231" s="246" t="s">
        <v>2356</v>
      </c>
      <c r="G231" s="243"/>
      <c r="H231" s="247">
        <v>-61.695999999999998</v>
      </c>
      <c r="I231" s="248"/>
      <c r="J231" s="243"/>
      <c r="K231" s="243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172</v>
      </c>
      <c r="AU231" s="253" t="s">
        <v>88</v>
      </c>
      <c r="AV231" s="13" t="s">
        <v>88</v>
      </c>
      <c r="AW231" s="13" t="s">
        <v>34</v>
      </c>
      <c r="AX231" s="13" t="s">
        <v>78</v>
      </c>
      <c r="AY231" s="253" t="s">
        <v>163</v>
      </c>
    </row>
    <row r="232" s="13" customFormat="1">
      <c r="A232" s="13"/>
      <c r="B232" s="242"/>
      <c r="C232" s="243"/>
      <c r="D232" s="244" t="s">
        <v>172</v>
      </c>
      <c r="E232" s="245" t="s">
        <v>1</v>
      </c>
      <c r="F232" s="246" t="s">
        <v>2357</v>
      </c>
      <c r="G232" s="243"/>
      <c r="H232" s="247">
        <v>-14.58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172</v>
      </c>
      <c r="AU232" s="253" t="s">
        <v>88</v>
      </c>
      <c r="AV232" s="13" t="s">
        <v>88</v>
      </c>
      <c r="AW232" s="13" t="s">
        <v>34</v>
      </c>
      <c r="AX232" s="13" t="s">
        <v>78</v>
      </c>
      <c r="AY232" s="253" t="s">
        <v>163</v>
      </c>
    </row>
    <row r="233" s="14" customFormat="1">
      <c r="A233" s="14"/>
      <c r="B233" s="254"/>
      <c r="C233" s="255"/>
      <c r="D233" s="244" t="s">
        <v>172</v>
      </c>
      <c r="E233" s="256" t="s">
        <v>1</v>
      </c>
      <c r="F233" s="257" t="s">
        <v>176</v>
      </c>
      <c r="G233" s="255"/>
      <c r="H233" s="258">
        <v>9.6090000000000071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4" t="s">
        <v>172</v>
      </c>
      <c r="AU233" s="264" t="s">
        <v>88</v>
      </c>
      <c r="AV233" s="14" t="s">
        <v>170</v>
      </c>
      <c r="AW233" s="14" t="s">
        <v>34</v>
      </c>
      <c r="AX233" s="14" t="s">
        <v>86</v>
      </c>
      <c r="AY233" s="264" t="s">
        <v>163</v>
      </c>
    </row>
    <row r="234" s="2" customFormat="1" ht="37.8" customHeight="1">
      <c r="A234" s="39"/>
      <c r="B234" s="40"/>
      <c r="C234" s="228" t="s">
        <v>448</v>
      </c>
      <c r="D234" s="228" t="s">
        <v>166</v>
      </c>
      <c r="E234" s="229" t="s">
        <v>2358</v>
      </c>
      <c r="F234" s="230" t="s">
        <v>2359</v>
      </c>
      <c r="G234" s="231" t="s">
        <v>399</v>
      </c>
      <c r="H234" s="232">
        <v>61.695999999999998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43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170</v>
      </c>
      <c r="AT234" s="240" t="s">
        <v>166</v>
      </c>
      <c r="AU234" s="240" t="s">
        <v>88</v>
      </c>
      <c r="AY234" s="18" t="s">
        <v>163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86</v>
      </c>
      <c r="BK234" s="241">
        <f>ROUND(I234*H234,2)</f>
        <v>0</v>
      </c>
      <c r="BL234" s="18" t="s">
        <v>170</v>
      </c>
      <c r="BM234" s="240" t="s">
        <v>2360</v>
      </c>
    </row>
    <row r="235" s="2" customFormat="1" ht="24.15" customHeight="1">
      <c r="A235" s="39"/>
      <c r="B235" s="40"/>
      <c r="C235" s="228" t="s">
        <v>454</v>
      </c>
      <c r="D235" s="228" t="s">
        <v>166</v>
      </c>
      <c r="E235" s="229" t="s">
        <v>2361</v>
      </c>
      <c r="F235" s="230" t="s">
        <v>2362</v>
      </c>
      <c r="G235" s="231" t="s">
        <v>399</v>
      </c>
      <c r="H235" s="232">
        <v>14.58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43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170</v>
      </c>
      <c r="AT235" s="240" t="s">
        <v>166</v>
      </c>
      <c r="AU235" s="240" t="s">
        <v>88</v>
      </c>
      <c r="AY235" s="18" t="s">
        <v>163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86</v>
      </c>
      <c r="BK235" s="241">
        <f>ROUND(I235*H235,2)</f>
        <v>0</v>
      </c>
      <c r="BL235" s="18" t="s">
        <v>170</v>
      </c>
      <c r="BM235" s="240" t="s">
        <v>2363</v>
      </c>
    </row>
    <row r="236" s="12" customFormat="1" ht="25.92" customHeight="1">
      <c r="A236" s="12"/>
      <c r="B236" s="212"/>
      <c r="C236" s="213"/>
      <c r="D236" s="214" t="s">
        <v>77</v>
      </c>
      <c r="E236" s="215" t="s">
        <v>2122</v>
      </c>
      <c r="F236" s="215" t="s">
        <v>2364</v>
      </c>
      <c r="G236" s="213"/>
      <c r="H236" s="213"/>
      <c r="I236" s="216"/>
      <c r="J236" s="217">
        <f>BK236</f>
        <v>0</v>
      </c>
      <c r="K236" s="213"/>
      <c r="L236" s="218"/>
      <c r="M236" s="219"/>
      <c r="N236" s="220"/>
      <c r="O236" s="220"/>
      <c r="P236" s="221">
        <f>SUM(P237:P241)</f>
        <v>0</v>
      </c>
      <c r="Q236" s="220"/>
      <c r="R236" s="221">
        <f>SUM(R237:R241)</f>
        <v>0</v>
      </c>
      <c r="S236" s="220"/>
      <c r="T236" s="222">
        <f>SUM(T237:T241)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3" t="s">
        <v>86</v>
      </c>
      <c r="AT236" s="224" t="s">
        <v>77</v>
      </c>
      <c r="AU236" s="224" t="s">
        <v>78</v>
      </c>
      <c r="AY236" s="223" t="s">
        <v>163</v>
      </c>
      <c r="BK236" s="225">
        <f>SUM(BK237:BK241)</f>
        <v>0</v>
      </c>
    </row>
    <row r="237" s="2" customFormat="1" ht="24.15" customHeight="1">
      <c r="A237" s="39"/>
      <c r="B237" s="40"/>
      <c r="C237" s="228" t="s">
        <v>458</v>
      </c>
      <c r="D237" s="228" t="s">
        <v>166</v>
      </c>
      <c r="E237" s="229" t="s">
        <v>2365</v>
      </c>
      <c r="F237" s="230" t="s">
        <v>2366</v>
      </c>
      <c r="G237" s="231" t="s">
        <v>184</v>
      </c>
      <c r="H237" s="232">
        <v>7</v>
      </c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43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170</v>
      </c>
      <c r="AT237" s="240" t="s">
        <v>166</v>
      </c>
      <c r="AU237" s="240" t="s">
        <v>86</v>
      </c>
      <c r="AY237" s="18" t="s">
        <v>163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86</v>
      </c>
      <c r="BK237" s="241">
        <f>ROUND(I237*H237,2)</f>
        <v>0</v>
      </c>
      <c r="BL237" s="18" t="s">
        <v>170</v>
      </c>
      <c r="BM237" s="240" t="s">
        <v>2367</v>
      </c>
    </row>
    <row r="238" s="2" customFormat="1">
      <c r="A238" s="39"/>
      <c r="B238" s="40"/>
      <c r="C238" s="41"/>
      <c r="D238" s="244" t="s">
        <v>186</v>
      </c>
      <c r="E238" s="41"/>
      <c r="F238" s="265" t="s">
        <v>2368</v>
      </c>
      <c r="G238" s="41"/>
      <c r="H238" s="41"/>
      <c r="I238" s="266"/>
      <c r="J238" s="41"/>
      <c r="K238" s="41"/>
      <c r="L238" s="45"/>
      <c r="M238" s="267"/>
      <c r="N238" s="268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186</v>
      </c>
      <c r="AU238" s="18" t="s">
        <v>86</v>
      </c>
    </row>
    <row r="239" s="2" customFormat="1" ht="24.15" customHeight="1">
      <c r="A239" s="39"/>
      <c r="B239" s="40"/>
      <c r="C239" s="228" t="s">
        <v>462</v>
      </c>
      <c r="D239" s="228" t="s">
        <v>166</v>
      </c>
      <c r="E239" s="229" t="s">
        <v>2369</v>
      </c>
      <c r="F239" s="230" t="s">
        <v>2370</v>
      </c>
      <c r="G239" s="231" t="s">
        <v>184</v>
      </c>
      <c r="H239" s="232">
        <v>3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170</v>
      </c>
      <c r="AT239" s="240" t="s">
        <v>166</v>
      </c>
      <c r="AU239" s="240" t="s">
        <v>86</v>
      </c>
      <c r="AY239" s="18" t="s">
        <v>163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170</v>
      </c>
      <c r="BM239" s="240" t="s">
        <v>2371</v>
      </c>
    </row>
    <row r="240" s="2" customFormat="1">
      <c r="A240" s="39"/>
      <c r="B240" s="40"/>
      <c r="C240" s="41"/>
      <c r="D240" s="244" t="s">
        <v>186</v>
      </c>
      <c r="E240" s="41"/>
      <c r="F240" s="265" t="s">
        <v>2372</v>
      </c>
      <c r="G240" s="41"/>
      <c r="H240" s="41"/>
      <c r="I240" s="266"/>
      <c r="J240" s="41"/>
      <c r="K240" s="41"/>
      <c r="L240" s="45"/>
      <c r="M240" s="267"/>
      <c r="N240" s="268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186</v>
      </c>
      <c r="AU240" s="18" t="s">
        <v>86</v>
      </c>
    </row>
    <row r="241" s="2" customFormat="1" ht="14.4" customHeight="1">
      <c r="A241" s="39"/>
      <c r="B241" s="40"/>
      <c r="C241" s="228" t="s">
        <v>466</v>
      </c>
      <c r="D241" s="228" t="s">
        <v>166</v>
      </c>
      <c r="E241" s="229" t="s">
        <v>2373</v>
      </c>
      <c r="F241" s="230" t="s">
        <v>2374</v>
      </c>
      <c r="G241" s="231" t="s">
        <v>302</v>
      </c>
      <c r="H241" s="232">
        <v>1</v>
      </c>
      <c r="I241" s="233"/>
      <c r="J241" s="234">
        <f>ROUND(I241*H241,2)</f>
        <v>0</v>
      </c>
      <c r="K241" s="235"/>
      <c r="L241" s="45"/>
      <c r="M241" s="236" t="s">
        <v>1</v>
      </c>
      <c r="N241" s="237" t="s">
        <v>43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170</v>
      </c>
      <c r="AT241" s="240" t="s">
        <v>166</v>
      </c>
      <c r="AU241" s="240" t="s">
        <v>86</v>
      </c>
      <c r="AY241" s="18" t="s">
        <v>163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86</v>
      </c>
      <c r="BK241" s="241">
        <f>ROUND(I241*H241,2)</f>
        <v>0</v>
      </c>
      <c r="BL241" s="18" t="s">
        <v>170</v>
      </c>
      <c r="BM241" s="240" t="s">
        <v>2375</v>
      </c>
    </row>
    <row r="242" s="12" customFormat="1" ht="25.92" customHeight="1">
      <c r="A242" s="12"/>
      <c r="B242" s="212"/>
      <c r="C242" s="213"/>
      <c r="D242" s="214" t="s">
        <v>77</v>
      </c>
      <c r="E242" s="215" t="s">
        <v>432</v>
      </c>
      <c r="F242" s="215" t="s">
        <v>433</v>
      </c>
      <c r="G242" s="213"/>
      <c r="H242" s="213"/>
      <c r="I242" s="216"/>
      <c r="J242" s="217">
        <f>BK242</f>
        <v>0</v>
      </c>
      <c r="K242" s="213"/>
      <c r="L242" s="218"/>
      <c r="M242" s="219"/>
      <c r="N242" s="220"/>
      <c r="O242" s="220"/>
      <c r="P242" s="221">
        <f>P243+P249</f>
        <v>0</v>
      </c>
      <c r="Q242" s="220"/>
      <c r="R242" s="221">
        <f>R243+R249</f>
        <v>0.17698560000000002</v>
      </c>
      <c r="S242" s="220"/>
      <c r="T242" s="222">
        <f>T243+T249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3" t="s">
        <v>88</v>
      </c>
      <c r="AT242" s="224" t="s">
        <v>77</v>
      </c>
      <c r="AU242" s="224" t="s">
        <v>78</v>
      </c>
      <c r="AY242" s="223" t="s">
        <v>163</v>
      </c>
      <c r="BK242" s="225">
        <f>BK243+BK249</f>
        <v>0</v>
      </c>
    </row>
    <row r="243" s="12" customFormat="1" ht="22.8" customHeight="1">
      <c r="A243" s="12"/>
      <c r="B243" s="212"/>
      <c r="C243" s="213"/>
      <c r="D243" s="214" t="s">
        <v>77</v>
      </c>
      <c r="E243" s="226" t="s">
        <v>1412</v>
      </c>
      <c r="F243" s="226" t="s">
        <v>1413</v>
      </c>
      <c r="G243" s="213"/>
      <c r="H243" s="213"/>
      <c r="I243" s="216"/>
      <c r="J243" s="227">
        <f>BK243</f>
        <v>0</v>
      </c>
      <c r="K243" s="213"/>
      <c r="L243" s="218"/>
      <c r="M243" s="219"/>
      <c r="N243" s="220"/>
      <c r="O243" s="220"/>
      <c r="P243" s="221">
        <f>SUM(P244:P248)</f>
        <v>0</v>
      </c>
      <c r="Q243" s="220"/>
      <c r="R243" s="221">
        <f>SUM(R244:R248)</f>
        <v>0.17698560000000002</v>
      </c>
      <c r="S243" s="220"/>
      <c r="T243" s="222">
        <f>SUM(T244:T248)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3" t="s">
        <v>88</v>
      </c>
      <c r="AT243" s="224" t="s">
        <v>77</v>
      </c>
      <c r="AU243" s="224" t="s">
        <v>86</v>
      </c>
      <c r="AY243" s="223" t="s">
        <v>163</v>
      </c>
      <c r="BK243" s="225">
        <f>SUM(BK244:BK248)</f>
        <v>0</v>
      </c>
    </row>
    <row r="244" s="2" customFormat="1" ht="24.15" customHeight="1">
      <c r="A244" s="39"/>
      <c r="B244" s="40"/>
      <c r="C244" s="228" t="s">
        <v>470</v>
      </c>
      <c r="D244" s="228" t="s">
        <v>166</v>
      </c>
      <c r="E244" s="229" t="s">
        <v>2376</v>
      </c>
      <c r="F244" s="230" t="s">
        <v>2377</v>
      </c>
      <c r="G244" s="231" t="s">
        <v>169</v>
      </c>
      <c r="H244" s="232">
        <v>234.63999999999999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43</v>
      </c>
      <c r="O244" s="92"/>
      <c r="P244" s="238">
        <f>O244*H244</f>
        <v>0</v>
      </c>
      <c r="Q244" s="238">
        <v>0.00064000000000000005</v>
      </c>
      <c r="R244" s="238">
        <f>Q244*H244</f>
        <v>0.15016960000000001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278</v>
      </c>
      <c r="AT244" s="240" t="s">
        <v>166</v>
      </c>
      <c r="AU244" s="240" t="s">
        <v>88</v>
      </c>
      <c r="AY244" s="18" t="s">
        <v>163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278</v>
      </c>
      <c r="BM244" s="240" t="s">
        <v>2378</v>
      </c>
    </row>
    <row r="245" s="13" customFormat="1">
      <c r="A245" s="13"/>
      <c r="B245" s="242"/>
      <c r="C245" s="243"/>
      <c r="D245" s="244" t="s">
        <v>172</v>
      </c>
      <c r="E245" s="245" t="s">
        <v>1</v>
      </c>
      <c r="F245" s="246" t="s">
        <v>2379</v>
      </c>
      <c r="G245" s="243"/>
      <c r="H245" s="247">
        <v>234.63999999999999</v>
      </c>
      <c r="I245" s="248"/>
      <c r="J245" s="243"/>
      <c r="K245" s="243"/>
      <c r="L245" s="249"/>
      <c r="M245" s="250"/>
      <c r="N245" s="251"/>
      <c r="O245" s="251"/>
      <c r="P245" s="251"/>
      <c r="Q245" s="251"/>
      <c r="R245" s="251"/>
      <c r="S245" s="251"/>
      <c r="T245" s="25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3" t="s">
        <v>172</v>
      </c>
      <c r="AU245" s="253" t="s">
        <v>88</v>
      </c>
      <c r="AV245" s="13" t="s">
        <v>88</v>
      </c>
      <c r="AW245" s="13" t="s">
        <v>34</v>
      </c>
      <c r="AX245" s="13" t="s">
        <v>86</v>
      </c>
      <c r="AY245" s="253" t="s">
        <v>163</v>
      </c>
    </row>
    <row r="246" s="2" customFormat="1" ht="24.15" customHeight="1">
      <c r="A246" s="39"/>
      <c r="B246" s="40"/>
      <c r="C246" s="228" t="s">
        <v>474</v>
      </c>
      <c r="D246" s="228" t="s">
        <v>166</v>
      </c>
      <c r="E246" s="229" t="s">
        <v>2380</v>
      </c>
      <c r="F246" s="230" t="s">
        <v>2381</v>
      </c>
      <c r="G246" s="231" t="s">
        <v>239</v>
      </c>
      <c r="H246" s="232">
        <v>167.59999999999999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43</v>
      </c>
      <c r="O246" s="92"/>
      <c r="P246" s="238">
        <f>O246*H246</f>
        <v>0</v>
      </c>
      <c r="Q246" s="238">
        <v>0.00016000000000000001</v>
      </c>
      <c r="R246" s="238">
        <f>Q246*H246</f>
        <v>0.026816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278</v>
      </c>
      <c r="AT246" s="240" t="s">
        <v>166</v>
      </c>
      <c r="AU246" s="240" t="s">
        <v>88</v>
      </c>
      <c r="AY246" s="18" t="s">
        <v>163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278</v>
      </c>
      <c r="BM246" s="240" t="s">
        <v>2382</v>
      </c>
    </row>
    <row r="247" s="13" customFormat="1">
      <c r="A247" s="13"/>
      <c r="B247" s="242"/>
      <c r="C247" s="243"/>
      <c r="D247" s="244" t="s">
        <v>172</v>
      </c>
      <c r="E247" s="245" t="s">
        <v>1</v>
      </c>
      <c r="F247" s="246" t="s">
        <v>2383</v>
      </c>
      <c r="G247" s="243"/>
      <c r="H247" s="247">
        <v>167.59999999999999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172</v>
      </c>
      <c r="AU247" s="253" t="s">
        <v>88</v>
      </c>
      <c r="AV247" s="13" t="s">
        <v>88</v>
      </c>
      <c r="AW247" s="13" t="s">
        <v>34</v>
      </c>
      <c r="AX247" s="13" t="s">
        <v>86</v>
      </c>
      <c r="AY247" s="253" t="s">
        <v>163</v>
      </c>
    </row>
    <row r="248" s="2" customFormat="1" ht="24.15" customHeight="1">
      <c r="A248" s="39"/>
      <c r="B248" s="40"/>
      <c r="C248" s="228" t="s">
        <v>479</v>
      </c>
      <c r="D248" s="228" t="s">
        <v>166</v>
      </c>
      <c r="E248" s="229" t="s">
        <v>2384</v>
      </c>
      <c r="F248" s="230" t="s">
        <v>2385</v>
      </c>
      <c r="G248" s="231" t="s">
        <v>538</v>
      </c>
      <c r="H248" s="301"/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278</v>
      </c>
      <c r="AT248" s="240" t="s">
        <v>166</v>
      </c>
      <c r="AU248" s="240" t="s">
        <v>88</v>
      </c>
      <c r="AY248" s="18" t="s">
        <v>163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86</v>
      </c>
      <c r="BK248" s="241">
        <f>ROUND(I248*H248,2)</f>
        <v>0</v>
      </c>
      <c r="BL248" s="18" t="s">
        <v>278</v>
      </c>
      <c r="BM248" s="240" t="s">
        <v>2386</v>
      </c>
    </row>
    <row r="249" s="12" customFormat="1" ht="22.8" customHeight="1">
      <c r="A249" s="12"/>
      <c r="B249" s="212"/>
      <c r="C249" s="213"/>
      <c r="D249" s="214" t="s">
        <v>77</v>
      </c>
      <c r="E249" s="226" t="s">
        <v>434</v>
      </c>
      <c r="F249" s="226" t="s">
        <v>435</v>
      </c>
      <c r="G249" s="213"/>
      <c r="H249" s="213"/>
      <c r="I249" s="216"/>
      <c r="J249" s="227">
        <f>BK249</f>
        <v>0</v>
      </c>
      <c r="K249" s="213"/>
      <c r="L249" s="218"/>
      <c r="M249" s="219"/>
      <c r="N249" s="220"/>
      <c r="O249" s="220"/>
      <c r="P249" s="221">
        <f>SUM(P250:P251)</f>
        <v>0</v>
      </c>
      <c r="Q249" s="220"/>
      <c r="R249" s="221">
        <f>SUM(R250:R251)</f>
        <v>0</v>
      </c>
      <c r="S249" s="220"/>
      <c r="T249" s="222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3" t="s">
        <v>88</v>
      </c>
      <c r="AT249" s="224" t="s">
        <v>77</v>
      </c>
      <c r="AU249" s="224" t="s">
        <v>86</v>
      </c>
      <c r="AY249" s="223" t="s">
        <v>163</v>
      </c>
      <c r="BK249" s="225">
        <f>SUM(BK250:BK251)</f>
        <v>0</v>
      </c>
    </row>
    <row r="250" s="2" customFormat="1" ht="24.15" customHeight="1">
      <c r="A250" s="39"/>
      <c r="B250" s="40"/>
      <c r="C250" s="228" t="s">
        <v>484</v>
      </c>
      <c r="D250" s="228" t="s">
        <v>166</v>
      </c>
      <c r="E250" s="229" t="s">
        <v>2387</v>
      </c>
      <c r="F250" s="230" t="s">
        <v>2388</v>
      </c>
      <c r="G250" s="231" t="s">
        <v>239</v>
      </c>
      <c r="H250" s="232">
        <v>165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278</v>
      </c>
      <c r="AT250" s="240" t="s">
        <v>166</v>
      </c>
      <c r="AU250" s="240" t="s">
        <v>88</v>
      </c>
      <c r="AY250" s="18" t="s">
        <v>163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278</v>
      </c>
      <c r="BM250" s="240" t="s">
        <v>2389</v>
      </c>
    </row>
    <row r="251" s="13" customFormat="1">
      <c r="A251" s="13"/>
      <c r="B251" s="242"/>
      <c r="C251" s="243"/>
      <c r="D251" s="244" t="s">
        <v>172</v>
      </c>
      <c r="E251" s="245" t="s">
        <v>1</v>
      </c>
      <c r="F251" s="246" t="s">
        <v>2390</v>
      </c>
      <c r="G251" s="243"/>
      <c r="H251" s="247">
        <v>165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172</v>
      </c>
      <c r="AU251" s="253" t="s">
        <v>88</v>
      </c>
      <c r="AV251" s="13" t="s">
        <v>88</v>
      </c>
      <c r="AW251" s="13" t="s">
        <v>34</v>
      </c>
      <c r="AX251" s="13" t="s">
        <v>86</v>
      </c>
      <c r="AY251" s="253" t="s">
        <v>163</v>
      </c>
    </row>
    <row r="252" s="12" customFormat="1" ht="25.92" customHeight="1">
      <c r="A252" s="12"/>
      <c r="B252" s="212"/>
      <c r="C252" s="213"/>
      <c r="D252" s="214" t="s">
        <v>77</v>
      </c>
      <c r="E252" s="215" t="s">
        <v>1074</v>
      </c>
      <c r="F252" s="215" t="s">
        <v>2078</v>
      </c>
      <c r="G252" s="213"/>
      <c r="H252" s="213"/>
      <c r="I252" s="216"/>
      <c r="J252" s="217">
        <f>BK252</f>
        <v>0</v>
      </c>
      <c r="K252" s="213"/>
      <c r="L252" s="218"/>
      <c r="M252" s="219"/>
      <c r="N252" s="220"/>
      <c r="O252" s="220"/>
      <c r="P252" s="221">
        <f>P253</f>
        <v>0</v>
      </c>
      <c r="Q252" s="220"/>
      <c r="R252" s="221">
        <f>R253</f>
        <v>0</v>
      </c>
      <c r="S252" s="220"/>
      <c r="T252" s="222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3" t="s">
        <v>170</v>
      </c>
      <c r="AT252" s="224" t="s">
        <v>77</v>
      </c>
      <c r="AU252" s="224" t="s">
        <v>78</v>
      </c>
      <c r="AY252" s="223" t="s">
        <v>163</v>
      </c>
      <c r="BK252" s="225">
        <f>BK253</f>
        <v>0</v>
      </c>
    </row>
    <row r="253" s="2" customFormat="1" ht="37.8" customHeight="1">
      <c r="A253" s="39"/>
      <c r="B253" s="40"/>
      <c r="C253" s="228" t="s">
        <v>488</v>
      </c>
      <c r="D253" s="228" t="s">
        <v>166</v>
      </c>
      <c r="E253" s="229" t="s">
        <v>2391</v>
      </c>
      <c r="F253" s="230" t="s">
        <v>2392</v>
      </c>
      <c r="G253" s="231" t="s">
        <v>302</v>
      </c>
      <c r="H253" s="232">
        <v>1</v>
      </c>
      <c r="I253" s="233"/>
      <c r="J253" s="234">
        <f>ROUND(I253*H253,2)</f>
        <v>0</v>
      </c>
      <c r="K253" s="235"/>
      <c r="L253" s="45"/>
      <c r="M253" s="306" t="s">
        <v>1</v>
      </c>
      <c r="N253" s="307" t="s">
        <v>43</v>
      </c>
      <c r="O253" s="304"/>
      <c r="P253" s="308">
        <f>O253*H253</f>
        <v>0</v>
      </c>
      <c r="Q253" s="308">
        <v>0</v>
      </c>
      <c r="R253" s="308">
        <f>Q253*H253</f>
        <v>0</v>
      </c>
      <c r="S253" s="308">
        <v>0</v>
      </c>
      <c r="T253" s="30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2393</v>
      </c>
      <c r="AT253" s="240" t="s">
        <v>166</v>
      </c>
      <c r="AU253" s="240" t="s">
        <v>86</v>
      </c>
      <c r="AY253" s="18" t="s">
        <v>163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2393</v>
      </c>
      <c r="BM253" s="240" t="s">
        <v>2394</v>
      </c>
    </row>
    <row r="254" s="2" customFormat="1" ht="6.96" customHeight="1">
      <c r="A254" s="39"/>
      <c r="B254" s="67"/>
      <c r="C254" s="68"/>
      <c r="D254" s="68"/>
      <c r="E254" s="68"/>
      <c r="F254" s="68"/>
      <c r="G254" s="68"/>
      <c r="H254" s="68"/>
      <c r="I254" s="68"/>
      <c r="J254" s="68"/>
      <c r="K254" s="68"/>
      <c r="L254" s="45"/>
      <c r="M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</row>
  </sheetData>
  <sheetProtection sheet="1" autoFilter="0" formatColumns="0" formatRows="0" objects="1" scenarios="1" spinCount="100000" saltValue="KgJ8BUnRz3MmdFOvIIbHTUhf92ClCUX9d2QkCpeuOlmI9Xo32McjraNbVR40/RVX7N8EfZEk7KkJGpjcLcgTXw==" hashValue="ePWH9o3zUGZ7XMMA2249TtWE/gbC8J2urTKNJy6oqSPi1yG61xqsS1kQf8Po4VrzSFPtCyq4eTq6sDAazVYTvQ==" algorithmName="SHA-512" password="CC35"/>
  <autoFilter ref="C130:K253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Beroun Závodí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2395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23. 7. 2020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ROUND((SUM(BE122:BE136)),  2)</f>
        <v>0</v>
      </c>
      <c r="G33" s="39"/>
      <c r="H33" s="39"/>
      <c r="I33" s="165">
        <v>0.20999999999999999</v>
      </c>
      <c r="J33" s="164">
        <f>ROUND(((SUM(BE122:BE136))*I33),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ROUND((SUM(BF122:BF136)),  2)</f>
        <v>0</v>
      </c>
      <c r="G34" s="39"/>
      <c r="H34" s="39"/>
      <c r="I34" s="165">
        <v>0.14999999999999999</v>
      </c>
      <c r="J34" s="164">
        <f>ROUND(((SUM(BF122:BF136))*I34),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ROUND((SUM(BG122:BG136)),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ROUND((SUM(BH122:BH136)),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ROUND((SUM(BI122:BI136)),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Beroun Závodí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SO.08 -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Beroun Závodí</v>
      </c>
      <c r="G89" s="41"/>
      <c r="H89" s="41"/>
      <c r="I89" s="33" t="s">
        <v>22</v>
      </c>
      <c r="J89" s="80" t="str">
        <f>IF(J12="","",J12)</f>
        <v>23. 7. 2020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2396</v>
      </c>
      <c r="E97" s="192"/>
      <c r="F97" s="192"/>
      <c r="G97" s="192"/>
      <c r="H97" s="192"/>
      <c r="I97" s="192"/>
      <c r="J97" s="193">
        <f>J123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2397</v>
      </c>
      <c r="E98" s="197"/>
      <c r="F98" s="197"/>
      <c r="G98" s="197"/>
      <c r="H98" s="197"/>
      <c r="I98" s="197"/>
      <c r="J98" s="198">
        <f>J124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2398</v>
      </c>
      <c r="E99" s="197"/>
      <c r="F99" s="197"/>
      <c r="G99" s="197"/>
      <c r="H99" s="197"/>
      <c r="I99" s="197"/>
      <c r="J99" s="198">
        <f>J126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2399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2400</v>
      </c>
      <c r="E101" s="197"/>
      <c r="F101" s="197"/>
      <c r="G101" s="197"/>
      <c r="H101" s="197"/>
      <c r="I101" s="197"/>
      <c r="J101" s="198">
        <f>J132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2401</v>
      </c>
      <c r="E102" s="197"/>
      <c r="F102" s="197"/>
      <c r="G102" s="197"/>
      <c r="H102" s="197"/>
      <c r="I102" s="197"/>
      <c r="J102" s="198">
        <f>J134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Beroun Závodí - oprava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121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SO.08 - VRN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Beroun Závodí</v>
      </c>
      <c r="G116" s="41"/>
      <c r="H116" s="41"/>
      <c r="I116" s="33" t="s">
        <v>22</v>
      </c>
      <c r="J116" s="80" t="str">
        <f>IF(J12="","",J12)</f>
        <v>23. 7. 2020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Správa železnic, státní organizace</v>
      </c>
      <c r="G118" s="41"/>
      <c r="H118" s="41"/>
      <c r="I118" s="33" t="s">
        <v>32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>L. Malý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149</v>
      </c>
      <c r="D121" s="203" t="s">
        <v>63</v>
      </c>
      <c r="E121" s="203" t="s">
        <v>59</v>
      </c>
      <c r="F121" s="203" t="s">
        <v>60</v>
      </c>
      <c r="G121" s="203" t="s">
        <v>150</v>
      </c>
      <c r="H121" s="203" t="s">
        <v>151</v>
      </c>
      <c r="I121" s="203" t="s">
        <v>152</v>
      </c>
      <c r="J121" s="204" t="s">
        <v>125</v>
      </c>
      <c r="K121" s="205" t="s">
        <v>153</v>
      </c>
      <c r="L121" s="206"/>
      <c r="M121" s="101" t="s">
        <v>1</v>
      </c>
      <c r="N121" s="102" t="s">
        <v>42</v>
      </c>
      <c r="O121" s="102" t="s">
        <v>154</v>
      </c>
      <c r="P121" s="102" t="s">
        <v>155</v>
      </c>
      <c r="Q121" s="102" t="s">
        <v>156</v>
      </c>
      <c r="R121" s="102" t="s">
        <v>157</v>
      </c>
      <c r="S121" s="102" t="s">
        <v>158</v>
      </c>
      <c r="T121" s="103" t="s">
        <v>159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160</v>
      </c>
      <c r="D122" s="41"/>
      <c r="E122" s="41"/>
      <c r="F122" s="41"/>
      <c r="G122" s="41"/>
      <c r="H122" s="41"/>
      <c r="I122" s="41"/>
      <c r="J122" s="207">
        <f>BK122</f>
        <v>0</v>
      </c>
      <c r="K122" s="41"/>
      <c r="L122" s="45"/>
      <c r="M122" s="104"/>
      <c r="N122" s="208"/>
      <c r="O122" s="105"/>
      <c r="P122" s="209">
        <f>P123</f>
        <v>0</v>
      </c>
      <c r="Q122" s="105"/>
      <c r="R122" s="209">
        <f>R123</f>
        <v>0</v>
      </c>
      <c r="S122" s="105"/>
      <c r="T122" s="210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127</v>
      </c>
      <c r="BK122" s="211">
        <f>BK123</f>
        <v>0</v>
      </c>
    </row>
    <row r="123" s="12" customFormat="1" ht="25.92" customHeight="1">
      <c r="A123" s="12"/>
      <c r="B123" s="212"/>
      <c r="C123" s="213"/>
      <c r="D123" s="214" t="s">
        <v>77</v>
      </c>
      <c r="E123" s="215" t="s">
        <v>118</v>
      </c>
      <c r="F123" s="215" t="s">
        <v>2402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P124+P126+P129+P132+P134</f>
        <v>0</v>
      </c>
      <c r="Q123" s="220"/>
      <c r="R123" s="221">
        <f>R124+R126+R129+R132+R134</f>
        <v>0</v>
      </c>
      <c r="S123" s="220"/>
      <c r="T123" s="222">
        <f>T124+T126+T129+T132+T134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201</v>
      </c>
      <c r="AT123" s="224" t="s">
        <v>77</v>
      </c>
      <c r="AU123" s="224" t="s">
        <v>78</v>
      </c>
      <c r="AY123" s="223" t="s">
        <v>163</v>
      </c>
      <c r="BK123" s="225">
        <f>BK124+BK126+BK129+BK132+BK134</f>
        <v>0</v>
      </c>
    </row>
    <row r="124" s="12" customFormat="1" ht="22.8" customHeight="1">
      <c r="A124" s="12"/>
      <c r="B124" s="212"/>
      <c r="C124" s="213"/>
      <c r="D124" s="214" t="s">
        <v>77</v>
      </c>
      <c r="E124" s="226" t="s">
        <v>2403</v>
      </c>
      <c r="F124" s="226" t="s">
        <v>2404</v>
      </c>
      <c r="G124" s="213"/>
      <c r="H124" s="213"/>
      <c r="I124" s="216"/>
      <c r="J124" s="227">
        <f>BK124</f>
        <v>0</v>
      </c>
      <c r="K124" s="213"/>
      <c r="L124" s="218"/>
      <c r="M124" s="219"/>
      <c r="N124" s="220"/>
      <c r="O124" s="220"/>
      <c r="P124" s="221">
        <f>P125</f>
        <v>0</v>
      </c>
      <c r="Q124" s="220"/>
      <c r="R124" s="221">
        <f>R125</f>
        <v>0</v>
      </c>
      <c r="S124" s="220"/>
      <c r="T124" s="22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201</v>
      </c>
      <c r="AT124" s="224" t="s">
        <v>77</v>
      </c>
      <c r="AU124" s="224" t="s">
        <v>86</v>
      </c>
      <c r="AY124" s="223" t="s">
        <v>163</v>
      </c>
      <c r="BK124" s="225">
        <f>BK125</f>
        <v>0</v>
      </c>
    </row>
    <row r="125" s="2" customFormat="1" ht="37.8" customHeight="1">
      <c r="A125" s="39"/>
      <c r="B125" s="40"/>
      <c r="C125" s="228" t="s">
        <v>86</v>
      </c>
      <c r="D125" s="228" t="s">
        <v>166</v>
      </c>
      <c r="E125" s="229" t="s">
        <v>2405</v>
      </c>
      <c r="F125" s="230" t="s">
        <v>2406</v>
      </c>
      <c r="G125" s="231" t="s">
        <v>2407</v>
      </c>
      <c r="H125" s="232">
        <v>1</v>
      </c>
      <c r="I125" s="233"/>
      <c r="J125" s="234">
        <f>ROUND(I125*H125,2)</f>
        <v>0</v>
      </c>
      <c r="K125" s="235"/>
      <c r="L125" s="45"/>
      <c r="M125" s="236" t="s">
        <v>1</v>
      </c>
      <c r="N125" s="237" t="s">
        <v>43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2393</v>
      </c>
      <c r="AT125" s="240" t="s">
        <v>166</v>
      </c>
      <c r="AU125" s="240" t="s">
        <v>88</v>
      </c>
      <c r="AY125" s="18" t="s">
        <v>163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86</v>
      </c>
      <c r="BK125" s="241">
        <f>ROUND(I125*H125,2)</f>
        <v>0</v>
      </c>
      <c r="BL125" s="18" t="s">
        <v>2393</v>
      </c>
      <c r="BM125" s="240" t="s">
        <v>2408</v>
      </c>
    </row>
    <row r="126" s="12" customFormat="1" ht="22.8" customHeight="1">
      <c r="A126" s="12"/>
      <c r="B126" s="212"/>
      <c r="C126" s="213"/>
      <c r="D126" s="214" t="s">
        <v>77</v>
      </c>
      <c r="E126" s="226" t="s">
        <v>2409</v>
      </c>
      <c r="F126" s="226" t="s">
        <v>2410</v>
      </c>
      <c r="G126" s="213"/>
      <c r="H126" s="213"/>
      <c r="I126" s="216"/>
      <c r="J126" s="227">
        <f>BK126</f>
        <v>0</v>
      </c>
      <c r="K126" s="213"/>
      <c r="L126" s="218"/>
      <c r="M126" s="219"/>
      <c r="N126" s="220"/>
      <c r="O126" s="220"/>
      <c r="P126" s="221">
        <f>SUM(P127:P128)</f>
        <v>0</v>
      </c>
      <c r="Q126" s="220"/>
      <c r="R126" s="221">
        <f>SUM(R127:R128)</f>
        <v>0</v>
      </c>
      <c r="S126" s="220"/>
      <c r="T126" s="22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201</v>
      </c>
      <c r="AT126" s="224" t="s">
        <v>77</v>
      </c>
      <c r="AU126" s="224" t="s">
        <v>86</v>
      </c>
      <c r="AY126" s="223" t="s">
        <v>163</v>
      </c>
      <c r="BK126" s="225">
        <f>SUM(BK127:BK128)</f>
        <v>0</v>
      </c>
    </row>
    <row r="127" s="2" customFormat="1" ht="14.4" customHeight="1">
      <c r="A127" s="39"/>
      <c r="B127" s="40"/>
      <c r="C127" s="228" t="s">
        <v>88</v>
      </c>
      <c r="D127" s="228" t="s">
        <v>166</v>
      </c>
      <c r="E127" s="229" t="s">
        <v>2411</v>
      </c>
      <c r="F127" s="230" t="s">
        <v>2410</v>
      </c>
      <c r="G127" s="231" t="s">
        <v>2407</v>
      </c>
      <c r="H127" s="232">
        <v>1</v>
      </c>
      <c r="I127" s="233"/>
      <c r="J127" s="234">
        <f>ROUND(I127*H127,2)</f>
        <v>0</v>
      </c>
      <c r="K127" s="235"/>
      <c r="L127" s="45"/>
      <c r="M127" s="236" t="s">
        <v>1</v>
      </c>
      <c r="N127" s="237" t="s">
        <v>43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170</v>
      </c>
      <c r="AT127" s="240" t="s">
        <v>166</v>
      </c>
      <c r="AU127" s="240" t="s">
        <v>88</v>
      </c>
      <c r="AY127" s="18" t="s">
        <v>163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86</v>
      </c>
      <c r="BK127" s="241">
        <f>ROUND(I127*H127,2)</f>
        <v>0</v>
      </c>
      <c r="BL127" s="18" t="s">
        <v>170</v>
      </c>
      <c r="BM127" s="240" t="s">
        <v>2412</v>
      </c>
    </row>
    <row r="128" s="2" customFormat="1">
      <c r="A128" s="39"/>
      <c r="B128" s="40"/>
      <c r="C128" s="41"/>
      <c r="D128" s="244" t="s">
        <v>186</v>
      </c>
      <c r="E128" s="41"/>
      <c r="F128" s="265" t="s">
        <v>2413</v>
      </c>
      <c r="G128" s="41"/>
      <c r="H128" s="41"/>
      <c r="I128" s="266"/>
      <c r="J128" s="41"/>
      <c r="K128" s="41"/>
      <c r="L128" s="45"/>
      <c r="M128" s="267"/>
      <c r="N128" s="26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186</v>
      </c>
      <c r="AU128" s="18" t="s">
        <v>88</v>
      </c>
    </row>
    <row r="129" s="12" customFormat="1" ht="22.8" customHeight="1">
      <c r="A129" s="12"/>
      <c r="B129" s="212"/>
      <c r="C129" s="213"/>
      <c r="D129" s="214" t="s">
        <v>77</v>
      </c>
      <c r="E129" s="226" t="s">
        <v>2414</v>
      </c>
      <c r="F129" s="226" t="s">
        <v>2415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SUM(P130:P131)</f>
        <v>0</v>
      </c>
      <c r="Q129" s="220"/>
      <c r="R129" s="221">
        <f>SUM(R130:R131)</f>
        <v>0</v>
      </c>
      <c r="S129" s="220"/>
      <c r="T129" s="222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201</v>
      </c>
      <c r="AT129" s="224" t="s">
        <v>77</v>
      </c>
      <c r="AU129" s="224" t="s">
        <v>86</v>
      </c>
      <c r="AY129" s="223" t="s">
        <v>163</v>
      </c>
      <c r="BK129" s="225">
        <f>SUM(BK130:BK131)</f>
        <v>0</v>
      </c>
    </row>
    <row r="130" s="2" customFormat="1" ht="14.4" customHeight="1">
      <c r="A130" s="39"/>
      <c r="B130" s="40"/>
      <c r="C130" s="228" t="s">
        <v>164</v>
      </c>
      <c r="D130" s="228" t="s">
        <v>166</v>
      </c>
      <c r="E130" s="229" t="s">
        <v>2416</v>
      </c>
      <c r="F130" s="230" t="s">
        <v>2417</v>
      </c>
      <c r="G130" s="231" t="s">
        <v>2407</v>
      </c>
      <c r="H130" s="232">
        <v>1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43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170</v>
      </c>
      <c r="AT130" s="240" t="s">
        <v>166</v>
      </c>
      <c r="AU130" s="240" t="s">
        <v>88</v>
      </c>
      <c r="AY130" s="18" t="s">
        <v>163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86</v>
      </c>
      <c r="BK130" s="241">
        <f>ROUND(I130*H130,2)</f>
        <v>0</v>
      </c>
      <c r="BL130" s="18" t="s">
        <v>170</v>
      </c>
      <c r="BM130" s="240" t="s">
        <v>2418</v>
      </c>
    </row>
    <row r="131" s="2" customFormat="1">
      <c r="A131" s="39"/>
      <c r="B131" s="40"/>
      <c r="C131" s="41"/>
      <c r="D131" s="244" t="s">
        <v>186</v>
      </c>
      <c r="E131" s="41"/>
      <c r="F131" s="265" t="s">
        <v>2419</v>
      </c>
      <c r="G131" s="41"/>
      <c r="H131" s="41"/>
      <c r="I131" s="266"/>
      <c r="J131" s="41"/>
      <c r="K131" s="41"/>
      <c r="L131" s="45"/>
      <c r="M131" s="267"/>
      <c r="N131" s="268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186</v>
      </c>
      <c r="AU131" s="18" t="s">
        <v>88</v>
      </c>
    </row>
    <row r="132" s="12" customFormat="1" ht="22.8" customHeight="1">
      <c r="A132" s="12"/>
      <c r="B132" s="212"/>
      <c r="C132" s="213"/>
      <c r="D132" s="214" t="s">
        <v>77</v>
      </c>
      <c r="E132" s="226" t="s">
        <v>2420</v>
      </c>
      <c r="F132" s="226" t="s">
        <v>2421</v>
      </c>
      <c r="G132" s="213"/>
      <c r="H132" s="213"/>
      <c r="I132" s="216"/>
      <c r="J132" s="227">
        <f>BK132</f>
        <v>0</v>
      </c>
      <c r="K132" s="213"/>
      <c r="L132" s="218"/>
      <c r="M132" s="219"/>
      <c r="N132" s="220"/>
      <c r="O132" s="220"/>
      <c r="P132" s="221">
        <f>P133</f>
        <v>0</v>
      </c>
      <c r="Q132" s="220"/>
      <c r="R132" s="221">
        <f>R133</f>
        <v>0</v>
      </c>
      <c r="S132" s="220"/>
      <c r="T132" s="222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201</v>
      </c>
      <c r="AT132" s="224" t="s">
        <v>77</v>
      </c>
      <c r="AU132" s="224" t="s">
        <v>86</v>
      </c>
      <c r="AY132" s="223" t="s">
        <v>163</v>
      </c>
      <c r="BK132" s="225">
        <f>BK133</f>
        <v>0</v>
      </c>
    </row>
    <row r="133" s="2" customFormat="1" ht="14.4" customHeight="1">
      <c r="A133" s="39"/>
      <c r="B133" s="40"/>
      <c r="C133" s="228" t="s">
        <v>170</v>
      </c>
      <c r="D133" s="228" t="s">
        <v>166</v>
      </c>
      <c r="E133" s="229" t="s">
        <v>2422</v>
      </c>
      <c r="F133" s="230" t="s">
        <v>2423</v>
      </c>
      <c r="G133" s="231" t="s">
        <v>2407</v>
      </c>
      <c r="H133" s="232">
        <v>1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43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170</v>
      </c>
      <c r="AT133" s="240" t="s">
        <v>166</v>
      </c>
      <c r="AU133" s="240" t="s">
        <v>88</v>
      </c>
      <c r="AY133" s="18" t="s">
        <v>163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170</v>
      </c>
      <c r="BM133" s="240" t="s">
        <v>2424</v>
      </c>
    </row>
    <row r="134" s="12" customFormat="1" ht="22.8" customHeight="1">
      <c r="A134" s="12"/>
      <c r="B134" s="212"/>
      <c r="C134" s="213"/>
      <c r="D134" s="214" t="s">
        <v>77</v>
      </c>
      <c r="E134" s="226" t="s">
        <v>2425</v>
      </c>
      <c r="F134" s="226" t="s">
        <v>2426</v>
      </c>
      <c r="G134" s="213"/>
      <c r="H134" s="213"/>
      <c r="I134" s="216"/>
      <c r="J134" s="227">
        <f>BK134</f>
        <v>0</v>
      </c>
      <c r="K134" s="213"/>
      <c r="L134" s="218"/>
      <c r="M134" s="219"/>
      <c r="N134" s="220"/>
      <c r="O134" s="220"/>
      <c r="P134" s="221">
        <f>SUM(P135:P136)</f>
        <v>0</v>
      </c>
      <c r="Q134" s="220"/>
      <c r="R134" s="221">
        <f>SUM(R135:R136)</f>
        <v>0</v>
      </c>
      <c r="S134" s="220"/>
      <c r="T134" s="222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201</v>
      </c>
      <c r="AT134" s="224" t="s">
        <v>77</v>
      </c>
      <c r="AU134" s="224" t="s">
        <v>86</v>
      </c>
      <c r="AY134" s="223" t="s">
        <v>163</v>
      </c>
      <c r="BK134" s="225">
        <f>SUM(BK135:BK136)</f>
        <v>0</v>
      </c>
    </row>
    <row r="135" s="2" customFormat="1" ht="37.8" customHeight="1">
      <c r="A135" s="39"/>
      <c r="B135" s="40"/>
      <c r="C135" s="228" t="s">
        <v>201</v>
      </c>
      <c r="D135" s="228" t="s">
        <v>166</v>
      </c>
      <c r="E135" s="229" t="s">
        <v>2427</v>
      </c>
      <c r="F135" s="230" t="s">
        <v>2428</v>
      </c>
      <c r="G135" s="231" t="s">
        <v>2407</v>
      </c>
      <c r="H135" s="232">
        <v>1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2393</v>
      </c>
      <c r="AT135" s="240" t="s">
        <v>166</v>
      </c>
      <c r="AU135" s="240" t="s">
        <v>88</v>
      </c>
      <c r="AY135" s="18" t="s">
        <v>163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2393</v>
      </c>
      <c r="BM135" s="240" t="s">
        <v>2429</v>
      </c>
    </row>
    <row r="136" s="2" customFormat="1" ht="24.15" customHeight="1">
      <c r="A136" s="39"/>
      <c r="B136" s="40"/>
      <c r="C136" s="228" t="s">
        <v>199</v>
      </c>
      <c r="D136" s="228" t="s">
        <v>166</v>
      </c>
      <c r="E136" s="229" t="s">
        <v>2430</v>
      </c>
      <c r="F136" s="230" t="s">
        <v>2431</v>
      </c>
      <c r="G136" s="231" t="s">
        <v>2407</v>
      </c>
      <c r="H136" s="232">
        <v>1</v>
      </c>
      <c r="I136" s="233"/>
      <c r="J136" s="234">
        <f>ROUND(I136*H136,2)</f>
        <v>0</v>
      </c>
      <c r="K136" s="235"/>
      <c r="L136" s="45"/>
      <c r="M136" s="306" t="s">
        <v>1</v>
      </c>
      <c r="N136" s="307" t="s">
        <v>43</v>
      </c>
      <c r="O136" s="304"/>
      <c r="P136" s="308">
        <f>O136*H136</f>
        <v>0</v>
      </c>
      <c r="Q136" s="308">
        <v>0</v>
      </c>
      <c r="R136" s="308">
        <f>Q136*H136</f>
        <v>0</v>
      </c>
      <c r="S136" s="308">
        <v>0</v>
      </c>
      <c r="T136" s="30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2393</v>
      </c>
      <c r="AT136" s="240" t="s">
        <v>166</v>
      </c>
      <c r="AU136" s="240" t="s">
        <v>88</v>
      </c>
      <c r="AY136" s="18" t="s">
        <v>163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2393</v>
      </c>
      <c r="BM136" s="240" t="s">
        <v>2432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68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NxSV3qTDwiKVxGyFVhVmUJUKU0+m2wfwYMlyZu8bKVdVlec+Enw4FCWAhSwHjnKtUpn7Hw2CIkuS16PKKlyWGw==" hashValue="P3BWa88eX3YorBvmHfU0GlCh16nCJCMmATy4CcuWWEudiYDIB+kJSwUY4NaxppkhXQtfU5VsI2j0Bc1lPZTGvA==" algorithmName="SHA-512" password="CC35"/>
  <autoFilter ref="C121:K13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Beroun Závodí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23. 7. 2020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ROUND((SUM(BE136:BE619)),  2)</f>
        <v>0</v>
      </c>
      <c r="G33" s="39"/>
      <c r="H33" s="39"/>
      <c r="I33" s="165">
        <v>0.20999999999999999</v>
      </c>
      <c r="J33" s="164">
        <f>ROUND(((SUM(BE136:BE619))*I33),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ROUND((SUM(BF136:BF619)),  2)</f>
        <v>0</v>
      </c>
      <c r="G34" s="39"/>
      <c r="H34" s="39"/>
      <c r="I34" s="165">
        <v>0.14999999999999999</v>
      </c>
      <c r="J34" s="164">
        <f>ROUND(((SUM(BF136:BF619))*I34),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ROUND((SUM(BG136:BG619)),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ROUND((SUM(BH136:BH619)),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ROUND((SUM(BI136:BI619)),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Beroun Závodí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SO.01 - Oprava vnějšího pláště budovy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Beroun Závodí</v>
      </c>
      <c r="G89" s="41"/>
      <c r="H89" s="41"/>
      <c r="I89" s="33" t="s">
        <v>22</v>
      </c>
      <c r="J89" s="80" t="str">
        <f>IF(J12="","",J12)</f>
        <v>23. 7. 2020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J137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J138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130</v>
      </c>
      <c r="E99" s="197"/>
      <c r="F99" s="197"/>
      <c r="G99" s="197"/>
      <c r="H99" s="197"/>
      <c r="I99" s="197"/>
      <c r="J99" s="198">
        <f>J162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131</v>
      </c>
      <c r="E100" s="197"/>
      <c r="F100" s="197"/>
      <c r="G100" s="197"/>
      <c r="H100" s="197"/>
      <c r="I100" s="197"/>
      <c r="J100" s="198">
        <f>J263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132</v>
      </c>
      <c r="E101" s="197"/>
      <c r="F101" s="197"/>
      <c r="G101" s="197"/>
      <c r="H101" s="197"/>
      <c r="I101" s="197"/>
      <c r="J101" s="198">
        <f>J268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133</v>
      </c>
      <c r="E102" s="197"/>
      <c r="F102" s="197"/>
      <c r="G102" s="197"/>
      <c r="H102" s="197"/>
      <c r="I102" s="197"/>
      <c r="J102" s="198">
        <f>J342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134</v>
      </c>
      <c r="E103" s="197"/>
      <c r="F103" s="197"/>
      <c r="G103" s="197"/>
      <c r="H103" s="197"/>
      <c r="I103" s="197"/>
      <c r="J103" s="198">
        <f>J355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135</v>
      </c>
      <c r="E104" s="192"/>
      <c r="F104" s="192"/>
      <c r="G104" s="192"/>
      <c r="H104" s="192"/>
      <c r="I104" s="192"/>
      <c r="J104" s="193">
        <f>J357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136</v>
      </c>
      <c r="E105" s="197"/>
      <c r="F105" s="197"/>
      <c r="G105" s="197"/>
      <c r="H105" s="197"/>
      <c r="I105" s="197"/>
      <c r="J105" s="198">
        <f>J358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137</v>
      </c>
      <c r="E106" s="197"/>
      <c r="F106" s="197"/>
      <c r="G106" s="197"/>
      <c r="H106" s="197"/>
      <c r="I106" s="197"/>
      <c r="J106" s="198">
        <f>J360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138</v>
      </c>
      <c r="E107" s="197"/>
      <c r="F107" s="197"/>
      <c r="G107" s="197"/>
      <c r="H107" s="197"/>
      <c r="I107" s="197"/>
      <c r="J107" s="198">
        <f>J362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139</v>
      </c>
      <c r="E108" s="197"/>
      <c r="F108" s="197"/>
      <c r="G108" s="197"/>
      <c r="H108" s="197"/>
      <c r="I108" s="197"/>
      <c r="J108" s="198">
        <f>J364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140</v>
      </c>
      <c r="E109" s="197"/>
      <c r="F109" s="197"/>
      <c r="G109" s="197"/>
      <c r="H109" s="197"/>
      <c r="I109" s="197"/>
      <c r="J109" s="198">
        <f>J379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141</v>
      </c>
      <c r="E110" s="197"/>
      <c r="F110" s="197"/>
      <c r="G110" s="197"/>
      <c r="H110" s="197"/>
      <c r="I110" s="197"/>
      <c r="J110" s="198">
        <f>J382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142</v>
      </c>
      <c r="E111" s="197"/>
      <c r="F111" s="197"/>
      <c r="G111" s="197"/>
      <c r="H111" s="197"/>
      <c r="I111" s="197"/>
      <c r="J111" s="198">
        <f>J434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143</v>
      </c>
      <c r="E112" s="197"/>
      <c r="F112" s="197"/>
      <c r="G112" s="197"/>
      <c r="H112" s="197"/>
      <c r="I112" s="197"/>
      <c r="J112" s="198">
        <f>J527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144</v>
      </c>
      <c r="E113" s="197"/>
      <c r="F113" s="197"/>
      <c r="G113" s="197"/>
      <c r="H113" s="197"/>
      <c r="I113" s="197"/>
      <c r="J113" s="198">
        <f>J557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145</v>
      </c>
      <c r="E114" s="197"/>
      <c r="F114" s="197"/>
      <c r="G114" s="197"/>
      <c r="H114" s="197"/>
      <c r="I114" s="197"/>
      <c r="J114" s="198">
        <f>J560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146</v>
      </c>
      <c r="E115" s="197"/>
      <c r="F115" s="197"/>
      <c r="G115" s="197"/>
      <c r="H115" s="197"/>
      <c r="I115" s="197"/>
      <c r="J115" s="198">
        <f>J587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9"/>
      <c r="C116" s="190"/>
      <c r="D116" s="191" t="s">
        <v>147</v>
      </c>
      <c r="E116" s="192"/>
      <c r="F116" s="192"/>
      <c r="G116" s="192"/>
      <c r="H116" s="192"/>
      <c r="I116" s="192"/>
      <c r="J116" s="193">
        <f>J607</f>
        <v>0</v>
      </c>
      <c r="K116" s="190"/>
      <c r="L116" s="194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148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84" t="str">
        <f>E7</f>
        <v>Beroun Závodí - oprava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121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E9</f>
        <v>SO.01 - Oprava vnějšího pláště budovy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F12</f>
        <v>Beroun Závodí</v>
      </c>
      <c r="G130" s="41"/>
      <c r="H130" s="41"/>
      <c r="I130" s="33" t="s">
        <v>22</v>
      </c>
      <c r="J130" s="80" t="str">
        <f>IF(J12="","",J12)</f>
        <v>23. 7. 2020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E15</f>
        <v>Správa železnic, státní organizace</v>
      </c>
      <c r="G132" s="41"/>
      <c r="H132" s="41"/>
      <c r="I132" s="33" t="s">
        <v>32</v>
      </c>
      <c r="J132" s="37" t="str">
        <f>E21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30</v>
      </c>
      <c r="D133" s="41"/>
      <c r="E133" s="41"/>
      <c r="F133" s="28" t="str">
        <f>IF(E18="","",E18)</f>
        <v>Vyplň údaj</v>
      </c>
      <c r="G133" s="41"/>
      <c r="H133" s="41"/>
      <c r="I133" s="33" t="s">
        <v>35</v>
      </c>
      <c r="J133" s="37" t="str">
        <f>E24</f>
        <v>L. Malý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0"/>
      <c r="B135" s="201"/>
      <c r="C135" s="202" t="s">
        <v>149</v>
      </c>
      <c r="D135" s="203" t="s">
        <v>63</v>
      </c>
      <c r="E135" s="203" t="s">
        <v>59</v>
      </c>
      <c r="F135" s="203" t="s">
        <v>60</v>
      </c>
      <c r="G135" s="203" t="s">
        <v>150</v>
      </c>
      <c r="H135" s="203" t="s">
        <v>151</v>
      </c>
      <c r="I135" s="203" t="s">
        <v>152</v>
      </c>
      <c r="J135" s="204" t="s">
        <v>125</v>
      </c>
      <c r="K135" s="205" t="s">
        <v>153</v>
      </c>
      <c r="L135" s="206"/>
      <c r="M135" s="101" t="s">
        <v>1</v>
      </c>
      <c r="N135" s="102" t="s">
        <v>42</v>
      </c>
      <c r="O135" s="102" t="s">
        <v>154</v>
      </c>
      <c r="P135" s="102" t="s">
        <v>155</v>
      </c>
      <c r="Q135" s="102" t="s">
        <v>156</v>
      </c>
      <c r="R135" s="102" t="s">
        <v>157</v>
      </c>
      <c r="S135" s="102" t="s">
        <v>158</v>
      </c>
      <c r="T135" s="103" t="s">
        <v>159</v>
      </c>
      <c r="U135" s="200"/>
      <c r="V135" s="200"/>
      <c r="W135" s="200"/>
      <c r="X135" s="200"/>
      <c r="Y135" s="200"/>
      <c r="Z135" s="200"/>
      <c r="AA135" s="200"/>
      <c r="AB135" s="200"/>
      <c r="AC135" s="200"/>
      <c r="AD135" s="200"/>
      <c r="AE135" s="200"/>
    </row>
    <row r="136" s="2" customFormat="1" ht="22.8" customHeight="1">
      <c r="A136" s="39"/>
      <c r="B136" s="40"/>
      <c r="C136" s="108" t="s">
        <v>160</v>
      </c>
      <c r="D136" s="41"/>
      <c r="E136" s="41"/>
      <c r="F136" s="41"/>
      <c r="G136" s="41"/>
      <c r="H136" s="41"/>
      <c r="I136" s="41"/>
      <c r="J136" s="207">
        <f>BK136</f>
        <v>0</v>
      </c>
      <c r="K136" s="41"/>
      <c r="L136" s="45"/>
      <c r="M136" s="104"/>
      <c r="N136" s="208"/>
      <c r="O136" s="105"/>
      <c r="P136" s="209">
        <f>P137+P357+P607</f>
        <v>0</v>
      </c>
      <c r="Q136" s="105"/>
      <c r="R136" s="209">
        <f>R137+R357+R607</f>
        <v>35.382600599999996</v>
      </c>
      <c r="S136" s="105"/>
      <c r="T136" s="210">
        <f>T137+T357+T607</f>
        <v>43.47527199999999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77</v>
      </c>
      <c r="AU136" s="18" t="s">
        <v>127</v>
      </c>
      <c r="BK136" s="211">
        <f>BK137+BK357+BK607</f>
        <v>0</v>
      </c>
    </row>
    <row r="137" s="12" customFormat="1" ht="25.92" customHeight="1">
      <c r="A137" s="12"/>
      <c r="B137" s="212"/>
      <c r="C137" s="213"/>
      <c r="D137" s="214" t="s">
        <v>77</v>
      </c>
      <c r="E137" s="215" t="s">
        <v>161</v>
      </c>
      <c r="F137" s="215" t="s">
        <v>162</v>
      </c>
      <c r="G137" s="213"/>
      <c r="H137" s="213"/>
      <c r="I137" s="216"/>
      <c r="J137" s="217">
        <f>BK137</f>
        <v>0</v>
      </c>
      <c r="K137" s="213"/>
      <c r="L137" s="218"/>
      <c r="M137" s="219"/>
      <c r="N137" s="220"/>
      <c r="O137" s="220"/>
      <c r="P137" s="221">
        <f>P138+P162+P263+P268+P342+P355</f>
        <v>0</v>
      </c>
      <c r="Q137" s="220"/>
      <c r="R137" s="221">
        <f>R138+R162+R263+R268+R342+R355</f>
        <v>34.262645599999999</v>
      </c>
      <c r="S137" s="220"/>
      <c r="T137" s="222">
        <f>T138+T162+T263+T268+T342+T355</f>
        <v>42.736361999999993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3" t="s">
        <v>86</v>
      </c>
      <c r="AT137" s="224" t="s">
        <v>77</v>
      </c>
      <c r="AU137" s="224" t="s">
        <v>78</v>
      </c>
      <c r="AY137" s="223" t="s">
        <v>163</v>
      </c>
      <c r="BK137" s="225">
        <f>BK138+BK162+BK263+BK268+BK342+BK355</f>
        <v>0</v>
      </c>
    </row>
    <row r="138" s="12" customFormat="1" ht="22.8" customHeight="1">
      <c r="A138" s="12"/>
      <c r="B138" s="212"/>
      <c r="C138" s="213"/>
      <c r="D138" s="214" t="s">
        <v>77</v>
      </c>
      <c r="E138" s="226" t="s">
        <v>164</v>
      </c>
      <c r="F138" s="226" t="s">
        <v>165</v>
      </c>
      <c r="G138" s="213"/>
      <c r="H138" s="213"/>
      <c r="I138" s="216"/>
      <c r="J138" s="227">
        <f>BK138</f>
        <v>0</v>
      </c>
      <c r="K138" s="213"/>
      <c r="L138" s="218"/>
      <c r="M138" s="219"/>
      <c r="N138" s="220"/>
      <c r="O138" s="220"/>
      <c r="P138" s="221">
        <f>SUM(P139:P161)</f>
        <v>0</v>
      </c>
      <c r="Q138" s="220"/>
      <c r="R138" s="221">
        <f>SUM(R139:R161)</f>
        <v>2.5759556000000003</v>
      </c>
      <c r="S138" s="220"/>
      <c r="T138" s="222">
        <f>SUM(T139:T161)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86</v>
      </c>
      <c r="AT138" s="224" t="s">
        <v>77</v>
      </c>
      <c r="AU138" s="224" t="s">
        <v>86</v>
      </c>
      <c r="AY138" s="223" t="s">
        <v>163</v>
      </c>
      <c r="BK138" s="225">
        <f>SUM(BK139:BK161)</f>
        <v>0</v>
      </c>
    </row>
    <row r="139" s="2" customFormat="1" ht="37.8" customHeight="1">
      <c r="A139" s="39"/>
      <c r="B139" s="40"/>
      <c r="C139" s="228" t="s">
        <v>86</v>
      </c>
      <c r="D139" s="228" t="s">
        <v>166</v>
      </c>
      <c r="E139" s="229" t="s">
        <v>167</v>
      </c>
      <c r="F139" s="230" t="s">
        <v>168</v>
      </c>
      <c r="G139" s="231" t="s">
        <v>169</v>
      </c>
      <c r="H139" s="232">
        <v>10.380000000000001</v>
      </c>
      <c r="I139" s="233"/>
      <c r="J139" s="234">
        <f>ROUND(I139*H139,2)</f>
        <v>0</v>
      </c>
      <c r="K139" s="235"/>
      <c r="L139" s="45"/>
      <c r="M139" s="236" t="s">
        <v>1</v>
      </c>
      <c r="N139" s="237" t="s">
        <v>43</v>
      </c>
      <c r="O139" s="92"/>
      <c r="P139" s="238">
        <f>O139*H139</f>
        <v>0</v>
      </c>
      <c r="Q139" s="238">
        <v>0.17462</v>
      </c>
      <c r="R139" s="238">
        <f>Q139*H139</f>
        <v>1.8125556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170</v>
      </c>
      <c r="AT139" s="240" t="s">
        <v>166</v>
      </c>
      <c r="AU139" s="240" t="s">
        <v>88</v>
      </c>
      <c r="AY139" s="18" t="s">
        <v>163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170</v>
      </c>
      <c r="BM139" s="240" t="s">
        <v>171</v>
      </c>
    </row>
    <row r="140" s="13" customFormat="1">
      <c r="A140" s="13"/>
      <c r="B140" s="242"/>
      <c r="C140" s="243"/>
      <c r="D140" s="244" t="s">
        <v>172</v>
      </c>
      <c r="E140" s="245" t="s">
        <v>1</v>
      </c>
      <c r="F140" s="246" t="s">
        <v>173</v>
      </c>
      <c r="G140" s="243"/>
      <c r="H140" s="247">
        <v>9.1199999999999992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172</v>
      </c>
      <c r="AU140" s="253" t="s">
        <v>88</v>
      </c>
      <c r="AV140" s="13" t="s">
        <v>88</v>
      </c>
      <c r="AW140" s="13" t="s">
        <v>34</v>
      </c>
      <c r="AX140" s="13" t="s">
        <v>78</v>
      </c>
      <c r="AY140" s="253" t="s">
        <v>163</v>
      </c>
    </row>
    <row r="141" s="13" customFormat="1">
      <c r="A141" s="13"/>
      <c r="B141" s="242"/>
      <c r="C141" s="243"/>
      <c r="D141" s="244" t="s">
        <v>172</v>
      </c>
      <c r="E141" s="245" t="s">
        <v>1</v>
      </c>
      <c r="F141" s="246" t="s">
        <v>174</v>
      </c>
      <c r="G141" s="243"/>
      <c r="H141" s="247">
        <v>0.54000000000000004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172</v>
      </c>
      <c r="AU141" s="253" t="s">
        <v>88</v>
      </c>
      <c r="AV141" s="13" t="s">
        <v>88</v>
      </c>
      <c r="AW141" s="13" t="s">
        <v>34</v>
      </c>
      <c r="AX141" s="13" t="s">
        <v>78</v>
      </c>
      <c r="AY141" s="253" t="s">
        <v>163</v>
      </c>
    </row>
    <row r="142" s="13" customFormat="1">
      <c r="A142" s="13"/>
      <c r="B142" s="242"/>
      <c r="C142" s="243"/>
      <c r="D142" s="244" t="s">
        <v>172</v>
      </c>
      <c r="E142" s="245" t="s">
        <v>1</v>
      </c>
      <c r="F142" s="246" t="s">
        <v>175</v>
      </c>
      <c r="G142" s="243"/>
      <c r="H142" s="247">
        <v>0.71999999999999997</v>
      </c>
      <c r="I142" s="248"/>
      <c r="J142" s="243"/>
      <c r="K142" s="243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172</v>
      </c>
      <c r="AU142" s="253" t="s">
        <v>88</v>
      </c>
      <c r="AV142" s="13" t="s">
        <v>88</v>
      </c>
      <c r="AW142" s="13" t="s">
        <v>34</v>
      </c>
      <c r="AX142" s="13" t="s">
        <v>78</v>
      </c>
      <c r="AY142" s="253" t="s">
        <v>163</v>
      </c>
    </row>
    <row r="143" s="14" customFormat="1">
      <c r="A143" s="14"/>
      <c r="B143" s="254"/>
      <c r="C143" s="255"/>
      <c r="D143" s="244" t="s">
        <v>172</v>
      </c>
      <c r="E143" s="256" t="s">
        <v>1</v>
      </c>
      <c r="F143" s="257" t="s">
        <v>176</v>
      </c>
      <c r="G143" s="255"/>
      <c r="H143" s="258">
        <v>10.380000000000001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4" t="s">
        <v>172</v>
      </c>
      <c r="AU143" s="264" t="s">
        <v>88</v>
      </c>
      <c r="AV143" s="14" t="s">
        <v>170</v>
      </c>
      <c r="AW143" s="14" t="s">
        <v>34</v>
      </c>
      <c r="AX143" s="14" t="s">
        <v>86</v>
      </c>
      <c r="AY143" s="264" t="s">
        <v>163</v>
      </c>
    </row>
    <row r="144" s="2" customFormat="1" ht="24.15" customHeight="1">
      <c r="A144" s="39"/>
      <c r="B144" s="40"/>
      <c r="C144" s="228" t="s">
        <v>88</v>
      </c>
      <c r="D144" s="228" t="s">
        <v>166</v>
      </c>
      <c r="E144" s="229" t="s">
        <v>177</v>
      </c>
      <c r="F144" s="230" t="s">
        <v>178</v>
      </c>
      <c r="G144" s="231" t="s">
        <v>179</v>
      </c>
      <c r="H144" s="232">
        <v>0.40000000000000002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1.9085000000000001</v>
      </c>
      <c r="R144" s="238">
        <f>Q144*H144</f>
        <v>0.76340000000000008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170</v>
      </c>
      <c r="AT144" s="240" t="s">
        <v>166</v>
      </c>
      <c r="AU144" s="240" t="s">
        <v>88</v>
      </c>
      <c r="AY144" s="18" t="s">
        <v>163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170</v>
      </c>
      <c r="BM144" s="240" t="s">
        <v>180</v>
      </c>
    </row>
    <row r="145" s="13" customFormat="1">
      <c r="A145" s="13"/>
      <c r="B145" s="242"/>
      <c r="C145" s="243"/>
      <c r="D145" s="244" t="s">
        <v>172</v>
      </c>
      <c r="E145" s="245" t="s">
        <v>1</v>
      </c>
      <c r="F145" s="246" t="s">
        <v>181</v>
      </c>
      <c r="G145" s="243"/>
      <c r="H145" s="247">
        <v>0.40000000000000002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172</v>
      </c>
      <c r="AU145" s="253" t="s">
        <v>88</v>
      </c>
      <c r="AV145" s="13" t="s">
        <v>88</v>
      </c>
      <c r="AW145" s="13" t="s">
        <v>34</v>
      </c>
      <c r="AX145" s="13" t="s">
        <v>86</v>
      </c>
      <c r="AY145" s="253" t="s">
        <v>163</v>
      </c>
    </row>
    <row r="146" s="2" customFormat="1" ht="49.05" customHeight="1">
      <c r="A146" s="39"/>
      <c r="B146" s="40"/>
      <c r="C146" s="228" t="s">
        <v>164</v>
      </c>
      <c r="D146" s="228" t="s">
        <v>166</v>
      </c>
      <c r="E146" s="229" t="s">
        <v>182</v>
      </c>
      <c r="F146" s="230" t="s">
        <v>183</v>
      </c>
      <c r="G146" s="231" t="s">
        <v>184</v>
      </c>
      <c r="H146" s="232">
        <v>39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170</v>
      </c>
      <c r="AT146" s="240" t="s">
        <v>166</v>
      </c>
      <c r="AU146" s="240" t="s">
        <v>88</v>
      </c>
      <c r="AY146" s="18" t="s">
        <v>163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170</v>
      </c>
      <c r="BM146" s="240" t="s">
        <v>185</v>
      </c>
    </row>
    <row r="147" s="2" customFormat="1">
      <c r="A147" s="39"/>
      <c r="B147" s="40"/>
      <c r="C147" s="41"/>
      <c r="D147" s="244" t="s">
        <v>186</v>
      </c>
      <c r="E147" s="41"/>
      <c r="F147" s="265" t="s">
        <v>187</v>
      </c>
      <c r="G147" s="41"/>
      <c r="H147" s="41"/>
      <c r="I147" s="266"/>
      <c r="J147" s="41"/>
      <c r="K147" s="41"/>
      <c r="L147" s="45"/>
      <c r="M147" s="267"/>
      <c r="N147" s="26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186</v>
      </c>
      <c r="AU147" s="18" t="s">
        <v>88</v>
      </c>
    </row>
    <row r="148" s="15" customFormat="1">
      <c r="A148" s="15"/>
      <c r="B148" s="269"/>
      <c r="C148" s="270"/>
      <c r="D148" s="244" t="s">
        <v>172</v>
      </c>
      <c r="E148" s="271" t="s">
        <v>1</v>
      </c>
      <c r="F148" s="272" t="s">
        <v>188</v>
      </c>
      <c r="G148" s="270"/>
      <c r="H148" s="271" t="s">
        <v>1</v>
      </c>
      <c r="I148" s="273"/>
      <c r="J148" s="270"/>
      <c r="K148" s="270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172</v>
      </c>
      <c r="AU148" s="278" t="s">
        <v>88</v>
      </c>
      <c r="AV148" s="15" t="s">
        <v>86</v>
      </c>
      <c r="AW148" s="15" t="s">
        <v>34</v>
      </c>
      <c r="AX148" s="15" t="s">
        <v>78</v>
      </c>
      <c r="AY148" s="278" t="s">
        <v>163</v>
      </c>
    </row>
    <row r="149" s="13" customFormat="1">
      <c r="A149" s="13"/>
      <c r="B149" s="242"/>
      <c r="C149" s="243"/>
      <c r="D149" s="244" t="s">
        <v>172</v>
      </c>
      <c r="E149" s="245" t="s">
        <v>1</v>
      </c>
      <c r="F149" s="246" t="s">
        <v>189</v>
      </c>
      <c r="G149" s="243"/>
      <c r="H149" s="247">
        <v>15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172</v>
      </c>
      <c r="AU149" s="253" t="s">
        <v>88</v>
      </c>
      <c r="AV149" s="13" t="s">
        <v>88</v>
      </c>
      <c r="AW149" s="13" t="s">
        <v>34</v>
      </c>
      <c r="AX149" s="13" t="s">
        <v>78</v>
      </c>
      <c r="AY149" s="253" t="s">
        <v>163</v>
      </c>
    </row>
    <row r="150" s="16" customFormat="1">
      <c r="A150" s="16"/>
      <c r="B150" s="279"/>
      <c r="C150" s="280"/>
      <c r="D150" s="244" t="s">
        <v>172</v>
      </c>
      <c r="E150" s="281" t="s">
        <v>1</v>
      </c>
      <c r="F150" s="282" t="s">
        <v>190</v>
      </c>
      <c r="G150" s="280"/>
      <c r="H150" s="283">
        <v>15</v>
      </c>
      <c r="I150" s="284"/>
      <c r="J150" s="280"/>
      <c r="K150" s="280"/>
      <c r="L150" s="285"/>
      <c r="M150" s="286"/>
      <c r="N150" s="287"/>
      <c r="O150" s="287"/>
      <c r="P150" s="287"/>
      <c r="Q150" s="287"/>
      <c r="R150" s="287"/>
      <c r="S150" s="287"/>
      <c r="T150" s="288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89" t="s">
        <v>172</v>
      </c>
      <c r="AU150" s="289" t="s">
        <v>88</v>
      </c>
      <c r="AV150" s="16" t="s">
        <v>164</v>
      </c>
      <c r="AW150" s="16" t="s">
        <v>34</v>
      </c>
      <c r="AX150" s="16" t="s">
        <v>78</v>
      </c>
      <c r="AY150" s="289" t="s">
        <v>163</v>
      </c>
    </row>
    <row r="151" s="15" customFormat="1">
      <c r="A151" s="15"/>
      <c r="B151" s="269"/>
      <c r="C151" s="270"/>
      <c r="D151" s="244" t="s">
        <v>172</v>
      </c>
      <c r="E151" s="271" t="s">
        <v>1</v>
      </c>
      <c r="F151" s="272" t="s">
        <v>191</v>
      </c>
      <c r="G151" s="270"/>
      <c r="H151" s="271" t="s">
        <v>1</v>
      </c>
      <c r="I151" s="273"/>
      <c r="J151" s="270"/>
      <c r="K151" s="270"/>
      <c r="L151" s="274"/>
      <c r="M151" s="275"/>
      <c r="N151" s="276"/>
      <c r="O151" s="276"/>
      <c r="P151" s="276"/>
      <c r="Q151" s="276"/>
      <c r="R151" s="276"/>
      <c r="S151" s="276"/>
      <c r="T151" s="27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8" t="s">
        <v>172</v>
      </c>
      <c r="AU151" s="278" t="s">
        <v>88</v>
      </c>
      <c r="AV151" s="15" t="s">
        <v>86</v>
      </c>
      <c r="AW151" s="15" t="s">
        <v>34</v>
      </c>
      <c r="AX151" s="15" t="s">
        <v>78</v>
      </c>
      <c r="AY151" s="278" t="s">
        <v>163</v>
      </c>
    </row>
    <row r="152" s="13" customFormat="1">
      <c r="A152" s="13"/>
      <c r="B152" s="242"/>
      <c r="C152" s="243"/>
      <c r="D152" s="244" t="s">
        <v>172</v>
      </c>
      <c r="E152" s="245" t="s">
        <v>1</v>
      </c>
      <c r="F152" s="246" t="s">
        <v>192</v>
      </c>
      <c r="G152" s="243"/>
      <c r="H152" s="247">
        <v>14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172</v>
      </c>
      <c r="AU152" s="253" t="s">
        <v>88</v>
      </c>
      <c r="AV152" s="13" t="s">
        <v>88</v>
      </c>
      <c r="AW152" s="13" t="s">
        <v>34</v>
      </c>
      <c r="AX152" s="13" t="s">
        <v>78</v>
      </c>
      <c r="AY152" s="253" t="s">
        <v>163</v>
      </c>
    </row>
    <row r="153" s="16" customFormat="1">
      <c r="A153" s="16"/>
      <c r="B153" s="279"/>
      <c r="C153" s="280"/>
      <c r="D153" s="244" t="s">
        <v>172</v>
      </c>
      <c r="E153" s="281" t="s">
        <v>1</v>
      </c>
      <c r="F153" s="282" t="s">
        <v>190</v>
      </c>
      <c r="G153" s="280"/>
      <c r="H153" s="283">
        <v>14</v>
      </c>
      <c r="I153" s="284"/>
      <c r="J153" s="280"/>
      <c r="K153" s="280"/>
      <c r="L153" s="285"/>
      <c r="M153" s="286"/>
      <c r="N153" s="287"/>
      <c r="O153" s="287"/>
      <c r="P153" s="287"/>
      <c r="Q153" s="287"/>
      <c r="R153" s="287"/>
      <c r="S153" s="287"/>
      <c r="T153" s="288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9" t="s">
        <v>172</v>
      </c>
      <c r="AU153" s="289" t="s">
        <v>88</v>
      </c>
      <c r="AV153" s="16" t="s">
        <v>164</v>
      </c>
      <c r="AW153" s="16" t="s">
        <v>34</v>
      </c>
      <c r="AX153" s="16" t="s">
        <v>78</v>
      </c>
      <c r="AY153" s="289" t="s">
        <v>163</v>
      </c>
    </row>
    <row r="154" s="15" customFormat="1">
      <c r="A154" s="15"/>
      <c r="B154" s="269"/>
      <c r="C154" s="270"/>
      <c r="D154" s="244" t="s">
        <v>172</v>
      </c>
      <c r="E154" s="271" t="s">
        <v>1</v>
      </c>
      <c r="F154" s="272" t="s">
        <v>193</v>
      </c>
      <c r="G154" s="270"/>
      <c r="H154" s="271" t="s">
        <v>1</v>
      </c>
      <c r="I154" s="273"/>
      <c r="J154" s="270"/>
      <c r="K154" s="270"/>
      <c r="L154" s="274"/>
      <c r="M154" s="275"/>
      <c r="N154" s="276"/>
      <c r="O154" s="276"/>
      <c r="P154" s="276"/>
      <c r="Q154" s="276"/>
      <c r="R154" s="276"/>
      <c r="S154" s="276"/>
      <c r="T154" s="27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8" t="s">
        <v>172</v>
      </c>
      <c r="AU154" s="278" t="s">
        <v>88</v>
      </c>
      <c r="AV154" s="15" t="s">
        <v>86</v>
      </c>
      <c r="AW154" s="15" t="s">
        <v>34</v>
      </c>
      <c r="AX154" s="15" t="s">
        <v>78</v>
      </c>
      <c r="AY154" s="278" t="s">
        <v>163</v>
      </c>
    </row>
    <row r="155" s="13" customFormat="1">
      <c r="A155" s="13"/>
      <c r="B155" s="242"/>
      <c r="C155" s="243"/>
      <c r="D155" s="244" t="s">
        <v>172</v>
      </c>
      <c r="E155" s="245" t="s">
        <v>1</v>
      </c>
      <c r="F155" s="246" t="s">
        <v>86</v>
      </c>
      <c r="G155" s="243"/>
      <c r="H155" s="247">
        <v>1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172</v>
      </c>
      <c r="AU155" s="253" t="s">
        <v>88</v>
      </c>
      <c r="AV155" s="13" t="s">
        <v>88</v>
      </c>
      <c r="AW155" s="13" t="s">
        <v>34</v>
      </c>
      <c r="AX155" s="13" t="s">
        <v>78</v>
      </c>
      <c r="AY155" s="253" t="s">
        <v>163</v>
      </c>
    </row>
    <row r="156" s="16" customFormat="1">
      <c r="A156" s="16"/>
      <c r="B156" s="279"/>
      <c r="C156" s="280"/>
      <c r="D156" s="244" t="s">
        <v>172</v>
      </c>
      <c r="E156" s="281" t="s">
        <v>1</v>
      </c>
      <c r="F156" s="282" t="s">
        <v>190</v>
      </c>
      <c r="G156" s="280"/>
      <c r="H156" s="283">
        <v>1</v>
      </c>
      <c r="I156" s="284"/>
      <c r="J156" s="280"/>
      <c r="K156" s="280"/>
      <c r="L156" s="285"/>
      <c r="M156" s="286"/>
      <c r="N156" s="287"/>
      <c r="O156" s="287"/>
      <c r="P156" s="287"/>
      <c r="Q156" s="287"/>
      <c r="R156" s="287"/>
      <c r="S156" s="287"/>
      <c r="T156" s="288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89" t="s">
        <v>172</v>
      </c>
      <c r="AU156" s="289" t="s">
        <v>88</v>
      </c>
      <c r="AV156" s="16" t="s">
        <v>164</v>
      </c>
      <c r="AW156" s="16" t="s">
        <v>34</v>
      </c>
      <c r="AX156" s="16" t="s">
        <v>78</v>
      </c>
      <c r="AY156" s="289" t="s">
        <v>163</v>
      </c>
    </row>
    <row r="157" s="15" customFormat="1">
      <c r="A157" s="15"/>
      <c r="B157" s="269"/>
      <c r="C157" s="270"/>
      <c r="D157" s="244" t="s">
        <v>172</v>
      </c>
      <c r="E157" s="271" t="s">
        <v>1</v>
      </c>
      <c r="F157" s="272" t="s">
        <v>194</v>
      </c>
      <c r="G157" s="270"/>
      <c r="H157" s="271" t="s">
        <v>1</v>
      </c>
      <c r="I157" s="273"/>
      <c r="J157" s="270"/>
      <c r="K157" s="270"/>
      <c r="L157" s="274"/>
      <c r="M157" s="275"/>
      <c r="N157" s="276"/>
      <c r="O157" s="276"/>
      <c r="P157" s="276"/>
      <c r="Q157" s="276"/>
      <c r="R157" s="276"/>
      <c r="S157" s="276"/>
      <c r="T157" s="27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8" t="s">
        <v>172</v>
      </c>
      <c r="AU157" s="278" t="s">
        <v>88</v>
      </c>
      <c r="AV157" s="15" t="s">
        <v>86</v>
      </c>
      <c r="AW157" s="15" t="s">
        <v>34</v>
      </c>
      <c r="AX157" s="15" t="s">
        <v>78</v>
      </c>
      <c r="AY157" s="278" t="s">
        <v>163</v>
      </c>
    </row>
    <row r="158" s="13" customFormat="1">
      <c r="A158" s="13"/>
      <c r="B158" s="242"/>
      <c r="C158" s="243"/>
      <c r="D158" s="244" t="s">
        <v>172</v>
      </c>
      <c r="E158" s="245" t="s">
        <v>1</v>
      </c>
      <c r="F158" s="246" t="s">
        <v>195</v>
      </c>
      <c r="G158" s="243"/>
      <c r="H158" s="247">
        <v>9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172</v>
      </c>
      <c r="AU158" s="253" t="s">
        <v>88</v>
      </c>
      <c r="AV158" s="13" t="s">
        <v>88</v>
      </c>
      <c r="AW158" s="13" t="s">
        <v>34</v>
      </c>
      <c r="AX158" s="13" t="s">
        <v>78</v>
      </c>
      <c r="AY158" s="253" t="s">
        <v>163</v>
      </c>
    </row>
    <row r="159" s="16" customFormat="1">
      <c r="A159" s="16"/>
      <c r="B159" s="279"/>
      <c r="C159" s="280"/>
      <c r="D159" s="244" t="s">
        <v>172</v>
      </c>
      <c r="E159" s="281" t="s">
        <v>1</v>
      </c>
      <c r="F159" s="282" t="s">
        <v>190</v>
      </c>
      <c r="G159" s="280"/>
      <c r="H159" s="283">
        <v>9</v>
      </c>
      <c r="I159" s="284"/>
      <c r="J159" s="280"/>
      <c r="K159" s="280"/>
      <c r="L159" s="285"/>
      <c r="M159" s="286"/>
      <c r="N159" s="287"/>
      <c r="O159" s="287"/>
      <c r="P159" s="287"/>
      <c r="Q159" s="287"/>
      <c r="R159" s="287"/>
      <c r="S159" s="287"/>
      <c r="T159" s="288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89" t="s">
        <v>172</v>
      </c>
      <c r="AU159" s="289" t="s">
        <v>88</v>
      </c>
      <c r="AV159" s="16" t="s">
        <v>164</v>
      </c>
      <c r="AW159" s="16" t="s">
        <v>34</v>
      </c>
      <c r="AX159" s="16" t="s">
        <v>78</v>
      </c>
      <c r="AY159" s="289" t="s">
        <v>163</v>
      </c>
    </row>
    <row r="160" s="14" customFormat="1">
      <c r="A160" s="14"/>
      <c r="B160" s="254"/>
      <c r="C160" s="255"/>
      <c r="D160" s="244" t="s">
        <v>172</v>
      </c>
      <c r="E160" s="256" t="s">
        <v>1</v>
      </c>
      <c r="F160" s="257" t="s">
        <v>176</v>
      </c>
      <c r="G160" s="255"/>
      <c r="H160" s="258">
        <v>39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172</v>
      </c>
      <c r="AU160" s="264" t="s">
        <v>88</v>
      </c>
      <c r="AV160" s="14" t="s">
        <v>170</v>
      </c>
      <c r="AW160" s="14" t="s">
        <v>34</v>
      </c>
      <c r="AX160" s="14" t="s">
        <v>86</v>
      </c>
      <c r="AY160" s="264" t="s">
        <v>163</v>
      </c>
    </row>
    <row r="161" s="2" customFormat="1" ht="49.05" customHeight="1">
      <c r="A161" s="39"/>
      <c r="B161" s="40"/>
      <c r="C161" s="228" t="s">
        <v>170</v>
      </c>
      <c r="D161" s="228" t="s">
        <v>166</v>
      </c>
      <c r="E161" s="229" t="s">
        <v>196</v>
      </c>
      <c r="F161" s="230" t="s">
        <v>197</v>
      </c>
      <c r="G161" s="231" t="s">
        <v>184</v>
      </c>
      <c r="H161" s="232">
        <v>6</v>
      </c>
      <c r="I161" s="233"/>
      <c r="J161" s="234">
        <f>ROUND(I161*H161,2)</f>
        <v>0</v>
      </c>
      <c r="K161" s="235"/>
      <c r="L161" s="45"/>
      <c r="M161" s="236" t="s">
        <v>1</v>
      </c>
      <c r="N161" s="237" t="s">
        <v>43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170</v>
      </c>
      <c r="AT161" s="240" t="s">
        <v>166</v>
      </c>
      <c r="AU161" s="240" t="s">
        <v>88</v>
      </c>
      <c r="AY161" s="18" t="s">
        <v>163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170</v>
      </c>
      <c r="BM161" s="240" t="s">
        <v>198</v>
      </c>
    </row>
    <row r="162" s="12" customFormat="1" ht="22.8" customHeight="1">
      <c r="A162" s="12"/>
      <c r="B162" s="212"/>
      <c r="C162" s="213"/>
      <c r="D162" s="214" t="s">
        <v>77</v>
      </c>
      <c r="E162" s="226" t="s">
        <v>199</v>
      </c>
      <c r="F162" s="226" t="s">
        <v>200</v>
      </c>
      <c r="G162" s="213"/>
      <c r="H162" s="213"/>
      <c r="I162" s="216"/>
      <c r="J162" s="227">
        <f>BK162</f>
        <v>0</v>
      </c>
      <c r="K162" s="213"/>
      <c r="L162" s="218"/>
      <c r="M162" s="219"/>
      <c r="N162" s="220"/>
      <c r="O162" s="220"/>
      <c r="P162" s="221">
        <f>SUM(P163:P262)</f>
        <v>0</v>
      </c>
      <c r="Q162" s="220"/>
      <c r="R162" s="221">
        <f>SUM(R163:R262)</f>
        <v>26.840429999999998</v>
      </c>
      <c r="S162" s="220"/>
      <c r="T162" s="222">
        <f>SUM(T163:T262)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3" t="s">
        <v>86</v>
      </c>
      <c r="AT162" s="224" t="s">
        <v>77</v>
      </c>
      <c r="AU162" s="224" t="s">
        <v>86</v>
      </c>
      <c r="AY162" s="223" t="s">
        <v>163</v>
      </c>
      <c r="BK162" s="225">
        <f>SUM(BK163:BK262)</f>
        <v>0</v>
      </c>
    </row>
    <row r="163" s="2" customFormat="1" ht="14.4" customHeight="1">
      <c r="A163" s="39"/>
      <c r="B163" s="40"/>
      <c r="C163" s="228" t="s">
        <v>201</v>
      </c>
      <c r="D163" s="228" t="s">
        <v>166</v>
      </c>
      <c r="E163" s="229" t="s">
        <v>202</v>
      </c>
      <c r="F163" s="230" t="s">
        <v>203</v>
      </c>
      <c r="G163" s="231" t="s">
        <v>169</v>
      </c>
      <c r="H163" s="232">
        <v>598.79999999999995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170</v>
      </c>
      <c r="AT163" s="240" t="s">
        <v>166</v>
      </c>
      <c r="AU163" s="240" t="s">
        <v>88</v>
      </c>
      <c r="AY163" s="18" t="s">
        <v>163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170</v>
      </c>
      <c r="BM163" s="240" t="s">
        <v>204</v>
      </c>
    </row>
    <row r="164" s="2" customFormat="1" ht="24.15" customHeight="1">
      <c r="A164" s="39"/>
      <c r="B164" s="40"/>
      <c r="C164" s="228" t="s">
        <v>199</v>
      </c>
      <c r="D164" s="228" t="s">
        <v>166</v>
      </c>
      <c r="E164" s="229" t="s">
        <v>205</v>
      </c>
      <c r="F164" s="230" t="s">
        <v>206</v>
      </c>
      <c r="G164" s="231" t="s">
        <v>169</v>
      </c>
      <c r="H164" s="232">
        <v>598.79999999999995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170</v>
      </c>
      <c r="AT164" s="240" t="s">
        <v>166</v>
      </c>
      <c r="AU164" s="240" t="s">
        <v>88</v>
      </c>
      <c r="AY164" s="18" t="s">
        <v>163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170</v>
      </c>
      <c r="BM164" s="240" t="s">
        <v>207</v>
      </c>
    </row>
    <row r="165" s="2" customFormat="1" ht="24.15" customHeight="1">
      <c r="A165" s="39"/>
      <c r="B165" s="40"/>
      <c r="C165" s="228" t="s">
        <v>208</v>
      </c>
      <c r="D165" s="228" t="s">
        <v>166</v>
      </c>
      <c r="E165" s="229" t="s">
        <v>209</v>
      </c>
      <c r="F165" s="230" t="s">
        <v>210</v>
      </c>
      <c r="G165" s="231" t="s">
        <v>169</v>
      </c>
      <c r="H165" s="232">
        <v>598.79999999999995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170</v>
      </c>
      <c r="AT165" s="240" t="s">
        <v>166</v>
      </c>
      <c r="AU165" s="240" t="s">
        <v>88</v>
      </c>
      <c r="AY165" s="18" t="s">
        <v>163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170</v>
      </c>
      <c r="BM165" s="240" t="s">
        <v>211</v>
      </c>
    </row>
    <row r="166" s="2" customFormat="1" ht="24.15" customHeight="1">
      <c r="A166" s="39"/>
      <c r="B166" s="40"/>
      <c r="C166" s="228" t="s">
        <v>212</v>
      </c>
      <c r="D166" s="228" t="s">
        <v>166</v>
      </c>
      <c r="E166" s="229" t="s">
        <v>213</v>
      </c>
      <c r="F166" s="230" t="s">
        <v>214</v>
      </c>
      <c r="G166" s="231" t="s">
        <v>169</v>
      </c>
      <c r="H166" s="232">
        <v>598.79999999999995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0.04437</v>
      </c>
      <c r="R166" s="238">
        <f>Q166*H166</f>
        <v>26.568755999999997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170</v>
      </c>
      <c r="AT166" s="240" t="s">
        <v>166</v>
      </c>
      <c r="AU166" s="240" t="s">
        <v>88</v>
      </c>
      <c r="AY166" s="18" t="s">
        <v>163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170</v>
      </c>
      <c r="BM166" s="240" t="s">
        <v>215</v>
      </c>
    </row>
    <row r="167" s="15" customFormat="1">
      <c r="A167" s="15"/>
      <c r="B167" s="269"/>
      <c r="C167" s="270"/>
      <c r="D167" s="244" t="s">
        <v>172</v>
      </c>
      <c r="E167" s="271" t="s">
        <v>1</v>
      </c>
      <c r="F167" s="272" t="s">
        <v>188</v>
      </c>
      <c r="G167" s="270"/>
      <c r="H167" s="271" t="s">
        <v>1</v>
      </c>
      <c r="I167" s="273"/>
      <c r="J167" s="270"/>
      <c r="K167" s="270"/>
      <c r="L167" s="274"/>
      <c r="M167" s="275"/>
      <c r="N167" s="276"/>
      <c r="O167" s="276"/>
      <c r="P167" s="276"/>
      <c r="Q167" s="276"/>
      <c r="R167" s="276"/>
      <c r="S167" s="276"/>
      <c r="T167" s="27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8" t="s">
        <v>172</v>
      </c>
      <c r="AU167" s="278" t="s">
        <v>88</v>
      </c>
      <c r="AV167" s="15" t="s">
        <v>86</v>
      </c>
      <c r="AW167" s="15" t="s">
        <v>34</v>
      </c>
      <c r="AX167" s="15" t="s">
        <v>78</v>
      </c>
      <c r="AY167" s="278" t="s">
        <v>163</v>
      </c>
    </row>
    <row r="168" s="13" customFormat="1">
      <c r="A168" s="13"/>
      <c r="B168" s="242"/>
      <c r="C168" s="243"/>
      <c r="D168" s="244" t="s">
        <v>172</v>
      </c>
      <c r="E168" s="245" t="s">
        <v>1</v>
      </c>
      <c r="F168" s="246" t="s">
        <v>216</v>
      </c>
      <c r="G168" s="243"/>
      <c r="H168" s="247">
        <v>64.079999999999998</v>
      </c>
      <c r="I168" s="248"/>
      <c r="J168" s="243"/>
      <c r="K168" s="243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172</v>
      </c>
      <c r="AU168" s="253" t="s">
        <v>88</v>
      </c>
      <c r="AV168" s="13" t="s">
        <v>88</v>
      </c>
      <c r="AW168" s="13" t="s">
        <v>34</v>
      </c>
      <c r="AX168" s="13" t="s">
        <v>78</v>
      </c>
      <c r="AY168" s="253" t="s">
        <v>163</v>
      </c>
    </row>
    <row r="169" s="13" customFormat="1">
      <c r="A169" s="13"/>
      <c r="B169" s="242"/>
      <c r="C169" s="243"/>
      <c r="D169" s="244" t="s">
        <v>172</v>
      </c>
      <c r="E169" s="245" t="s">
        <v>1</v>
      </c>
      <c r="F169" s="246" t="s">
        <v>217</v>
      </c>
      <c r="G169" s="243"/>
      <c r="H169" s="247">
        <v>37.799999999999997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172</v>
      </c>
      <c r="AU169" s="253" t="s">
        <v>88</v>
      </c>
      <c r="AV169" s="13" t="s">
        <v>88</v>
      </c>
      <c r="AW169" s="13" t="s">
        <v>34</v>
      </c>
      <c r="AX169" s="13" t="s">
        <v>78</v>
      </c>
      <c r="AY169" s="253" t="s">
        <v>163</v>
      </c>
    </row>
    <row r="170" s="13" customFormat="1">
      <c r="A170" s="13"/>
      <c r="B170" s="242"/>
      <c r="C170" s="243"/>
      <c r="D170" s="244" t="s">
        <v>172</v>
      </c>
      <c r="E170" s="245" t="s">
        <v>1</v>
      </c>
      <c r="F170" s="246" t="s">
        <v>218</v>
      </c>
      <c r="G170" s="243"/>
      <c r="H170" s="247">
        <v>15.960000000000001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172</v>
      </c>
      <c r="AU170" s="253" t="s">
        <v>88</v>
      </c>
      <c r="AV170" s="13" t="s">
        <v>88</v>
      </c>
      <c r="AW170" s="13" t="s">
        <v>34</v>
      </c>
      <c r="AX170" s="13" t="s">
        <v>78</v>
      </c>
      <c r="AY170" s="253" t="s">
        <v>163</v>
      </c>
    </row>
    <row r="171" s="13" customFormat="1">
      <c r="A171" s="13"/>
      <c r="B171" s="242"/>
      <c r="C171" s="243"/>
      <c r="D171" s="244" t="s">
        <v>172</v>
      </c>
      <c r="E171" s="245" t="s">
        <v>1</v>
      </c>
      <c r="F171" s="246" t="s">
        <v>219</v>
      </c>
      <c r="G171" s="243"/>
      <c r="H171" s="247">
        <v>21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172</v>
      </c>
      <c r="AU171" s="253" t="s">
        <v>88</v>
      </c>
      <c r="AV171" s="13" t="s">
        <v>88</v>
      </c>
      <c r="AW171" s="13" t="s">
        <v>34</v>
      </c>
      <c r="AX171" s="13" t="s">
        <v>78</v>
      </c>
      <c r="AY171" s="253" t="s">
        <v>163</v>
      </c>
    </row>
    <row r="172" s="13" customFormat="1">
      <c r="A172" s="13"/>
      <c r="B172" s="242"/>
      <c r="C172" s="243"/>
      <c r="D172" s="244" t="s">
        <v>172</v>
      </c>
      <c r="E172" s="245" t="s">
        <v>1</v>
      </c>
      <c r="F172" s="246" t="s">
        <v>220</v>
      </c>
      <c r="G172" s="243"/>
      <c r="H172" s="247">
        <v>63.840000000000003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172</v>
      </c>
      <c r="AU172" s="253" t="s">
        <v>88</v>
      </c>
      <c r="AV172" s="13" t="s">
        <v>88</v>
      </c>
      <c r="AW172" s="13" t="s">
        <v>34</v>
      </c>
      <c r="AX172" s="13" t="s">
        <v>78</v>
      </c>
      <c r="AY172" s="253" t="s">
        <v>163</v>
      </c>
    </row>
    <row r="173" s="13" customFormat="1">
      <c r="A173" s="13"/>
      <c r="B173" s="242"/>
      <c r="C173" s="243"/>
      <c r="D173" s="244" t="s">
        <v>172</v>
      </c>
      <c r="E173" s="245" t="s">
        <v>1</v>
      </c>
      <c r="F173" s="246" t="s">
        <v>221</v>
      </c>
      <c r="G173" s="243"/>
      <c r="H173" s="247">
        <v>15.199999999999999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172</v>
      </c>
      <c r="AU173" s="253" t="s">
        <v>88</v>
      </c>
      <c r="AV173" s="13" t="s">
        <v>88</v>
      </c>
      <c r="AW173" s="13" t="s">
        <v>34</v>
      </c>
      <c r="AX173" s="13" t="s">
        <v>78</v>
      </c>
      <c r="AY173" s="253" t="s">
        <v>163</v>
      </c>
    </row>
    <row r="174" s="13" customFormat="1">
      <c r="A174" s="13"/>
      <c r="B174" s="242"/>
      <c r="C174" s="243"/>
      <c r="D174" s="244" t="s">
        <v>172</v>
      </c>
      <c r="E174" s="245" t="s">
        <v>1</v>
      </c>
      <c r="F174" s="246" t="s">
        <v>222</v>
      </c>
      <c r="G174" s="243"/>
      <c r="H174" s="247">
        <v>55.479999999999997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172</v>
      </c>
      <c r="AU174" s="253" t="s">
        <v>88</v>
      </c>
      <c r="AV174" s="13" t="s">
        <v>88</v>
      </c>
      <c r="AW174" s="13" t="s">
        <v>34</v>
      </c>
      <c r="AX174" s="13" t="s">
        <v>78</v>
      </c>
      <c r="AY174" s="253" t="s">
        <v>163</v>
      </c>
    </row>
    <row r="175" s="16" customFormat="1">
      <c r="A175" s="16"/>
      <c r="B175" s="279"/>
      <c r="C175" s="280"/>
      <c r="D175" s="244" t="s">
        <v>172</v>
      </c>
      <c r="E175" s="281" t="s">
        <v>1</v>
      </c>
      <c r="F175" s="282" t="s">
        <v>190</v>
      </c>
      <c r="G175" s="280"/>
      <c r="H175" s="283">
        <v>273.36000000000001</v>
      </c>
      <c r="I175" s="284"/>
      <c r="J175" s="280"/>
      <c r="K175" s="280"/>
      <c r="L175" s="285"/>
      <c r="M175" s="286"/>
      <c r="N175" s="287"/>
      <c r="O175" s="287"/>
      <c r="P175" s="287"/>
      <c r="Q175" s="287"/>
      <c r="R175" s="287"/>
      <c r="S175" s="287"/>
      <c r="T175" s="288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89" t="s">
        <v>172</v>
      </c>
      <c r="AU175" s="289" t="s">
        <v>88</v>
      </c>
      <c r="AV175" s="16" t="s">
        <v>164</v>
      </c>
      <c r="AW175" s="16" t="s">
        <v>34</v>
      </c>
      <c r="AX175" s="16" t="s">
        <v>78</v>
      </c>
      <c r="AY175" s="289" t="s">
        <v>163</v>
      </c>
    </row>
    <row r="176" s="15" customFormat="1">
      <c r="A176" s="15"/>
      <c r="B176" s="269"/>
      <c r="C176" s="270"/>
      <c r="D176" s="244" t="s">
        <v>172</v>
      </c>
      <c r="E176" s="271" t="s">
        <v>1</v>
      </c>
      <c r="F176" s="272" t="s">
        <v>223</v>
      </c>
      <c r="G176" s="270"/>
      <c r="H176" s="271" t="s">
        <v>1</v>
      </c>
      <c r="I176" s="273"/>
      <c r="J176" s="270"/>
      <c r="K176" s="270"/>
      <c r="L176" s="274"/>
      <c r="M176" s="275"/>
      <c r="N176" s="276"/>
      <c r="O176" s="276"/>
      <c r="P176" s="276"/>
      <c r="Q176" s="276"/>
      <c r="R176" s="276"/>
      <c r="S176" s="276"/>
      <c r="T176" s="27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8" t="s">
        <v>172</v>
      </c>
      <c r="AU176" s="278" t="s">
        <v>88</v>
      </c>
      <c r="AV176" s="15" t="s">
        <v>86</v>
      </c>
      <c r="AW176" s="15" t="s">
        <v>34</v>
      </c>
      <c r="AX176" s="15" t="s">
        <v>78</v>
      </c>
      <c r="AY176" s="278" t="s">
        <v>163</v>
      </c>
    </row>
    <row r="177" s="13" customFormat="1">
      <c r="A177" s="13"/>
      <c r="B177" s="242"/>
      <c r="C177" s="243"/>
      <c r="D177" s="244" t="s">
        <v>172</v>
      </c>
      <c r="E177" s="245" t="s">
        <v>1</v>
      </c>
      <c r="F177" s="246" t="s">
        <v>216</v>
      </c>
      <c r="G177" s="243"/>
      <c r="H177" s="247">
        <v>64.079999999999998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172</v>
      </c>
      <c r="AU177" s="253" t="s">
        <v>88</v>
      </c>
      <c r="AV177" s="13" t="s">
        <v>88</v>
      </c>
      <c r="AW177" s="13" t="s">
        <v>34</v>
      </c>
      <c r="AX177" s="13" t="s">
        <v>78</v>
      </c>
      <c r="AY177" s="253" t="s">
        <v>163</v>
      </c>
    </row>
    <row r="178" s="13" customFormat="1">
      <c r="A178" s="13"/>
      <c r="B178" s="242"/>
      <c r="C178" s="243"/>
      <c r="D178" s="244" t="s">
        <v>172</v>
      </c>
      <c r="E178" s="245" t="s">
        <v>1</v>
      </c>
      <c r="F178" s="246" t="s">
        <v>217</v>
      </c>
      <c r="G178" s="243"/>
      <c r="H178" s="247">
        <v>37.799999999999997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172</v>
      </c>
      <c r="AU178" s="253" t="s">
        <v>88</v>
      </c>
      <c r="AV178" s="13" t="s">
        <v>88</v>
      </c>
      <c r="AW178" s="13" t="s">
        <v>34</v>
      </c>
      <c r="AX178" s="13" t="s">
        <v>78</v>
      </c>
      <c r="AY178" s="253" t="s">
        <v>163</v>
      </c>
    </row>
    <row r="179" s="13" customFormat="1">
      <c r="A179" s="13"/>
      <c r="B179" s="242"/>
      <c r="C179" s="243"/>
      <c r="D179" s="244" t="s">
        <v>172</v>
      </c>
      <c r="E179" s="245" t="s">
        <v>1</v>
      </c>
      <c r="F179" s="246" t="s">
        <v>224</v>
      </c>
      <c r="G179" s="243"/>
      <c r="H179" s="247">
        <v>3.7799999999999998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172</v>
      </c>
      <c r="AU179" s="253" t="s">
        <v>88</v>
      </c>
      <c r="AV179" s="13" t="s">
        <v>88</v>
      </c>
      <c r="AW179" s="13" t="s">
        <v>34</v>
      </c>
      <c r="AX179" s="13" t="s">
        <v>78</v>
      </c>
      <c r="AY179" s="253" t="s">
        <v>163</v>
      </c>
    </row>
    <row r="180" s="13" customFormat="1">
      <c r="A180" s="13"/>
      <c r="B180" s="242"/>
      <c r="C180" s="243"/>
      <c r="D180" s="244" t="s">
        <v>172</v>
      </c>
      <c r="E180" s="245" t="s">
        <v>1</v>
      </c>
      <c r="F180" s="246" t="s">
        <v>225</v>
      </c>
      <c r="G180" s="243"/>
      <c r="H180" s="247">
        <v>8.4000000000000004</v>
      </c>
      <c r="I180" s="248"/>
      <c r="J180" s="243"/>
      <c r="K180" s="243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172</v>
      </c>
      <c r="AU180" s="253" t="s">
        <v>88</v>
      </c>
      <c r="AV180" s="13" t="s">
        <v>88</v>
      </c>
      <c r="AW180" s="13" t="s">
        <v>34</v>
      </c>
      <c r="AX180" s="13" t="s">
        <v>78</v>
      </c>
      <c r="AY180" s="253" t="s">
        <v>163</v>
      </c>
    </row>
    <row r="181" s="13" customFormat="1">
      <c r="A181" s="13"/>
      <c r="B181" s="242"/>
      <c r="C181" s="243"/>
      <c r="D181" s="244" t="s">
        <v>172</v>
      </c>
      <c r="E181" s="245" t="s">
        <v>1</v>
      </c>
      <c r="F181" s="246" t="s">
        <v>226</v>
      </c>
      <c r="G181" s="243"/>
      <c r="H181" s="247">
        <v>9.6600000000000001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172</v>
      </c>
      <c r="AU181" s="253" t="s">
        <v>88</v>
      </c>
      <c r="AV181" s="13" t="s">
        <v>88</v>
      </c>
      <c r="AW181" s="13" t="s">
        <v>34</v>
      </c>
      <c r="AX181" s="13" t="s">
        <v>78</v>
      </c>
      <c r="AY181" s="253" t="s">
        <v>163</v>
      </c>
    </row>
    <row r="182" s="13" customFormat="1">
      <c r="A182" s="13"/>
      <c r="B182" s="242"/>
      <c r="C182" s="243"/>
      <c r="D182" s="244" t="s">
        <v>172</v>
      </c>
      <c r="E182" s="245" t="s">
        <v>1</v>
      </c>
      <c r="F182" s="246" t="s">
        <v>220</v>
      </c>
      <c r="G182" s="243"/>
      <c r="H182" s="247">
        <v>63.840000000000003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172</v>
      </c>
      <c r="AU182" s="253" t="s">
        <v>88</v>
      </c>
      <c r="AV182" s="13" t="s">
        <v>88</v>
      </c>
      <c r="AW182" s="13" t="s">
        <v>34</v>
      </c>
      <c r="AX182" s="13" t="s">
        <v>78</v>
      </c>
      <c r="AY182" s="253" t="s">
        <v>163</v>
      </c>
    </row>
    <row r="183" s="13" customFormat="1">
      <c r="A183" s="13"/>
      <c r="B183" s="242"/>
      <c r="C183" s="243"/>
      <c r="D183" s="244" t="s">
        <v>172</v>
      </c>
      <c r="E183" s="245" t="s">
        <v>1</v>
      </c>
      <c r="F183" s="246" t="s">
        <v>221</v>
      </c>
      <c r="G183" s="243"/>
      <c r="H183" s="247">
        <v>15.199999999999999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172</v>
      </c>
      <c r="AU183" s="253" t="s">
        <v>88</v>
      </c>
      <c r="AV183" s="13" t="s">
        <v>88</v>
      </c>
      <c r="AW183" s="13" t="s">
        <v>34</v>
      </c>
      <c r="AX183" s="13" t="s">
        <v>78</v>
      </c>
      <c r="AY183" s="253" t="s">
        <v>163</v>
      </c>
    </row>
    <row r="184" s="13" customFormat="1">
      <c r="A184" s="13"/>
      <c r="B184" s="242"/>
      <c r="C184" s="243"/>
      <c r="D184" s="244" t="s">
        <v>172</v>
      </c>
      <c r="E184" s="245" t="s">
        <v>1</v>
      </c>
      <c r="F184" s="246" t="s">
        <v>222</v>
      </c>
      <c r="G184" s="243"/>
      <c r="H184" s="247">
        <v>55.479999999999997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172</v>
      </c>
      <c r="AU184" s="253" t="s">
        <v>88</v>
      </c>
      <c r="AV184" s="13" t="s">
        <v>88</v>
      </c>
      <c r="AW184" s="13" t="s">
        <v>34</v>
      </c>
      <c r="AX184" s="13" t="s">
        <v>78</v>
      </c>
      <c r="AY184" s="253" t="s">
        <v>163</v>
      </c>
    </row>
    <row r="185" s="16" customFormat="1">
      <c r="A185" s="16"/>
      <c r="B185" s="279"/>
      <c r="C185" s="280"/>
      <c r="D185" s="244" t="s">
        <v>172</v>
      </c>
      <c r="E185" s="281" t="s">
        <v>1</v>
      </c>
      <c r="F185" s="282" t="s">
        <v>190</v>
      </c>
      <c r="G185" s="280"/>
      <c r="H185" s="283">
        <v>258.24000000000001</v>
      </c>
      <c r="I185" s="284"/>
      <c r="J185" s="280"/>
      <c r="K185" s="280"/>
      <c r="L185" s="285"/>
      <c r="M185" s="286"/>
      <c r="N185" s="287"/>
      <c r="O185" s="287"/>
      <c r="P185" s="287"/>
      <c r="Q185" s="287"/>
      <c r="R185" s="287"/>
      <c r="S185" s="287"/>
      <c r="T185" s="288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89" t="s">
        <v>172</v>
      </c>
      <c r="AU185" s="289" t="s">
        <v>88</v>
      </c>
      <c r="AV185" s="16" t="s">
        <v>164</v>
      </c>
      <c r="AW185" s="16" t="s">
        <v>34</v>
      </c>
      <c r="AX185" s="16" t="s">
        <v>78</v>
      </c>
      <c r="AY185" s="289" t="s">
        <v>163</v>
      </c>
    </row>
    <row r="186" s="15" customFormat="1">
      <c r="A186" s="15"/>
      <c r="B186" s="269"/>
      <c r="C186" s="270"/>
      <c r="D186" s="244" t="s">
        <v>172</v>
      </c>
      <c r="E186" s="271" t="s">
        <v>1</v>
      </c>
      <c r="F186" s="272" t="s">
        <v>227</v>
      </c>
      <c r="G186" s="270"/>
      <c r="H186" s="271" t="s">
        <v>1</v>
      </c>
      <c r="I186" s="273"/>
      <c r="J186" s="270"/>
      <c r="K186" s="270"/>
      <c r="L186" s="274"/>
      <c r="M186" s="275"/>
      <c r="N186" s="276"/>
      <c r="O186" s="276"/>
      <c r="P186" s="276"/>
      <c r="Q186" s="276"/>
      <c r="R186" s="276"/>
      <c r="S186" s="276"/>
      <c r="T186" s="27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8" t="s">
        <v>172</v>
      </c>
      <c r="AU186" s="278" t="s">
        <v>88</v>
      </c>
      <c r="AV186" s="15" t="s">
        <v>86</v>
      </c>
      <c r="AW186" s="15" t="s">
        <v>34</v>
      </c>
      <c r="AX186" s="15" t="s">
        <v>78</v>
      </c>
      <c r="AY186" s="278" t="s">
        <v>163</v>
      </c>
    </row>
    <row r="187" s="13" customFormat="1">
      <c r="A187" s="13"/>
      <c r="B187" s="242"/>
      <c r="C187" s="243"/>
      <c r="D187" s="244" t="s">
        <v>172</v>
      </c>
      <c r="E187" s="245" t="s">
        <v>1</v>
      </c>
      <c r="F187" s="246" t="s">
        <v>228</v>
      </c>
      <c r="G187" s="243"/>
      <c r="H187" s="247">
        <v>43.200000000000003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172</v>
      </c>
      <c r="AU187" s="253" t="s">
        <v>88</v>
      </c>
      <c r="AV187" s="13" t="s">
        <v>88</v>
      </c>
      <c r="AW187" s="13" t="s">
        <v>34</v>
      </c>
      <c r="AX187" s="13" t="s">
        <v>78</v>
      </c>
      <c r="AY187" s="253" t="s">
        <v>163</v>
      </c>
    </row>
    <row r="188" s="13" customFormat="1">
      <c r="A188" s="13"/>
      <c r="B188" s="242"/>
      <c r="C188" s="243"/>
      <c r="D188" s="244" t="s">
        <v>172</v>
      </c>
      <c r="E188" s="245" t="s">
        <v>1</v>
      </c>
      <c r="F188" s="246" t="s">
        <v>229</v>
      </c>
      <c r="G188" s="243"/>
      <c r="H188" s="247">
        <v>9.5999999999999996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172</v>
      </c>
      <c r="AU188" s="253" t="s">
        <v>88</v>
      </c>
      <c r="AV188" s="13" t="s">
        <v>88</v>
      </c>
      <c r="AW188" s="13" t="s">
        <v>34</v>
      </c>
      <c r="AX188" s="13" t="s">
        <v>78</v>
      </c>
      <c r="AY188" s="253" t="s">
        <v>163</v>
      </c>
    </row>
    <row r="189" s="13" customFormat="1">
      <c r="A189" s="13"/>
      <c r="B189" s="242"/>
      <c r="C189" s="243"/>
      <c r="D189" s="244" t="s">
        <v>172</v>
      </c>
      <c r="E189" s="245" t="s">
        <v>1</v>
      </c>
      <c r="F189" s="246" t="s">
        <v>230</v>
      </c>
      <c r="G189" s="243"/>
      <c r="H189" s="247">
        <v>14.4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172</v>
      </c>
      <c r="AU189" s="253" t="s">
        <v>88</v>
      </c>
      <c r="AV189" s="13" t="s">
        <v>88</v>
      </c>
      <c r="AW189" s="13" t="s">
        <v>34</v>
      </c>
      <c r="AX189" s="13" t="s">
        <v>78</v>
      </c>
      <c r="AY189" s="253" t="s">
        <v>163</v>
      </c>
    </row>
    <row r="190" s="16" customFormat="1">
      <c r="A190" s="16"/>
      <c r="B190" s="279"/>
      <c r="C190" s="280"/>
      <c r="D190" s="244" t="s">
        <v>172</v>
      </c>
      <c r="E190" s="281" t="s">
        <v>1</v>
      </c>
      <c r="F190" s="282" t="s">
        <v>190</v>
      </c>
      <c r="G190" s="280"/>
      <c r="H190" s="283">
        <v>67.200000000000003</v>
      </c>
      <c r="I190" s="284"/>
      <c r="J190" s="280"/>
      <c r="K190" s="280"/>
      <c r="L190" s="285"/>
      <c r="M190" s="286"/>
      <c r="N190" s="287"/>
      <c r="O190" s="287"/>
      <c r="P190" s="287"/>
      <c r="Q190" s="287"/>
      <c r="R190" s="287"/>
      <c r="S190" s="287"/>
      <c r="T190" s="288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89" t="s">
        <v>172</v>
      </c>
      <c r="AU190" s="289" t="s">
        <v>88</v>
      </c>
      <c r="AV190" s="16" t="s">
        <v>164</v>
      </c>
      <c r="AW190" s="16" t="s">
        <v>34</v>
      </c>
      <c r="AX190" s="16" t="s">
        <v>78</v>
      </c>
      <c r="AY190" s="289" t="s">
        <v>163</v>
      </c>
    </row>
    <row r="191" s="14" customFormat="1">
      <c r="A191" s="14"/>
      <c r="B191" s="254"/>
      <c r="C191" s="255"/>
      <c r="D191" s="244" t="s">
        <v>172</v>
      </c>
      <c r="E191" s="256" t="s">
        <v>1</v>
      </c>
      <c r="F191" s="257" t="s">
        <v>176</v>
      </c>
      <c r="G191" s="255"/>
      <c r="H191" s="258">
        <v>598.79999999999995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4" t="s">
        <v>172</v>
      </c>
      <c r="AU191" s="264" t="s">
        <v>88</v>
      </c>
      <c r="AV191" s="14" t="s">
        <v>170</v>
      </c>
      <c r="AW191" s="14" t="s">
        <v>34</v>
      </c>
      <c r="AX191" s="14" t="s">
        <v>86</v>
      </c>
      <c r="AY191" s="264" t="s">
        <v>163</v>
      </c>
    </row>
    <row r="192" s="2" customFormat="1" ht="24.15" customHeight="1">
      <c r="A192" s="39"/>
      <c r="B192" s="40"/>
      <c r="C192" s="228" t="s">
        <v>195</v>
      </c>
      <c r="D192" s="228" t="s">
        <v>166</v>
      </c>
      <c r="E192" s="229" t="s">
        <v>231</v>
      </c>
      <c r="F192" s="230" t="s">
        <v>232</v>
      </c>
      <c r="G192" s="231" t="s">
        <v>169</v>
      </c>
      <c r="H192" s="232">
        <v>100.62000000000001</v>
      </c>
      <c r="I192" s="233"/>
      <c r="J192" s="234">
        <f>ROUND(I192*H192,2)</f>
        <v>0</v>
      </c>
      <c r="K192" s="235"/>
      <c r="L192" s="45"/>
      <c r="M192" s="236" t="s">
        <v>1</v>
      </c>
      <c r="N192" s="237" t="s">
        <v>43</v>
      </c>
      <c r="O192" s="92"/>
      <c r="P192" s="238">
        <f>O192*H192</f>
        <v>0</v>
      </c>
      <c r="Q192" s="238">
        <v>0.0027000000000000001</v>
      </c>
      <c r="R192" s="238">
        <f>Q192*H192</f>
        <v>0.27167400000000003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170</v>
      </c>
      <c r="AT192" s="240" t="s">
        <v>166</v>
      </c>
      <c r="AU192" s="240" t="s">
        <v>88</v>
      </c>
      <c r="AY192" s="18" t="s">
        <v>163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86</v>
      </c>
      <c r="BK192" s="241">
        <f>ROUND(I192*H192,2)</f>
        <v>0</v>
      </c>
      <c r="BL192" s="18" t="s">
        <v>170</v>
      </c>
      <c r="BM192" s="240" t="s">
        <v>233</v>
      </c>
    </row>
    <row r="193" s="13" customFormat="1">
      <c r="A193" s="13"/>
      <c r="B193" s="242"/>
      <c r="C193" s="243"/>
      <c r="D193" s="244" t="s">
        <v>172</v>
      </c>
      <c r="E193" s="245" t="s">
        <v>1</v>
      </c>
      <c r="F193" s="246" t="s">
        <v>234</v>
      </c>
      <c r="G193" s="243"/>
      <c r="H193" s="247">
        <v>108.94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172</v>
      </c>
      <c r="AU193" s="253" t="s">
        <v>88</v>
      </c>
      <c r="AV193" s="13" t="s">
        <v>88</v>
      </c>
      <c r="AW193" s="13" t="s">
        <v>34</v>
      </c>
      <c r="AX193" s="13" t="s">
        <v>78</v>
      </c>
      <c r="AY193" s="253" t="s">
        <v>163</v>
      </c>
    </row>
    <row r="194" s="13" customFormat="1">
      <c r="A194" s="13"/>
      <c r="B194" s="242"/>
      <c r="C194" s="243"/>
      <c r="D194" s="244" t="s">
        <v>172</v>
      </c>
      <c r="E194" s="245" t="s">
        <v>1</v>
      </c>
      <c r="F194" s="246" t="s">
        <v>235</v>
      </c>
      <c r="G194" s="243"/>
      <c r="H194" s="247">
        <v>-8.3200000000000003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172</v>
      </c>
      <c r="AU194" s="253" t="s">
        <v>88</v>
      </c>
      <c r="AV194" s="13" t="s">
        <v>88</v>
      </c>
      <c r="AW194" s="13" t="s">
        <v>34</v>
      </c>
      <c r="AX194" s="13" t="s">
        <v>78</v>
      </c>
      <c r="AY194" s="253" t="s">
        <v>163</v>
      </c>
    </row>
    <row r="195" s="14" customFormat="1">
      <c r="A195" s="14"/>
      <c r="B195" s="254"/>
      <c r="C195" s="255"/>
      <c r="D195" s="244" t="s">
        <v>172</v>
      </c>
      <c r="E195" s="256" t="s">
        <v>1</v>
      </c>
      <c r="F195" s="257" t="s">
        <v>176</v>
      </c>
      <c r="G195" s="255"/>
      <c r="H195" s="258">
        <v>100.62000000000001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4" t="s">
        <v>172</v>
      </c>
      <c r="AU195" s="264" t="s">
        <v>88</v>
      </c>
      <c r="AV195" s="14" t="s">
        <v>170</v>
      </c>
      <c r="AW195" s="14" t="s">
        <v>34</v>
      </c>
      <c r="AX195" s="14" t="s">
        <v>86</v>
      </c>
      <c r="AY195" s="264" t="s">
        <v>163</v>
      </c>
    </row>
    <row r="196" s="2" customFormat="1" ht="24.15" customHeight="1">
      <c r="A196" s="39"/>
      <c r="B196" s="40"/>
      <c r="C196" s="228" t="s">
        <v>236</v>
      </c>
      <c r="D196" s="228" t="s">
        <v>166</v>
      </c>
      <c r="E196" s="229" t="s">
        <v>237</v>
      </c>
      <c r="F196" s="230" t="s">
        <v>238</v>
      </c>
      <c r="G196" s="231" t="s">
        <v>239</v>
      </c>
      <c r="H196" s="232">
        <v>22</v>
      </c>
      <c r="I196" s="233"/>
      <c r="J196" s="234">
        <f>ROUND(I196*H196,2)</f>
        <v>0</v>
      </c>
      <c r="K196" s="235"/>
      <c r="L196" s="45"/>
      <c r="M196" s="236" t="s">
        <v>1</v>
      </c>
      <c r="N196" s="237" t="s">
        <v>43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170</v>
      </c>
      <c r="AT196" s="240" t="s">
        <v>166</v>
      </c>
      <c r="AU196" s="240" t="s">
        <v>88</v>
      </c>
      <c r="AY196" s="18" t="s">
        <v>163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86</v>
      </c>
      <c r="BK196" s="241">
        <f>ROUND(I196*H196,2)</f>
        <v>0</v>
      </c>
      <c r="BL196" s="18" t="s">
        <v>170</v>
      </c>
      <c r="BM196" s="240" t="s">
        <v>240</v>
      </c>
    </row>
    <row r="197" s="13" customFormat="1">
      <c r="A197" s="13"/>
      <c r="B197" s="242"/>
      <c r="C197" s="243"/>
      <c r="D197" s="244" t="s">
        <v>172</v>
      </c>
      <c r="E197" s="245" t="s">
        <v>1</v>
      </c>
      <c r="F197" s="246" t="s">
        <v>241</v>
      </c>
      <c r="G197" s="243"/>
      <c r="H197" s="247">
        <v>22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172</v>
      </c>
      <c r="AU197" s="253" t="s">
        <v>88</v>
      </c>
      <c r="AV197" s="13" t="s">
        <v>88</v>
      </c>
      <c r="AW197" s="13" t="s">
        <v>34</v>
      </c>
      <c r="AX197" s="13" t="s">
        <v>78</v>
      </c>
      <c r="AY197" s="253" t="s">
        <v>163</v>
      </c>
    </row>
    <row r="198" s="14" customFormat="1">
      <c r="A198" s="14"/>
      <c r="B198" s="254"/>
      <c r="C198" s="255"/>
      <c r="D198" s="244" t="s">
        <v>172</v>
      </c>
      <c r="E198" s="256" t="s">
        <v>1</v>
      </c>
      <c r="F198" s="257" t="s">
        <v>176</v>
      </c>
      <c r="G198" s="255"/>
      <c r="H198" s="258">
        <v>22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4" t="s">
        <v>172</v>
      </c>
      <c r="AU198" s="264" t="s">
        <v>88</v>
      </c>
      <c r="AV198" s="14" t="s">
        <v>170</v>
      </c>
      <c r="AW198" s="14" t="s">
        <v>34</v>
      </c>
      <c r="AX198" s="14" t="s">
        <v>86</v>
      </c>
      <c r="AY198" s="264" t="s">
        <v>163</v>
      </c>
    </row>
    <row r="199" s="2" customFormat="1" ht="24.15" customHeight="1">
      <c r="A199" s="39"/>
      <c r="B199" s="40"/>
      <c r="C199" s="228" t="s">
        <v>242</v>
      </c>
      <c r="D199" s="228" t="s">
        <v>166</v>
      </c>
      <c r="E199" s="229" t="s">
        <v>243</v>
      </c>
      <c r="F199" s="230" t="s">
        <v>244</v>
      </c>
      <c r="G199" s="231" t="s">
        <v>239</v>
      </c>
      <c r="H199" s="232">
        <v>3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170</v>
      </c>
      <c r="AT199" s="240" t="s">
        <v>166</v>
      </c>
      <c r="AU199" s="240" t="s">
        <v>88</v>
      </c>
      <c r="AY199" s="18" t="s">
        <v>163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170</v>
      </c>
      <c r="BM199" s="240" t="s">
        <v>245</v>
      </c>
    </row>
    <row r="200" s="13" customFormat="1">
      <c r="A200" s="13"/>
      <c r="B200" s="242"/>
      <c r="C200" s="243"/>
      <c r="D200" s="244" t="s">
        <v>172</v>
      </c>
      <c r="E200" s="245" t="s">
        <v>1</v>
      </c>
      <c r="F200" s="246" t="s">
        <v>246</v>
      </c>
      <c r="G200" s="243"/>
      <c r="H200" s="247">
        <v>3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172</v>
      </c>
      <c r="AU200" s="253" t="s">
        <v>88</v>
      </c>
      <c r="AV200" s="13" t="s">
        <v>88</v>
      </c>
      <c r="AW200" s="13" t="s">
        <v>34</v>
      </c>
      <c r="AX200" s="13" t="s">
        <v>86</v>
      </c>
      <c r="AY200" s="253" t="s">
        <v>163</v>
      </c>
    </row>
    <row r="201" s="2" customFormat="1" ht="37.8" customHeight="1">
      <c r="A201" s="39"/>
      <c r="B201" s="40"/>
      <c r="C201" s="228" t="s">
        <v>247</v>
      </c>
      <c r="D201" s="228" t="s">
        <v>166</v>
      </c>
      <c r="E201" s="229" t="s">
        <v>248</v>
      </c>
      <c r="F201" s="230" t="s">
        <v>249</v>
      </c>
      <c r="G201" s="231" t="s">
        <v>184</v>
      </c>
      <c r="H201" s="232">
        <v>7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170</v>
      </c>
      <c r="AT201" s="240" t="s">
        <v>166</v>
      </c>
      <c r="AU201" s="240" t="s">
        <v>88</v>
      </c>
      <c r="AY201" s="18" t="s">
        <v>163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170</v>
      </c>
      <c r="BM201" s="240" t="s">
        <v>250</v>
      </c>
    </row>
    <row r="202" s="13" customFormat="1">
      <c r="A202" s="13"/>
      <c r="B202" s="242"/>
      <c r="C202" s="243"/>
      <c r="D202" s="244" t="s">
        <v>172</v>
      </c>
      <c r="E202" s="245" t="s">
        <v>1</v>
      </c>
      <c r="F202" s="246" t="s">
        <v>251</v>
      </c>
      <c r="G202" s="243"/>
      <c r="H202" s="247">
        <v>3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172</v>
      </c>
      <c r="AU202" s="253" t="s">
        <v>88</v>
      </c>
      <c r="AV202" s="13" t="s">
        <v>88</v>
      </c>
      <c r="AW202" s="13" t="s">
        <v>34</v>
      </c>
      <c r="AX202" s="13" t="s">
        <v>78</v>
      </c>
      <c r="AY202" s="253" t="s">
        <v>163</v>
      </c>
    </row>
    <row r="203" s="13" customFormat="1">
      <c r="A203" s="13"/>
      <c r="B203" s="242"/>
      <c r="C203" s="243"/>
      <c r="D203" s="244" t="s">
        <v>172</v>
      </c>
      <c r="E203" s="245" t="s">
        <v>1</v>
      </c>
      <c r="F203" s="246" t="s">
        <v>252</v>
      </c>
      <c r="G203" s="243"/>
      <c r="H203" s="247">
        <v>4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172</v>
      </c>
      <c r="AU203" s="253" t="s">
        <v>88</v>
      </c>
      <c r="AV203" s="13" t="s">
        <v>88</v>
      </c>
      <c r="AW203" s="13" t="s">
        <v>34</v>
      </c>
      <c r="AX203" s="13" t="s">
        <v>78</v>
      </c>
      <c r="AY203" s="253" t="s">
        <v>163</v>
      </c>
    </row>
    <row r="204" s="14" customFormat="1">
      <c r="A204" s="14"/>
      <c r="B204" s="254"/>
      <c r="C204" s="255"/>
      <c r="D204" s="244" t="s">
        <v>172</v>
      </c>
      <c r="E204" s="256" t="s">
        <v>1</v>
      </c>
      <c r="F204" s="257" t="s">
        <v>176</v>
      </c>
      <c r="G204" s="255"/>
      <c r="H204" s="258">
        <v>7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4" t="s">
        <v>172</v>
      </c>
      <c r="AU204" s="264" t="s">
        <v>88</v>
      </c>
      <c r="AV204" s="14" t="s">
        <v>170</v>
      </c>
      <c r="AW204" s="14" t="s">
        <v>34</v>
      </c>
      <c r="AX204" s="14" t="s">
        <v>86</v>
      </c>
      <c r="AY204" s="264" t="s">
        <v>163</v>
      </c>
    </row>
    <row r="205" s="2" customFormat="1" ht="37.8" customHeight="1">
      <c r="A205" s="39"/>
      <c r="B205" s="40"/>
      <c r="C205" s="228" t="s">
        <v>14</v>
      </c>
      <c r="D205" s="228" t="s">
        <v>166</v>
      </c>
      <c r="E205" s="229" t="s">
        <v>253</v>
      </c>
      <c r="F205" s="230" t="s">
        <v>254</v>
      </c>
      <c r="G205" s="231" t="s">
        <v>239</v>
      </c>
      <c r="H205" s="232">
        <v>33.600000000000001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43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170</v>
      </c>
      <c r="AT205" s="240" t="s">
        <v>166</v>
      </c>
      <c r="AU205" s="240" t="s">
        <v>88</v>
      </c>
      <c r="AY205" s="18" t="s">
        <v>163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170</v>
      </c>
      <c r="BM205" s="240" t="s">
        <v>255</v>
      </c>
    </row>
    <row r="206" s="15" customFormat="1">
      <c r="A206" s="15"/>
      <c r="B206" s="269"/>
      <c r="C206" s="270"/>
      <c r="D206" s="244" t="s">
        <v>172</v>
      </c>
      <c r="E206" s="271" t="s">
        <v>1</v>
      </c>
      <c r="F206" s="272" t="s">
        <v>188</v>
      </c>
      <c r="G206" s="270"/>
      <c r="H206" s="271" t="s">
        <v>1</v>
      </c>
      <c r="I206" s="273"/>
      <c r="J206" s="270"/>
      <c r="K206" s="270"/>
      <c r="L206" s="274"/>
      <c r="M206" s="275"/>
      <c r="N206" s="276"/>
      <c r="O206" s="276"/>
      <c r="P206" s="276"/>
      <c r="Q206" s="276"/>
      <c r="R206" s="276"/>
      <c r="S206" s="276"/>
      <c r="T206" s="27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8" t="s">
        <v>172</v>
      </c>
      <c r="AU206" s="278" t="s">
        <v>88</v>
      </c>
      <c r="AV206" s="15" t="s">
        <v>86</v>
      </c>
      <c r="AW206" s="15" t="s">
        <v>34</v>
      </c>
      <c r="AX206" s="15" t="s">
        <v>78</v>
      </c>
      <c r="AY206" s="278" t="s">
        <v>163</v>
      </c>
    </row>
    <row r="207" s="13" customFormat="1">
      <c r="A207" s="13"/>
      <c r="B207" s="242"/>
      <c r="C207" s="243"/>
      <c r="D207" s="244" t="s">
        <v>172</v>
      </c>
      <c r="E207" s="245" t="s">
        <v>1</v>
      </c>
      <c r="F207" s="246" t="s">
        <v>256</v>
      </c>
      <c r="G207" s="243"/>
      <c r="H207" s="247">
        <v>7.5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172</v>
      </c>
      <c r="AU207" s="253" t="s">
        <v>88</v>
      </c>
      <c r="AV207" s="13" t="s">
        <v>88</v>
      </c>
      <c r="AW207" s="13" t="s">
        <v>34</v>
      </c>
      <c r="AX207" s="13" t="s">
        <v>78</v>
      </c>
      <c r="AY207" s="253" t="s">
        <v>163</v>
      </c>
    </row>
    <row r="208" s="13" customFormat="1">
      <c r="A208" s="13"/>
      <c r="B208" s="242"/>
      <c r="C208" s="243"/>
      <c r="D208" s="244" t="s">
        <v>172</v>
      </c>
      <c r="E208" s="245" t="s">
        <v>1</v>
      </c>
      <c r="F208" s="246" t="s">
        <v>257</v>
      </c>
      <c r="G208" s="243"/>
      <c r="H208" s="247">
        <v>9.5999999999999996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172</v>
      </c>
      <c r="AU208" s="253" t="s">
        <v>88</v>
      </c>
      <c r="AV208" s="13" t="s">
        <v>88</v>
      </c>
      <c r="AW208" s="13" t="s">
        <v>34</v>
      </c>
      <c r="AX208" s="13" t="s">
        <v>78</v>
      </c>
      <c r="AY208" s="253" t="s">
        <v>163</v>
      </c>
    </row>
    <row r="209" s="13" customFormat="1">
      <c r="A209" s="13"/>
      <c r="B209" s="242"/>
      <c r="C209" s="243"/>
      <c r="D209" s="244" t="s">
        <v>172</v>
      </c>
      <c r="E209" s="245" t="s">
        <v>1</v>
      </c>
      <c r="F209" s="246" t="s">
        <v>258</v>
      </c>
      <c r="G209" s="243"/>
      <c r="H209" s="247">
        <v>1.1000000000000001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172</v>
      </c>
      <c r="AU209" s="253" t="s">
        <v>88</v>
      </c>
      <c r="AV209" s="13" t="s">
        <v>88</v>
      </c>
      <c r="AW209" s="13" t="s">
        <v>34</v>
      </c>
      <c r="AX209" s="13" t="s">
        <v>78</v>
      </c>
      <c r="AY209" s="253" t="s">
        <v>163</v>
      </c>
    </row>
    <row r="210" s="13" customFormat="1">
      <c r="A210" s="13"/>
      <c r="B210" s="242"/>
      <c r="C210" s="243"/>
      <c r="D210" s="244" t="s">
        <v>172</v>
      </c>
      <c r="E210" s="245" t="s">
        <v>1</v>
      </c>
      <c r="F210" s="246" t="s">
        <v>259</v>
      </c>
      <c r="G210" s="243"/>
      <c r="H210" s="247">
        <v>1.5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172</v>
      </c>
      <c r="AU210" s="253" t="s">
        <v>88</v>
      </c>
      <c r="AV210" s="13" t="s">
        <v>88</v>
      </c>
      <c r="AW210" s="13" t="s">
        <v>34</v>
      </c>
      <c r="AX210" s="13" t="s">
        <v>78</v>
      </c>
      <c r="AY210" s="253" t="s">
        <v>163</v>
      </c>
    </row>
    <row r="211" s="13" customFormat="1">
      <c r="A211" s="13"/>
      <c r="B211" s="242"/>
      <c r="C211" s="243"/>
      <c r="D211" s="244" t="s">
        <v>172</v>
      </c>
      <c r="E211" s="245" t="s">
        <v>1</v>
      </c>
      <c r="F211" s="246" t="s">
        <v>260</v>
      </c>
      <c r="G211" s="243"/>
      <c r="H211" s="247">
        <v>1.2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172</v>
      </c>
      <c r="AU211" s="253" t="s">
        <v>88</v>
      </c>
      <c r="AV211" s="13" t="s">
        <v>88</v>
      </c>
      <c r="AW211" s="13" t="s">
        <v>34</v>
      </c>
      <c r="AX211" s="13" t="s">
        <v>78</v>
      </c>
      <c r="AY211" s="253" t="s">
        <v>163</v>
      </c>
    </row>
    <row r="212" s="16" customFormat="1">
      <c r="A212" s="16"/>
      <c r="B212" s="279"/>
      <c r="C212" s="280"/>
      <c r="D212" s="244" t="s">
        <v>172</v>
      </c>
      <c r="E212" s="281" t="s">
        <v>1</v>
      </c>
      <c r="F212" s="282" t="s">
        <v>190</v>
      </c>
      <c r="G212" s="280"/>
      <c r="H212" s="283">
        <v>20.899999999999999</v>
      </c>
      <c r="I212" s="284"/>
      <c r="J212" s="280"/>
      <c r="K212" s="280"/>
      <c r="L212" s="285"/>
      <c r="M212" s="286"/>
      <c r="N212" s="287"/>
      <c r="O212" s="287"/>
      <c r="P212" s="287"/>
      <c r="Q212" s="287"/>
      <c r="R212" s="287"/>
      <c r="S212" s="287"/>
      <c r="T212" s="288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89" t="s">
        <v>172</v>
      </c>
      <c r="AU212" s="289" t="s">
        <v>88</v>
      </c>
      <c r="AV212" s="16" t="s">
        <v>164</v>
      </c>
      <c r="AW212" s="16" t="s">
        <v>34</v>
      </c>
      <c r="AX212" s="16" t="s">
        <v>78</v>
      </c>
      <c r="AY212" s="289" t="s">
        <v>163</v>
      </c>
    </row>
    <row r="213" s="15" customFormat="1">
      <c r="A213" s="15"/>
      <c r="B213" s="269"/>
      <c r="C213" s="270"/>
      <c r="D213" s="244" t="s">
        <v>172</v>
      </c>
      <c r="E213" s="271" t="s">
        <v>1</v>
      </c>
      <c r="F213" s="272" t="s">
        <v>191</v>
      </c>
      <c r="G213" s="270"/>
      <c r="H213" s="271" t="s">
        <v>1</v>
      </c>
      <c r="I213" s="273"/>
      <c r="J213" s="270"/>
      <c r="K213" s="270"/>
      <c r="L213" s="274"/>
      <c r="M213" s="275"/>
      <c r="N213" s="276"/>
      <c r="O213" s="276"/>
      <c r="P213" s="276"/>
      <c r="Q213" s="276"/>
      <c r="R213" s="276"/>
      <c r="S213" s="276"/>
      <c r="T213" s="27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8" t="s">
        <v>172</v>
      </c>
      <c r="AU213" s="278" t="s">
        <v>88</v>
      </c>
      <c r="AV213" s="15" t="s">
        <v>86</v>
      </c>
      <c r="AW213" s="15" t="s">
        <v>34</v>
      </c>
      <c r="AX213" s="15" t="s">
        <v>78</v>
      </c>
      <c r="AY213" s="278" t="s">
        <v>163</v>
      </c>
    </row>
    <row r="214" s="13" customFormat="1">
      <c r="A214" s="13"/>
      <c r="B214" s="242"/>
      <c r="C214" s="243"/>
      <c r="D214" s="244" t="s">
        <v>172</v>
      </c>
      <c r="E214" s="245" t="s">
        <v>1</v>
      </c>
      <c r="F214" s="246" t="s">
        <v>260</v>
      </c>
      <c r="G214" s="243"/>
      <c r="H214" s="247">
        <v>1.2</v>
      </c>
      <c r="I214" s="248"/>
      <c r="J214" s="243"/>
      <c r="K214" s="243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172</v>
      </c>
      <c r="AU214" s="253" t="s">
        <v>88</v>
      </c>
      <c r="AV214" s="13" t="s">
        <v>88</v>
      </c>
      <c r="AW214" s="13" t="s">
        <v>34</v>
      </c>
      <c r="AX214" s="13" t="s">
        <v>78</v>
      </c>
      <c r="AY214" s="253" t="s">
        <v>163</v>
      </c>
    </row>
    <row r="215" s="13" customFormat="1">
      <c r="A215" s="13"/>
      <c r="B215" s="242"/>
      <c r="C215" s="243"/>
      <c r="D215" s="244" t="s">
        <v>172</v>
      </c>
      <c r="E215" s="245" t="s">
        <v>1</v>
      </c>
      <c r="F215" s="246" t="s">
        <v>261</v>
      </c>
      <c r="G215" s="243"/>
      <c r="H215" s="247">
        <v>1.6000000000000001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172</v>
      </c>
      <c r="AU215" s="253" t="s">
        <v>88</v>
      </c>
      <c r="AV215" s="13" t="s">
        <v>88</v>
      </c>
      <c r="AW215" s="13" t="s">
        <v>34</v>
      </c>
      <c r="AX215" s="13" t="s">
        <v>78</v>
      </c>
      <c r="AY215" s="253" t="s">
        <v>163</v>
      </c>
    </row>
    <row r="216" s="13" customFormat="1">
      <c r="A216" s="13"/>
      <c r="B216" s="242"/>
      <c r="C216" s="243"/>
      <c r="D216" s="244" t="s">
        <v>172</v>
      </c>
      <c r="E216" s="245" t="s">
        <v>1</v>
      </c>
      <c r="F216" s="246" t="s">
        <v>262</v>
      </c>
      <c r="G216" s="243"/>
      <c r="H216" s="247">
        <v>2.3999999999999999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172</v>
      </c>
      <c r="AU216" s="253" t="s">
        <v>88</v>
      </c>
      <c r="AV216" s="13" t="s">
        <v>88</v>
      </c>
      <c r="AW216" s="13" t="s">
        <v>34</v>
      </c>
      <c r="AX216" s="13" t="s">
        <v>78</v>
      </c>
      <c r="AY216" s="253" t="s">
        <v>163</v>
      </c>
    </row>
    <row r="217" s="13" customFormat="1">
      <c r="A217" s="13"/>
      <c r="B217" s="242"/>
      <c r="C217" s="243"/>
      <c r="D217" s="244" t="s">
        <v>172</v>
      </c>
      <c r="E217" s="245" t="s">
        <v>1</v>
      </c>
      <c r="F217" s="246" t="s">
        <v>263</v>
      </c>
      <c r="G217" s="243"/>
      <c r="H217" s="247">
        <v>0.59999999999999998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172</v>
      </c>
      <c r="AU217" s="253" t="s">
        <v>88</v>
      </c>
      <c r="AV217" s="13" t="s">
        <v>88</v>
      </c>
      <c r="AW217" s="13" t="s">
        <v>34</v>
      </c>
      <c r="AX217" s="13" t="s">
        <v>78</v>
      </c>
      <c r="AY217" s="253" t="s">
        <v>163</v>
      </c>
    </row>
    <row r="218" s="13" customFormat="1">
      <c r="A218" s="13"/>
      <c r="B218" s="242"/>
      <c r="C218" s="243"/>
      <c r="D218" s="244" t="s">
        <v>172</v>
      </c>
      <c r="E218" s="245" t="s">
        <v>1</v>
      </c>
      <c r="F218" s="246" t="s">
        <v>263</v>
      </c>
      <c r="G218" s="243"/>
      <c r="H218" s="247">
        <v>0.59999999999999998</v>
      </c>
      <c r="I218" s="248"/>
      <c r="J218" s="243"/>
      <c r="K218" s="243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172</v>
      </c>
      <c r="AU218" s="253" t="s">
        <v>88</v>
      </c>
      <c r="AV218" s="13" t="s">
        <v>88</v>
      </c>
      <c r="AW218" s="13" t="s">
        <v>34</v>
      </c>
      <c r="AX218" s="13" t="s">
        <v>78</v>
      </c>
      <c r="AY218" s="253" t="s">
        <v>163</v>
      </c>
    </row>
    <row r="219" s="13" customFormat="1">
      <c r="A219" s="13"/>
      <c r="B219" s="242"/>
      <c r="C219" s="243"/>
      <c r="D219" s="244" t="s">
        <v>172</v>
      </c>
      <c r="E219" s="245" t="s">
        <v>1</v>
      </c>
      <c r="F219" s="246" t="s">
        <v>264</v>
      </c>
      <c r="G219" s="243"/>
      <c r="H219" s="247">
        <v>3.6000000000000001</v>
      </c>
      <c r="I219" s="248"/>
      <c r="J219" s="243"/>
      <c r="K219" s="243"/>
      <c r="L219" s="249"/>
      <c r="M219" s="250"/>
      <c r="N219" s="251"/>
      <c r="O219" s="251"/>
      <c r="P219" s="251"/>
      <c r="Q219" s="251"/>
      <c r="R219" s="251"/>
      <c r="S219" s="251"/>
      <c r="T219" s="25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3" t="s">
        <v>172</v>
      </c>
      <c r="AU219" s="253" t="s">
        <v>88</v>
      </c>
      <c r="AV219" s="13" t="s">
        <v>88</v>
      </c>
      <c r="AW219" s="13" t="s">
        <v>34</v>
      </c>
      <c r="AX219" s="13" t="s">
        <v>78</v>
      </c>
      <c r="AY219" s="253" t="s">
        <v>163</v>
      </c>
    </row>
    <row r="220" s="13" customFormat="1">
      <c r="A220" s="13"/>
      <c r="B220" s="242"/>
      <c r="C220" s="243"/>
      <c r="D220" s="244" t="s">
        <v>172</v>
      </c>
      <c r="E220" s="245" t="s">
        <v>1</v>
      </c>
      <c r="F220" s="246" t="s">
        <v>265</v>
      </c>
      <c r="G220" s="243"/>
      <c r="H220" s="247">
        <v>0.90000000000000002</v>
      </c>
      <c r="I220" s="248"/>
      <c r="J220" s="243"/>
      <c r="K220" s="243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172</v>
      </c>
      <c r="AU220" s="253" t="s">
        <v>88</v>
      </c>
      <c r="AV220" s="13" t="s">
        <v>88</v>
      </c>
      <c r="AW220" s="13" t="s">
        <v>34</v>
      </c>
      <c r="AX220" s="13" t="s">
        <v>78</v>
      </c>
      <c r="AY220" s="253" t="s">
        <v>163</v>
      </c>
    </row>
    <row r="221" s="13" customFormat="1">
      <c r="A221" s="13"/>
      <c r="B221" s="242"/>
      <c r="C221" s="243"/>
      <c r="D221" s="244" t="s">
        <v>172</v>
      </c>
      <c r="E221" s="245" t="s">
        <v>1</v>
      </c>
      <c r="F221" s="246" t="s">
        <v>260</v>
      </c>
      <c r="G221" s="243"/>
      <c r="H221" s="247">
        <v>1.2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172</v>
      </c>
      <c r="AU221" s="253" t="s">
        <v>88</v>
      </c>
      <c r="AV221" s="13" t="s">
        <v>88</v>
      </c>
      <c r="AW221" s="13" t="s">
        <v>34</v>
      </c>
      <c r="AX221" s="13" t="s">
        <v>78</v>
      </c>
      <c r="AY221" s="253" t="s">
        <v>163</v>
      </c>
    </row>
    <row r="222" s="16" customFormat="1">
      <c r="A222" s="16"/>
      <c r="B222" s="279"/>
      <c r="C222" s="280"/>
      <c r="D222" s="244" t="s">
        <v>172</v>
      </c>
      <c r="E222" s="281" t="s">
        <v>1</v>
      </c>
      <c r="F222" s="282" t="s">
        <v>190</v>
      </c>
      <c r="G222" s="280"/>
      <c r="H222" s="283">
        <v>12.1</v>
      </c>
      <c r="I222" s="284"/>
      <c r="J222" s="280"/>
      <c r="K222" s="280"/>
      <c r="L222" s="285"/>
      <c r="M222" s="286"/>
      <c r="N222" s="287"/>
      <c r="O222" s="287"/>
      <c r="P222" s="287"/>
      <c r="Q222" s="287"/>
      <c r="R222" s="287"/>
      <c r="S222" s="287"/>
      <c r="T222" s="288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89" t="s">
        <v>172</v>
      </c>
      <c r="AU222" s="289" t="s">
        <v>88</v>
      </c>
      <c r="AV222" s="16" t="s">
        <v>164</v>
      </c>
      <c r="AW222" s="16" t="s">
        <v>34</v>
      </c>
      <c r="AX222" s="16" t="s">
        <v>78</v>
      </c>
      <c r="AY222" s="289" t="s">
        <v>163</v>
      </c>
    </row>
    <row r="223" s="15" customFormat="1">
      <c r="A223" s="15"/>
      <c r="B223" s="269"/>
      <c r="C223" s="270"/>
      <c r="D223" s="244" t="s">
        <v>172</v>
      </c>
      <c r="E223" s="271" t="s">
        <v>1</v>
      </c>
      <c r="F223" s="272" t="s">
        <v>193</v>
      </c>
      <c r="G223" s="270"/>
      <c r="H223" s="271" t="s">
        <v>1</v>
      </c>
      <c r="I223" s="273"/>
      <c r="J223" s="270"/>
      <c r="K223" s="270"/>
      <c r="L223" s="274"/>
      <c r="M223" s="275"/>
      <c r="N223" s="276"/>
      <c r="O223" s="276"/>
      <c r="P223" s="276"/>
      <c r="Q223" s="276"/>
      <c r="R223" s="276"/>
      <c r="S223" s="276"/>
      <c r="T223" s="27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8" t="s">
        <v>172</v>
      </c>
      <c r="AU223" s="278" t="s">
        <v>88</v>
      </c>
      <c r="AV223" s="15" t="s">
        <v>86</v>
      </c>
      <c r="AW223" s="15" t="s">
        <v>34</v>
      </c>
      <c r="AX223" s="15" t="s">
        <v>78</v>
      </c>
      <c r="AY223" s="278" t="s">
        <v>163</v>
      </c>
    </row>
    <row r="224" s="13" customFormat="1">
      <c r="A224" s="13"/>
      <c r="B224" s="242"/>
      <c r="C224" s="243"/>
      <c r="D224" s="244" t="s">
        <v>172</v>
      </c>
      <c r="E224" s="245" t="s">
        <v>1</v>
      </c>
      <c r="F224" s="246" t="s">
        <v>263</v>
      </c>
      <c r="G224" s="243"/>
      <c r="H224" s="247">
        <v>0.59999999999999998</v>
      </c>
      <c r="I224" s="248"/>
      <c r="J224" s="243"/>
      <c r="K224" s="243"/>
      <c r="L224" s="249"/>
      <c r="M224" s="250"/>
      <c r="N224" s="251"/>
      <c r="O224" s="251"/>
      <c r="P224" s="251"/>
      <c r="Q224" s="251"/>
      <c r="R224" s="251"/>
      <c r="S224" s="251"/>
      <c r="T224" s="25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3" t="s">
        <v>172</v>
      </c>
      <c r="AU224" s="253" t="s">
        <v>88</v>
      </c>
      <c r="AV224" s="13" t="s">
        <v>88</v>
      </c>
      <c r="AW224" s="13" t="s">
        <v>34</v>
      </c>
      <c r="AX224" s="13" t="s">
        <v>78</v>
      </c>
      <c r="AY224" s="253" t="s">
        <v>163</v>
      </c>
    </row>
    <row r="225" s="16" customFormat="1">
      <c r="A225" s="16"/>
      <c r="B225" s="279"/>
      <c r="C225" s="280"/>
      <c r="D225" s="244" t="s">
        <v>172</v>
      </c>
      <c r="E225" s="281" t="s">
        <v>1</v>
      </c>
      <c r="F225" s="282" t="s">
        <v>190</v>
      </c>
      <c r="G225" s="280"/>
      <c r="H225" s="283">
        <v>0.59999999999999998</v>
      </c>
      <c r="I225" s="284"/>
      <c r="J225" s="280"/>
      <c r="K225" s="280"/>
      <c r="L225" s="285"/>
      <c r="M225" s="286"/>
      <c r="N225" s="287"/>
      <c r="O225" s="287"/>
      <c r="P225" s="287"/>
      <c r="Q225" s="287"/>
      <c r="R225" s="287"/>
      <c r="S225" s="287"/>
      <c r="T225" s="288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89" t="s">
        <v>172</v>
      </c>
      <c r="AU225" s="289" t="s">
        <v>88</v>
      </c>
      <c r="AV225" s="16" t="s">
        <v>164</v>
      </c>
      <c r="AW225" s="16" t="s">
        <v>34</v>
      </c>
      <c r="AX225" s="16" t="s">
        <v>78</v>
      </c>
      <c r="AY225" s="289" t="s">
        <v>163</v>
      </c>
    </row>
    <row r="226" s="14" customFormat="1">
      <c r="A226" s="14"/>
      <c r="B226" s="254"/>
      <c r="C226" s="255"/>
      <c r="D226" s="244" t="s">
        <v>172</v>
      </c>
      <c r="E226" s="256" t="s">
        <v>1</v>
      </c>
      <c r="F226" s="257" t="s">
        <v>176</v>
      </c>
      <c r="G226" s="255"/>
      <c r="H226" s="258">
        <v>33.600000000000001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4" t="s">
        <v>172</v>
      </c>
      <c r="AU226" s="264" t="s">
        <v>88</v>
      </c>
      <c r="AV226" s="14" t="s">
        <v>170</v>
      </c>
      <c r="AW226" s="14" t="s">
        <v>34</v>
      </c>
      <c r="AX226" s="14" t="s">
        <v>86</v>
      </c>
      <c r="AY226" s="264" t="s">
        <v>163</v>
      </c>
    </row>
    <row r="227" s="2" customFormat="1" ht="24.15" customHeight="1">
      <c r="A227" s="39"/>
      <c r="B227" s="40"/>
      <c r="C227" s="228" t="s">
        <v>266</v>
      </c>
      <c r="D227" s="228" t="s">
        <v>166</v>
      </c>
      <c r="E227" s="229" t="s">
        <v>267</v>
      </c>
      <c r="F227" s="230" t="s">
        <v>268</v>
      </c>
      <c r="G227" s="231" t="s">
        <v>169</v>
      </c>
      <c r="H227" s="232">
        <v>77.319999999999993</v>
      </c>
      <c r="I227" s="233"/>
      <c r="J227" s="234">
        <f>ROUND(I227*H227,2)</f>
        <v>0</v>
      </c>
      <c r="K227" s="235"/>
      <c r="L227" s="45"/>
      <c r="M227" s="236" t="s">
        <v>1</v>
      </c>
      <c r="N227" s="237" t="s">
        <v>43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170</v>
      </c>
      <c r="AT227" s="240" t="s">
        <v>166</v>
      </c>
      <c r="AU227" s="240" t="s">
        <v>88</v>
      </c>
      <c r="AY227" s="18" t="s">
        <v>163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170</v>
      </c>
      <c r="BM227" s="240" t="s">
        <v>269</v>
      </c>
    </row>
    <row r="228" s="15" customFormat="1">
      <c r="A228" s="15"/>
      <c r="B228" s="269"/>
      <c r="C228" s="270"/>
      <c r="D228" s="244" t="s">
        <v>172</v>
      </c>
      <c r="E228" s="271" t="s">
        <v>1</v>
      </c>
      <c r="F228" s="272" t="s">
        <v>270</v>
      </c>
      <c r="G228" s="270"/>
      <c r="H228" s="271" t="s">
        <v>1</v>
      </c>
      <c r="I228" s="273"/>
      <c r="J228" s="270"/>
      <c r="K228" s="270"/>
      <c r="L228" s="274"/>
      <c r="M228" s="275"/>
      <c r="N228" s="276"/>
      <c r="O228" s="276"/>
      <c r="P228" s="276"/>
      <c r="Q228" s="276"/>
      <c r="R228" s="276"/>
      <c r="S228" s="276"/>
      <c r="T228" s="27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8" t="s">
        <v>172</v>
      </c>
      <c r="AU228" s="278" t="s">
        <v>88</v>
      </c>
      <c r="AV228" s="15" t="s">
        <v>86</v>
      </c>
      <c r="AW228" s="15" t="s">
        <v>34</v>
      </c>
      <c r="AX228" s="15" t="s">
        <v>78</v>
      </c>
      <c r="AY228" s="278" t="s">
        <v>163</v>
      </c>
    </row>
    <row r="229" s="13" customFormat="1">
      <c r="A229" s="13"/>
      <c r="B229" s="242"/>
      <c r="C229" s="243"/>
      <c r="D229" s="244" t="s">
        <v>172</v>
      </c>
      <c r="E229" s="245" t="s">
        <v>1</v>
      </c>
      <c r="F229" s="246" t="s">
        <v>271</v>
      </c>
      <c r="G229" s="243"/>
      <c r="H229" s="247">
        <v>53.399999999999999</v>
      </c>
      <c r="I229" s="248"/>
      <c r="J229" s="243"/>
      <c r="K229" s="243"/>
      <c r="L229" s="249"/>
      <c r="M229" s="250"/>
      <c r="N229" s="251"/>
      <c r="O229" s="251"/>
      <c r="P229" s="251"/>
      <c r="Q229" s="251"/>
      <c r="R229" s="251"/>
      <c r="S229" s="251"/>
      <c r="T229" s="25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3" t="s">
        <v>172</v>
      </c>
      <c r="AU229" s="253" t="s">
        <v>88</v>
      </c>
      <c r="AV229" s="13" t="s">
        <v>88</v>
      </c>
      <c r="AW229" s="13" t="s">
        <v>34</v>
      </c>
      <c r="AX229" s="13" t="s">
        <v>78</v>
      </c>
      <c r="AY229" s="253" t="s">
        <v>163</v>
      </c>
    </row>
    <row r="230" s="15" customFormat="1">
      <c r="A230" s="15"/>
      <c r="B230" s="269"/>
      <c r="C230" s="270"/>
      <c r="D230" s="244" t="s">
        <v>172</v>
      </c>
      <c r="E230" s="271" t="s">
        <v>1</v>
      </c>
      <c r="F230" s="272" t="s">
        <v>194</v>
      </c>
      <c r="G230" s="270"/>
      <c r="H230" s="271" t="s">
        <v>1</v>
      </c>
      <c r="I230" s="273"/>
      <c r="J230" s="270"/>
      <c r="K230" s="270"/>
      <c r="L230" s="274"/>
      <c r="M230" s="275"/>
      <c r="N230" s="276"/>
      <c r="O230" s="276"/>
      <c r="P230" s="276"/>
      <c r="Q230" s="276"/>
      <c r="R230" s="276"/>
      <c r="S230" s="276"/>
      <c r="T230" s="27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8" t="s">
        <v>172</v>
      </c>
      <c r="AU230" s="278" t="s">
        <v>88</v>
      </c>
      <c r="AV230" s="15" t="s">
        <v>86</v>
      </c>
      <c r="AW230" s="15" t="s">
        <v>34</v>
      </c>
      <c r="AX230" s="15" t="s">
        <v>78</v>
      </c>
      <c r="AY230" s="278" t="s">
        <v>163</v>
      </c>
    </row>
    <row r="231" s="13" customFormat="1">
      <c r="A231" s="13"/>
      <c r="B231" s="242"/>
      <c r="C231" s="243"/>
      <c r="D231" s="244" t="s">
        <v>172</v>
      </c>
      <c r="E231" s="245" t="s">
        <v>1</v>
      </c>
      <c r="F231" s="246" t="s">
        <v>272</v>
      </c>
      <c r="G231" s="243"/>
      <c r="H231" s="247">
        <v>16.199999999999999</v>
      </c>
      <c r="I231" s="248"/>
      <c r="J231" s="243"/>
      <c r="K231" s="243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172</v>
      </c>
      <c r="AU231" s="253" t="s">
        <v>88</v>
      </c>
      <c r="AV231" s="13" t="s">
        <v>88</v>
      </c>
      <c r="AW231" s="13" t="s">
        <v>34</v>
      </c>
      <c r="AX231" s="13" t="s">
        <v>78</v>
      </c>
      <c r="AY231" s="253" t="s">
        <v>163</v>
      </c>
    </row>
    <row r="232" s="13" customFormat="1">
      <c r="A232" s="13"/>
      <c r="B232" s="242"/>
      <c r="C232" s="243"/>
      <c r="D232" s="244" t="s">
        <v>172</v>
      </c>
      <c r="E232" s="245" t="s">
        <v>1</v>
      </c>
      <c r="F232" s="246" t="s">
        <v>273</v>
      </c>
      <c r="G232" s="243"/>
      <c r="H232" s="247">
        <v>2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172</v>
      </c>
      <c r="AU232" s="253" t="s">
        <v>88</v>
      </c>
      <c r="AV232" s="13" t="s">
        <v>88</v>
      </c>
      <c r="AW232" s="13" t="s">
        <v>34</v>
      </c>
      <c r="AX232" s="13" t="s">
        <v>78</v>
      </c>
      <c r="AY232" s="253" t="s">
        <v>163</v>
      </c>
    </row>
    <row r="233" s="13" customFormat="1">
      <c r="A233" s="13"/>
      <c r="B233" s="242"/>
      <c r="C233" s="243"/>
      <c r="D233" s="244" t="s">
        <v>172</v>
      </c>
      <c r="E233" s="245" t="s">
        <v>1</v>
      </c>
      <c r="F233" s="246" t="s">
        <v>274</v>
      </c>
      <c r="G233" s="243"/>
      <c r="H233" s="247">
        <v>5.7199999999999998</v>
      </c>
      <c r="I233" s="248"/>
      <c r="J233" s="243"/>
      <c r="K233" s="243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172</v>
      </c>
      <c r="AU233" s="253" t="s">
        <v>88</v>
      </c>
      <c r="AV233" s="13" t="s">
        <v>88</v>
      </c>
      <c r="AW233" s="13" t="s">
        <v>34</v>
      </c>
      <c r="AX233" s="13" t="s">
        <v>78</v>
      </c>
      <c r="AY233" s="253" t="s">
        <v>163</v>
      </c>
    </row>
    <row r="234" s="14" customFormat="1">
      <c r="A234" s="14"/>
      <c r="B234" s="254"/>
      <c r="C234" s="255"/>
      <c r="D234" s="244" t="s">
        <v>172</v>
      </c>
      <c r="E234" s="256" t="s">
        <v>1</v>
      </c>
      <c r="F234" s="257" t="s">
        <v>176</v>
      </c>
      <c r="G234" s="255"/>
      <c r="H234" s="258">
        <v>77.319999999999993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4" t="s">
        <v>172</v>
      </c>
      <c r="AU234" s="264" t="s">
        <v>88</v>
      </c>
      <c r="AV234" s="14" t="s">
        <v>170</v>
      </c>
      <c r="AW234" s="14" t="s">
        <v>34</v>
      </c>
      <c r="AX234" s="14" t="s">
        <v>86</v>
      </c>
      <c r="AY234" s="264" t="s">
        <v>163</v>
      </c>
    </row>
    <row r="235" s="2" customFormat="1" ht="14.4" customHeight="1">
      <c r="A235" s="39"/>
      <c r="B235" s="40"/>
      <c r="C235" s="228" t="s">
        <v>8</v>
      </c>
      <c r="D235" s="228" t="s">
        <v>166</v>
      </c>
      <c r="E235" s="229" t="s">
        <v>275</v>
      </c>
      <c r="F235" s="230" t="s">
        <v>276</v>
      </c>
      <c r="G235" s="231" t="s">
        <v>169</v>
      </c>
      <c r="H235" s="232">
        <v>598.79999999999995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43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170</v>
      </c>
      <c r="AT235" s="240" t="s">
        <v>166</v>
      </c>
      <c r="AU235" s="240" t="s">
        <v>88</v>
      </c>
      <c r="AY235" s="18" t="s">
        <v>163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86</v>
      </c>
      <c r="BK235" s="241">
        <f>ROUND(I235*H235,2)</f>
        <v>0</v>
      </c>
      <c r="BL235" s="18" t="s">
        <v>170</v>
      </c>
      <c r="BM235" s="240" t="s">
        <v>277</v>
      </c>
    </row>
    <row r="236" s="15" customFormat="1">
      <c r="A236" s="15"/>
      <c r="B236" s="269"/>
      <c r="C236" s="270"/>
      <c r="D236" s="244" t="s">
        <v>172</v>
      </c>
      <c r="E236" s="271" t="s">
        <v>1</v>
      </c>
      <c r="F236" s="272" t="s">
        <v>188</v>
      </c>
      <c r="G236" s="270"/>
      <c r="H236" s="271" t="s">
        <v>1</v>
      </c>
      <c r="I236" s="273"/>
      <c r="J236" s="270"/>
      <c r="K236" s="270"/>
      <c r="L236" s="274"/>
      <c r="M236" s="275"/>
      <c r="N236" s="276"/>
      <c r="O236" s="276"/>
      <c r="P236" s="276"/>
      <c r="Q236" s="276"/>
      <c r="R236" s="276"/>
      <c r="S236" s="276"/>
      <c r="T236" s="27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8" t="s">
        <v>172</v>
      </c>
      <c r="AU236" s="278" t="s">
        <v>88</v>
      </c>
      <c r="AV236" s="15" t="s">
        <v>86</v>
      </c>
      <c r="AW236" s="15" t="s">
        <v>34</v>
      </c>
      <c r="AX236" s="15" t="s">
        <v>78</v>
      </c>
      <c r="AY236" s="278" t="s">
        <v>163</v>
      </c>
    </row>
    <row r="237" s="13" customFormat="1">
      <c r="A237" s="13"/>
      <c r="B237" s="242"/>
      <c r="C237" s="243"/>
      <c r="D237" s="244" t="s">
        <v>172</v>
      </c>
      <c r="E237" s="245" t="s">
        <v>1</v>
      </c>
      <c r="F237" s="246" t="s">
        <v>216</v>
      </c>
      <c r="G237" s="243"/>
      <c r="H237" s="247">
        <v>64.079999999999998</v>
      </c>
      <c r="I237" s="248"/>
      <c r="J237" s="243"/>
      <c r="K237" s="243"/>
      <c r="L237" s="249"/>
      <c r="M237" s="250"/>
      <c r="N237" s="251"/>
      <c r="O237" s="251"/>
      <c r="P237" s="251"/>
      <c r="Q237" s="251"/>
      <c r="R237" s="251"/>
      <c r="S237" s="251"/>
      <c r="T237" s="25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3" t="s">
        <v>172</v>
      </c>
      <c r="AU237" s="253" t="s">
        <v>88</v>
      </c>
      <c r="AV237" s="13" t="s">
        <v>88</v>
      </c>
      <c r="AW237" s="13" t="s">
        <v>34</v>
      </c>
      <c r="AX237" s="13" t="s">
        <v>78</v>
      </c>
      <c r="AY237" s="253" t="s">
        <v>163</v>
      </c>
    </row>
    <row r="238" s="13" customFormat="1">
      <c r="A238" s="13"/>
      <c r="B238" s="242"/>
      <c r="C238" s="243"/>
      <c r="D238" s="244" t="s">
        <v>172</v>
      </c>
      <c r="E238" s="245" t="s">
        <v>1</v>
      </c>
      <c r="F238" s="246" t="s">
        <v>217</v>
      </c>
      <c r="G238" s="243"/>
      <c r="H238" s="247">
        <v>37.799999999999997</v>
      </c>
      <c r="I238" s="248"/>
      <c r="J238" s="243"/>
      <c r="K238" s="243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172</v>
      </c>
      <c r="AU238" s="253" t="s">
        <v>88</v>
      </c>
      <c r="AV238" s="13" t="s">
        <v>88</v>
      </c>
      <c r="AW238" s="13" t="s">
        <v>34</v>
      </c>
      <c r="AX238" s="13" t="s">
        <v>78</v>
      </c>
      <c r="AY238" s="253" t="s">
        <v>163</v>
      </c>
    </row>
    <row r="239" s="13" customFormat="1">
      <c r="A239" s="13"/>
      <c r="B239" s="242"/>
      <c r="C239" s="243"/>
      <c r="D239" s="244" t="s">
        <v>172</v>
      </c>
      <c r="E239" s="245" t="s">
        <v>1</v>
      </c>
      <c r="F239" s="246" t="s">
        <v>218</v>
      </c>
      <c r="G239" s="243"/>
      <c r="H239" s="247">
        <v>15.960000000000001</v>
      </c>
      <c r="I239" s="248"/>
      <c r="J239" s="243"/>
      <c r="K239" s="243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172</v>
      </c>
      <c r="AU239" s="253" t="s">
        <v>88</v>
      </c>
      <c r="AV239" s="13" t="s">
        <v>88</v>
      </c>
      <c r="AW239" s="13" t="s">
        <v>34</v>
      </c>
      <c r="AX239" s="13" t="s">
        <v>78</v>
      </c>
      <c r="AY239" s="253" t="s">
        <v>163</v>
      </c>
    </row>
    <row r="240" s="13" customFormat="1">
      <c r="A240" s="13"/>
      <c r="B240" s="242"/>
      <c r="C240" s="243"/>
      <c r="D240" s="244" t="s">
        <v>172</v>
      </c>
      <c r="E240" s="245" t="s">
        <v>1</v>
      </c>
      <c r="F240" s="246" t="s">
        <v>219</v>
      </c>
      <c r="G240" s="243"/>
      <c r="H240" s="247">
        <v>21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172</v>
      </c>
      <c r="AU240" s="253" t="s">
        <v>88</v>
      </c>
      <c r="AV240" s="13" t="s">
        <v>88</v>
      </c>
      <c r="AW240" s="13" t="s">
        <v>34</v>
      </c>
      <c r="AX240" s="13" t="s">
        <v>78</v>
      </c>
      <c r="AY240" s="253" t="s">
        <v>163</v>
      </c>
    </row>
    <row r="241" s="13" customFormat="1">
      <c r="A241" s="13"/>
      <c r="B241" s="242"/>
      <c r="C241" s="243"/>
      <c r="D241" s="244" t="s">
        <v>172</v>
      </c>
      <c r="E241" s="245" t="s">
        <v>1</v>
      </c>
      <c r="F241" s="246" t="s">
        <v>220</v>
      </c>
      <c r="G241" s="243"/>
      <c r="H241" s="247">
        <v>63.840000000000003</v>
      </c>
      <c r="I241" s="248"/>
      <c r="J241" s="243"/>
      <c r="K241" s="243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172</v>
      </c>
      <c r="AU241" s="253" t="s">
        <v>88</v>
      </c>
      <c r="AV241" s="13" t="s">
        <v>88</v>
      </c>
      <c r="AW241" s="13" t="s">
        <v>34</v>
      </c>
      <c r="AX241" s="13" t="s">
        <v>78</v>
      </c>
      <c r="AY241" s="253" t="s">
        <v>163</v>
      </c>
    </row>
    <row r="242" s="13" customFormat="1">
      <c r="A242" s="13"/>
      <c r="B242" s="242"/>
      <c r="C242" s="243"/>
      <c r="D242" s="244" t="s">
        <v>172</v>
      </c>
      <c r="E242" s="245" t="s">
        <v>1</v>
      </c>
      <c r="F242" s="246" t="s">
        <v>221</v>
      </c>
      <c r="G242" s="243"/>
      <c r="H242" s="247">
        <v>15.199999999999999</v>
      </c>
      <c r="I242" s="248"/>
      <c r="J242" s="243"/>
      <c r="K242" s="243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172</v>
      </c>
      <c r="AU242" s="253" t="s">
        <v>88</v>
      </c>
      <c r="AV242" s="13" t="s">
        <v>88</v>
      </c>
      <c r="AW242" s="13" t="s">
        <v>34</v>
      </c>
      <c r="AX242" s="13" t="s">
        <v>78</v>
      </c>
      <c r="AY242" s="253" t="s">
        <v>163</v>
      </c>
    </row>
    <row r="243" s="13" customFormat="1">
      <c r="A243" s="13"/>
      <c r="B243" s="242"/>
      <c r="C243" s="243"/>
      <c r="D243" s="244" t="s">
        <v>172</v>
      </c>
      <c r="E243" s="245" t="s">
        <v>1</v>
      </c>
      <c r="F243" s="246" t="s">
        <v>222</v>
      </c>
      <c r="G243" s="243"/>
      <c r="H243" s="247">
        <v>55.479999999999997</v>
      </c>
      <c r="I243" s="248"/>
      <c r="J243" s="243"/>
      <c r="K243" s="243"/>
      <c r="L243" s="249"/>
      <c r="M243" s="250"/>
      <c r="N243" s="251"/>
      <c r="O243" s="251"/>
      <c r="P243" s="251"/>
      <c r="Q243" s="251"/>
      <c r="R243" s="251"/>
      <c r="S243" s="251"/>
      <c r="T243" s="25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3" t="s">
        <v>172</v>
      </c>
      <c r="AU243" s="253" t="s">
        <v>88</v>
      </c>
      <c r="AV243" s="13" t="s">
        <v>88</v>
      </c>
      <c r="AW243" s="13" t="s">
        <v>34</v>
      </c>
      <c r="AX243" s="13" t="s">
        <v>78</v>
      </c>
      <c r="AY243" s="253" t="s">
        <v>163</v>
      </c>
    </row>
    <row r="244" s="16" customFormat="1">
      <c r="A244" s="16"/>
      <c r="B244" s="279"/>
      <c r="C244" s="280"/>
      <c r="D244" s="244" t="s">
        <v>172</v>
      </c>
      <c r="E244" s="281" t="s">
        <v>1</v>
      </c>
      <c r="F244" s="282" t="s">
        <v>190</v>
      </c>
      <c r="G244" s="280"/>
      <c r="H244" s="283">
        <v>273.36000000000001</v>
      </c>
      <c r="I244" s="284"/>
      <c r="J244" s="280"/>
      <c r="K244" s="280"/>
      <c r="L244" s="285"/>
      <c r="M244" s="286"/>
      <c r="N244" s="287"/>
      <c r="O244" s="287"/>
      <c r="P244" s="287"/>
      <c r="Q244" s="287"/>
      <c r="R244" s="287"/>
      <c r="S244" s="287"/>
      <c r="T244" s="288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89" t="s">
        <v>172</v>
      </c>
      <c r="AU244" s="289" t="s">
        <v>88</v>
      </c>
      <c r="AV244" s="16" t="s">
        <v>164</v>
      </c>
      <c r="AW244" s="16" t="s">
        <v>34</v>
      </c>
      <c r="AX244" s="16" t="s">
        <v>78</v>
      </c>
      <c r="AY244" s="289" t="s">
        <v>163</v>
      </c>
    </row>
    <row r="245" s="15" customFormat="1">
      <c r="A245" s="15"/>
      <c r="B245" s="269"/>
      <c r="C245" s="270"/>
      <c r="D245" s="244" t="s">
        <v>172</v>
      </c>
      <c r="E245" s="271" t="s">
        <v>1</v>
      </c>
      <c r="F245" s="272" t="s">
        <v>223</v>
      </c>
      <c r="G245" s="270"/>
      <c r="H245" s="271" t="s">
        <v>1</v>
      </c>
      <c r="I245" s="273"/>
      <c r="J245" s="270"/>
      <c r="K245" s="270"/>
      <c r="L245" s="274"/>
      <c r="M245" s="275"/>
      <c r="N245" s="276"/>
      <c r="O245" s="276"/>
      <c r="P245" s="276"/>
      <c r="Q245" s="276"/>
      <c r="R245" s="276"/>
      <c r="S245" s="276"/>
      <c r="T245" s="27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8" t="s">
        <v>172</v>
      </c>
      <c r="AU245" s="278" t="s">
        <v>88</v>
      </c>
      <c r="AV245" s="15" t="s">
        <v>86</v>
      </c>
      <c r="AW245" s="15" t="s">
        <v>34</v>
      </c>
      <c r="AX245" s="15" t="s">
        <v>78</v>
      </c>
      <c r="AY245" s="278" t="s">
        <v>163</v>
      </c>
    </row>
    <row r="246" s="13" customFormat="1">
      <c r="A246" s="13"/>
      <c r="B246" s="242"/>
      <c r="C246" s="243"/>
      <c r="D246" s="244" t="s">
        <v>172</v>
      </c>
      <c r="E246" s="245" t="s">
        <v>1</v>
      </c>
      <c r="F246" s="246" t="s">
        <v>216</v>
      </c>
      <c r="G246" s="243"/>
      <c r="H246" s="247">
        <v>64.079999999999998</v>
      </c>
      <c r="I246" s="248"/>
      <c r="J246" s="243"/>
      <c r="K246" s="243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172</v>
      </c>
      <c r="AU246" s="253" t="s">
        <v>88</v>
      </c>
      <c r="AV246" s="13" t="s">
        <v>88</v>
      </c>
      <c r="AW246" s="13" t="s">
        <v>34</v>
      </c>
      <c r="AX246" s="13" t="s">
        <v>78</v>
      </c>
      <c r="AY246" s="253" t="s">
        <v>163</v>
      </c>
    </row>
    <row r="247" s="13" customFormat="1">
      <c r="A247" s="13"/>
      <c r="B247" s="242"/>
      <c r="C247" s="243"/>
      <c r="D247" s="244" t="s">
        <v>172</v>
      </c>
      <c r="E247" s="245" t="s">
        <v>1</v>
      </c>
      <c r="F247" s="246" t="s">
        <v>217</v>
      </c>
      <c r="G247" s="243"/>
      <c r="H247" s="247">
        <v>37.799999999999997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172</v>
      </c>
      <c r="AU247" s="253" t="s">
        <v>88</v>
      </c>
      <c r="AV247" s="13" t="s">
        <v>88</v>
      </c>
      <c r="AW247" s="13" t="s">
        <v>34</v>
      </c>
      <c r="AX247" s="13" t="s">
        <v>78</v>
      </c>
      <c r="AY247" s="253" t="s">
        <v>163</v>
      </c>
    </row>
    <row r="248" s="13" customFormat="1">
      <c r="A248" s="13"/>
      <c r="B248" s="242"/>
      <c r="C248" s="243"/>
      <c r="D248" s="244" t="s">
        <v>172</v>
      </c>
      <c r="E248" s="245" t="s">
        <v>1</v>
      </c>
      <c r="F248" s="246" t="s">
        <v>224</v>
      </c>
      <c r="G248" s="243"/>
      <c r="H248" s="247">
        <v>3.7799999999999998</v>
      </c>
      <c r="I248" s="248"/>
      <c r="J248" s="243"/>
      <c r="K248" s="243"/>
      <c r="L248" s="249"/>
      <c r="M248" s="250"/>
      <c r="N248" s="251"/>
      <c r="O248" s="251"/>
      <c r="P248" s="251"/>
      <c r="Q248" s="251"/>
      <c r="R248" s="251"/>
      <c r="S248" s="251"/>
      <c r="T248" s="25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3" t="s">
        <v>172</v>
      </c>
      <c r="AU248" s="253" t="s">
        <v>88</v>
      </c>
      <c r="AV248" s="13" t="s">
        <v>88</v>
      </c>
      <c r="AW248" s="13" t="s">
        <v>34</v>
      </c>
      <c r="AX248" s="13" t="s">
        <v>78</v>
      </c>
      <c r="AY248" s="253" t="s">
        <v>163</v>
      </c>
    </row>
    <row r="249" s="13" customFormat="1">
      <c r="A249" s="13"/>
      <c r="B249" s="242"/>
      <c r="C249" s="243"/>
      <c r="D249" s="244" t="s">
        <v>172</v>
      </c>
      <c r="E249" s="245" t="s">
        <v>1</v>
      </c>
      <c r="F249" s="246" t="s">
        <v>225</v>
      </c>
      <c r="G249" s="243"/>
      <c r="H249" s="247">
        <v>8.4000000000000004</v>
      </c>
      <c r="I249" s="248"/>
      <c r="J249" s="243"/>
      <c r="K249" s="243"/>
      <c r="L249" s="249"/>
      <c r="M249" s="250"/>
      <c r="N249" s="251"/>
      <c r="O249" s="251"/>
      <c r="P249" s="251"/>
      <c r="Q249" s="251"/>
      <c r="R249" s="251"/>
      <c r="S249" s="251"/>
      <c r="T249" s="25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3" t="s">
        <v>172</v>
      </c>
      <c r="AU249" s="253" t="s">
        <v>88</v>
      </c>
      <c r="AV249" s="13" t="s">
        <v>88</v>
      </c>
      <c r="AW249" s="13" t="s">
        <v>34</v>
      </c>
      <c r="AX249" s="13" t="s">
        <v>78</v>
      </c>
      <c r="AY249" s="253" t="s">
        <v>163</v>
      </c>
    </row>
    <row r="250" s="13" customFormat="1">
      <c r="A250" s="13"/>
      <c r="B250" s="242"/>
      <c r="C250" s="243"/>
      <c r="D250" s="244" t="s">
        <v>172</v>
      </c>
      <c r="E250" s="245" t="s">
        <v>1</v>
      </c>
      <c r="F250" s="246" t="s">
        <v>226</v>
      </c>
      <c r="G250" s="243"/>
      <c r="H250" s="247">
        <v>9.6600000000000001</v>
      </c>
      <c r="I250" s="248"/>
      <c r="J250" s="243"/>
      <c r="K250" s="243"/>
      <c r="L250" s="249"/>
      <c r="M250" s="250"/>
      <c r="N250" s="251"/>
      <c r="O250" s="251"/>
      <c r="P250" s="251"/>
      <c r="Q250" s="251"/>
      <c r="R250" s="251"/>
      <c r="S250" s="251"/>
      <c r="T250" s="25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3" t="s">
        <v>172</v>
      </c>
      <c r="AU250" s="253" t="s">
        <v>88</v>
      </c>
      <c r="AV250" s="13" t="s">
        <v>88</v>
      </c>
      <c r="AW250" s="13" t="s">
        <v>34</v>
      </c>
      <c r="AX250" s="13" t="s">
        <v>78</v>
      </c>
      <c r="AY250" s="253" t="s">
        <v>163</v>
      </c>
    </row>
    <row r="251" s="13" customFormat="1">
      <c r="A251" s="13"/>
      <c r="B251" s="242"/>
      <c r="C251" s="243"/>
      <c r="D251" s="244" t="s">
        <v>172</v>
      </c>
      <c r="E251" s="245" t="s">
        <v>1</v>
      </c>
      <c r="F251" s="246" t="s">
        <v>220</v>
      </c>
      <c r="G251" s="243"/>
      <c r="H251" s="247">
        <v>63.840000000000003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172</v>
      </c>
      <c r="AU251" s="253" t="s">
        <v>88</v>
      </c>
      <c r="AV251" s="13" t="s">
        <v>88</v>
      </c>
      <c r="AW251" s="13" t="s">
        <v>34</v>
      </c>
      <c r="AX251" s="13" t="s">
        <v>78</v>
      </c>
      <c r="AY251" s="253" t="s">
        <v>163</v>
      </c>
    </row>
    <row r="252" s="13" customFormat="1">
      <c r="A252" s="13"/>
      <c r="B252" s="242"/>
      <c r="C252" s="243"/>
      <c r="D252" s="244" t="s">
        <v>172</v>
      </c>
      <c r="E252" s="245" t="s">
        <v>1</v>
      </c>
      <c r="F252" s="246" t="s">
        <v>221</v>
      </c>
      <c r="G252" s="243"/>
      <c r="H252" s="247">
        <v>15.199999999999999</v>
      </c>
      <c r="I252" s="248"/>
      <c r="J252" s="243"/>
      <c r="K252" s="243"/>
      <c r="L252" s="249"/>
      <c r="M252" s="250"/>
      <c r="N252" s="251"/>
      <c r="O252" s="251"/>
      <c r="P252" s="251"/>
      <c r="Q252" s="251"/>
      <c r="R252" s="251"/>
      <c r="S252" s="251"/>
      <c r="T252" s="25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3" t="s">
        <v>172</v>
      </c>
      <c r="AU252" s="253" t="s">
        <v>88</v>
      </c>
      <c r="AV252" s="13" t="s">
        <v>88</v>
      </c>
      <c r="AW252" s="13" t="s">
        <v>34</v>
      </c>
      <c r="AX252" s="13" t="s">
        <v>78</v>
      </c>
      <c r="AY252" s="253" t="s">
        <v>163</v>
      </c>
    </row>
    <row r="253" s="13" customFormat="1">
      <c r="A253" s="13"/>
      <c r="B253" s="242"/>
      <c r="C253" s="243"/>
      <c r="D253" s="244" t="s">
        <v>172</v>
      </c>
      <c r="E253" s="245" t="s">
        <v>1</v>
      </c>
      <c r="F253" s="246" t="s">
        <v>222</v>
      </c>
      <c r="G253" s="243"/>
      <c r="H253" s="247">
        <v>55.479999999999997</v>
      </c>
      <c r="I253" s="248"/>
      <c r="J253" s="243"/>
      <c r="K253" s="243"/>
      <c r="L253" s="249"/>
      <c r="M253" s="250"/>
      <c r="N253" s="251"/>
      <c r="O253" s="251"/>
      <c r="P253" s="251"/>
      <c r="Q253" s="251"/>
      <c r="R253" s="251"/>
      <c r="S253" s="251"/>
      <c r="T253" s="25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3" t="s">
        <v>172</v>
      </c>
      <c r="AU253" s="253" t="s">
        <v>88</v>
      </c>
      <c r="AV253" s="13" t="s">
        <v>88</v>
      </c>
      <c r="AW253" s="13" t="s">
        <v>34</v>
      </c>
      <c r="AX253" s="13" t="s">
        <v>78</v>
      </c>
      <c r="AY253" s="253" t="s">
        <v>163</v>
      </c>
    </row>
    <row r="254" s="16" customFormat="1">
      <c r="A254" s="16"/>
      <c r="B254" s="279"/>
      <c r="C254" s="280"/>
      <c r="D254" s="244" t="s">
        <v>172</v>
      </c>
      <c r="E254" s="281" t="s">
        <v>1</v>
      </c>
      <c r="F254" s="282" t="s">
        <v>190</v>
      </c>
      <c r="G254" s="280"/>
      <c r="H254" s="283">
        <v>258.24000000000001</v>
      </c>
      <c r="I254" s="284"/>
      <c r="J254" s="280"/>
      <c r="K254" s="280"/>
      <c r="L254" s="285"/>
      <c r="M254" s="286"/>
      <c r="N254" s="287"/>
      <c r="O254" s="287"/>
      <c r="P254" s="287"/>
      <c r="Q254" s="287"/>
      <c r="R254" s="287"/>
      <c r="S254" s="287"/>
      <c r="T254" s="288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89" t="s">
        <v>172</v>
      </c>
      <c r="AU254" s="289" t="s">
        <v>88</v>
      </c>
      <c r="AV254" s="16" t="s">
        <v>164</v>
      </c>
      <c r="AW254" s="16" t="s">
        <v>34</v>
      </c>
      <c r="AX254" s="16" t="s">
        <v>78</v>
      </c>
      <c r="AY254" s="289" t="s">
        <v>163</v>
      </c>
    </row>
    <row r="255" s="15" customFormat="1">
      <c r="A255" s="15"/>
      <c r="B255" s="269"/>
      <c r="C255" s="270"/>
      <c r="D255" s="244" t="s">
        <v>172</v>
      </c>
      <c r="E255" s="271" t="s">
        <v>1</v>
      </c>
      <c r="F255" s="272" t="s">
        <v>227</v>
      </c>
      <c r="G255" s="270"/>
      <c r="H255" s="271" t="s">
        <v>1</v>
      </c>
      <c r="I255" s="273"/>
      <c r="J255" s="270"/>
      <c r="K255" s="270"/>
      <c r="L255" s="274"/>
      <c r="M255" s="275"/>
      <c r="N255" s="276"/>
      <c r="O255" s="276"/>
      <c r="P255" s="276"/>
      <c r="Q255" s="276"/>
      <c r="R255" s="276"/>
      <c r="S255" s="276"/>
      <c r="T255" s="27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8" t="s">
        <v>172</v>
      </c>
      <c r="AU255" s="278" t="s">
        <v>88</v>
      </c>
      <c r="AV255" s="15" t="s">
        <v>86</v>
      </c>
      <c r="AW255" s="15" t="s">
        <v>34</v>
      </c>
      <c r="AX255" s="15" t="s">
        <v>78</v>
      </c>
      <c r="AY255" s="278" t="s">
        <v>163</v>
      </c>
    </row>
    <row r="256" s="13" customFormat="1">
      <c r="A256" s="13"/>
      <c r="B256" s="242"/>
      <c r="C256" s="243"/>
      <c r="D256" s="244" t="s">
        <v>172</v>
      </c>
      <c r="E256" s="245" t="s">
        <v>1</v>
      </c>
      <c r="F256" s="246" t="s">
        <v>228</v>
      </c>
      <c r="G256" s="243"/>
      <c r="H256" s="247">
        <v>43.200000000000003</v>
      </c>
      <c r="I256" s="248"/>
      <c r="J256" s="243"/>
      <c r="K256" s="243"/>
      <c r="L256" s="249"/>
      <c r="M256" s="250"/>
      <c r="N256" s="251"/>
      <c r="O256" s="251"/>
      <c r="P256" s="251"/>
      <c r="Q256" s="251"/>
      <c r="R256" s="251"/>
      <c r="S256" s="251"/>
      <c r="T256" s="25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3" t="s">
        <v>172</v>
      </c>
      <c r="AU256" s="253" t="s">
        <v>88</v>
      </c>
      <c r="AV256" s="13" t="s">
        <v>88</v>
      </c>
      <c r="AW256" s="13" t="s">
        <v>34</v>
      </c>
      <c r="AX256" s="13" t="s">
        <v>78</v>
      </c>
      <c r="AY256" s="253" t="s">
        <v>163</v>
      </c>
    </row>
    <row r="257" s="13" customFormat="1">
      <c r="A257" s="13"/>
      <c r="B257" s="242"/>
      <c r="C257" s="243"/>
      <c r="D257" s="244" t="s">
        <v>172</v>
      </c>
      <c r="E257" s="245" t="s">
        <v>1</v>
      </c>
      <c r="F257" s="246" t="s">
        <v>229</v>
      </c>
      <c r="G257" s="243"/>
      <c r="H257" s="247">
        <v>9.5999999999999996</v>
      </c>
      <c r="I257" s="248"/>
      <c r="J257" s="243"/>
      <c r="K257" s="243"/>
      <c r="L257" s="249"/>
      <c r="M257" s="250"/>
      <c r="N257" s="251"/>
      <c r="O257" s="251"/>
      <c r="P257" s="251"/>
      <c r="Q257" s="251"/>
      <c r="R257" s="251"/>
      <c r="S257" s="251"/>
      <c r="T257" s="25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3" t="s">
        <v>172</v>
      </c>
      <c r="AU257" s="253" t="s">
        <v>88</v>
      </c>
      <c r="AV257" s="13" t="s">
        <v>88</v>
      </c>
      <c r="AW257" s="13" t="s">
        <v>34</v>
      </c>
      <c r="AX257" s="13" t="s">
        <v>78</v>
      </c>
      <c r="AY257" s="253" t="s">
        <v>163</v>
      </c>
    </row>
    <row r="258" s="13" customFormat="1">
      <c r="A258" s="13"/>
      <c r="B258" s="242"/>
      <c r="C258" s="243"/>
      <c r="D258" s="244" t="s">
        <v>172</v>
      </c>
      <c r="E258" s="245" t="s">
        <v>1</v>
      </c>
      <c r="F258" s="246" t="s">
        <v>230</v>
      </c>
      <c r="G258" s="243"/>
      <c r="H258" s="247">
        <v>14.4</v>
      </c>
      <c r="I258" s="248"/>
      <c r="J258" s="243"/>
      <c r="K258" s="243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172</v>
      </c>
      <c r="AU258" s="253" t="s">
        <v>88</v>
      </c>
      <c r="AV258" s="13" t="s">
        <v>88</v>
      </c>
      <c r="AW258" s="13" t="s">
        <v>34</v>
      </c>
      <c r="AX258" s="13" t="s">
        <v>78</v>
      </c>
      <c r="AY258" s="253" t="s">
        <v>163</v>
      </c>
    </row>
    <row r="259" s="16" customFormat="1">
      <c r="A259" s="16"/>
      <c r="B259" s="279"/>
      <c r="C259" s="280"/>
      <c r="D259" s="244" t="s">
        <v>172</v>
      </c>
      <c r="E259" s="281" t="s">
        <v>1</v>
      </c>
      <c r="F259" s="282" t="s">
        <v>190</v>
      </c>
      <c r="G259" s="280"/>
      <c r="H259" s="283">
        <v>67.200000000000003</v>
      </c>
      <c r="I259" s="284"/>
      <c r="J259" s="280"/>
      <c r="K259" s="280"/>
      <c r="L259" s="285"/>
      <c r="M259" s="286"/>
      <c r="N259" s="287"/>
      <c r="O259" s="287"/>
      <c r="P259" s="287"/>
      <c r="Q259" s="287"/>
      <c r="R259" s="287"/>
      <c r="S259" s="287"/>
      <c r="T259" s="288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89" t="s">
        <v>172</v>
      </c>
      <c r="AU259" s="289" t="s">
        <v>88</v>
      </c>
      <c r="AV259" s="16" t="s">
        <v>164</v>
      </c>
      <c r="AW259" s="16" t="s">
        <v>34</v>
      </c>
      <c r="AX259" s="16" t="s">
        <v>78</v>
      </c>
      <c r="AY259" s="289" t="s">
        <v>163</v>
      </c>
    </row>
    <row r="260" s="14" customFormat="1">
      <c r="A260" s="14"/>
      <c r="B260" s="254"/>
      <c r="C260" s="255"/>
      <c r="D260" s="244" t="s">
        <v>172</v>
      </c>
      <c r="E260" s="256" t="s">
        <v>1</v>
      </c>
      <c r="F260" s="257" t="s">
        <v>176</v>
      </c>
      <c r="G260" s="255"/>
      <c r="H260" s="258">
        <v>598.79999999999995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4" t="s">
        <v>172</v>
      </c>
      <c r="AU260" s="264" t="s">
        <v>88</v>
      </c>
      <c r="AV260" s="14" t="s">
        <v>170</v>
      </c>
      <c r="AW260" s="14" t="s">
        <v>34</v>
      </c>
      <c r="AX260" s="14" t="s">
        <v>86</v>
      </c>
      <c r="AY260" s="264" t="s">
        <v>163</v>
      </c>
    </row>
    <row r="261" s="2" customFormat="1" ht="24.15" customHeight="1">
      <c r="A261" s="39"/>
      <c r="B261" s="40"/>
      <c r="C261" s="228" t="s">
        <v>278</v>
      </c>
      <c r="D261" s="228" t="s">
        <v>166</v>
      </c>
      <c r="E261" s="229" t="s">
        <v>279</v>
      </c>
      <c r="F261" s="230" t="s">
        <v>280</v>
      </c>
      <c r="G261" s="231" t="s">
        <v>169</v>
      </c>
      <c r="H261" s="232">
        <v>598.79999999999995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43</v>
      </c>
      <c r="O261" s="92"/>
      <c r="P261" s="238">
        <f>O261*H261</f>
        <v>0</v>
      </c>
      <c r="Q261" s="238">
        <v>0</v>
      </c>
      <c r="R261" s="238">
        <f>Q261*H261</f>
        <v>0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170</v>
      </c>
      <c r="AT261" s="240" t="s">
        <v>166</v>
      </c>
      <c r="AU261" s="240" t="s">
        <v>88</v>
      </c>
      <c r="AY261" s="18" t="s">
        <v>163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170</v>
      </c>
      <c r="BM261" s="240" t="s">
        <v>281</v>
      </c>
    </row>
    <row r="262" s="2" customFormat="1">
      <c r="A262" s="39"/>
      <c r="B262" s="40"/>
      <c r="C262" s="41"/>
      <c r="D262" s="244" t="s">
        <v>186</v>
      </c>
      <c r="E262" s="41"/>
      <c r="F262" s="265" t="s">
        <v>282</v>
      </c>
      <c r="G262" s="41"/>
      <c r="H262" s="41"/>
      <c r="I262" s="266"/>
      <c r="J262" s="41"/>
      <c r="K262" s="41"/>
      <c r="L262" s="45"/>
      <c r="M262" s="267"/>
      <c r="N262" s="268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186</v>
      </c>
      <c r="AU262" s="18" t="s">
        <v>88</v>
      </c>
    </row>
    <row r="263" s="12" customFormat="1" ht="22.8" customHeight="1">
      <c r="A263" s="12"/>
      <c r="B263" s="212"/>
      <c r="C263" s="213"/>
      <c r="D263" s="214" t="s">
        <v>77</v>
      </c>
      <c r="E263" s="226" t="s">
        <v>212</v>
      </c>
      <c r="F263" s="226" t="s">
        <v>283</v>
      </c>
      <c r="G263" s="213"/>
      <c r="H263" s="213"/>
      <c r="I263" s="216"/>
      <c r="J263" s="227">
        <f>BK263</f>
        <v>0</v>
      </c>
      <c r="K263" s="213"/>
      <c r="L263" s="218"/>
      <c r="M263" s="219"/>
      <c r="N263" s="220"/>
      <c r="O263" s="220"/>
      <c r="P263" s="221">
        <f>SUM(P264:P267)</f>
        <v>0</v>
      </c>
      <c r="Q263" s="220"/>
      <c r="R263" s="221">
        <f>SUM(R264:R267)</f>
        <v>0.016500000000000001</v>
      </c>
      <c r="S263" s="220"/>
      <c r="T263" s="222">
        <f>SUM(T264:T267)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3" t="s">
        <v>86</v>
      </c>
      <c r="AT263" s="224" t="s">
        <v>77</v>
      </c>
      <c r="AU263" s="224" t="s">
        <v>86</v>
      </c>
      <c r="AY263" s="223" t="s">
        <v>163</v>
      </c>
      <c r="BK263" s="225">
        <f>SUM(BK264:BK267)</f>
        <v>0</v>
      </c>
    </row>
    <row r="264" s="2" customFormat="1" ht="14.4" customHeight="1">
      <c r="A264" s="39"/>
      <c r="B264" s="40"/>
      <c r="C264" s="228" t="s">
        <v>284</v>
      </c>
      <c r="D264" s="228" t="s">
        <v>166</v>
      </c>
      <c r="E264" s="229" t="s">
        <v>285</v>
      </c>
      <c r="F264" s="230" t="s">
        <v>286</v>
      </c>
      <c r="G264" s="231" t="s">
        <v>184</v>
      </c>
      <c r="H264" s="232">
        <v>11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43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170</v>
      </c>
      <c r="AT264" s="240" t="s">
        <v>166</v>
      </c>
      <c r="AU264" s="240" t="s">
        <v>88</v>
      </c>
      <c r="AY264" s="18" t="s">
        <v>163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170</v>
      </c>
      <c r="BM264" s="240" t="s">
        <v>287</v>
      </c>
    </row>
    <row r="265" s="13" customFormat="1">
      <c r="A265" s="13"/>
      <c r="B265" s="242"/>
      <c r="C265" s="243"/>
      <c r="D265" s="244" t="s">
        <v>172</v>
      </c>
      <c r="E265" s="245" t="s">
        <v>1</v>
      </c>
      <c r="F265" s="246" t="s">
        <v>288</v>
      </c>
      <c r="G265" s="243"/>
      <c r="H265" s="247">
        <v>11</v>
      </c>
      <c r="I265" s="248"/>
      <c r="J265" s="243"/>
      <c r="K265" s="243"/>
      <c r="L265" s="249"/>
      <c r="M265" s="250"/>
      <c r="N265" s="251"/>
      <c r="O265" s="251"/>
      <c r="P265" s="251"/>
      <c r="Q265" s="251"/>
      <c r="R265" s="251"/>
      <c r="S265" s="251"/>
      <c r="T265" s="25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3" t="s">
        <v>172</v>
      </c>
      <c r="AU265" s="253" t="s">
        <v>88</v>
      </c>
      <c r="AV265" s="13" t="s">
        <v>88</v>
      </c>
      <c r="AW265" s="13" t="s">
        <v>34</v>
      </c>
      <c r="AX265" s="13" t="s">
        <v>86</v>
      </c>
      <c r="AY265" s="253" t="s">
        <v>163</v>
      </c>
    </row>
    <row r="266" s="2" customFormat="1" ht="14.4" customHeight="1">
      <c r="A266" s="39"/>
      <c r="B266" s="40"/>
      <c r="C266" s="228" t="s">
        <v>289</v>
      </c>
      <c r="D266" s="228" t="s">
        <v>166</v>
      </c>
      <c r="E266" s="229" t="s">
        <v>290</v>
      </c>
      <c r="F266" s="230" t="s">
        <v>291</v>
      </c>
      <c r="G266" s="231" t="s">
        <v>184</v>
      </c>
      <c r="H266" s="232">
        <v>11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43</v>
      </c>
      <c r="O266" s="92"/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170</v>
      </c>
      <c r="AT266" s="240" t="s">
        <v>166</v>
      </c>
      <c r="AU266" s="240" t="s">
        <v>88</v>
      </c>
      <c r="AY266" s="18" t="s">
        <v>163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170</v>
      </c>
      <c r="BM266" s="240" t="s">
        <v>292</v>
      </c>
    </row>
    <row r="267" s="2" customFormat="1" ht="24.15" customHeight="1">
      <c r="A267" s="39"/>
      <c r="B267" s="40"/>
      <c r="C267" s="290" t="s">
        <v>293</v>
      </c>
      <c r="D267" s="290" t="s">
        <v>294</v>
      </c>
      <c r="E267" s="291" t="s">
        <v>295</v>
      </c>
      <c r="F267" s="292" t="s">
        <v>296</v>
      </c>
      <c r="G267" s="293" t="s">
        <v>184</v>
      </c>
      <c r="H267" s="294">
        <v>11</v>
      </c>
      <c r="I267" s="295"/>
      <c r="J267" s="296">
        <f>ROUND(I267*H267,2)</f>
        <v>0</v>
      </c>
      <c r="K267" s="297"/>
      <c r="L267" s="298"/>
      <c r="M267" s="299" t="s">
        <v>1</v>
      </c>
      <c r="N267" s="300" t="s">
        <v>43</v>
      </c>
      <c r="O267" s="92"/>
      <c r="P267" s="238">
        <f>O267*H267</f>
        <v>0</v>
      </c>
      <c r="Q267" s="238">
        <v>0.0015</v>
      </c>
      <c r="R267" s="238">
        <f>Q267*H267</f>
        <v>0.016500000000000001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212</v>
      </c>
      <c r="AT267" s="240" t="s">
        <v>294</v>
      </c>
      <c r="AU267" s="240" t="s">
        <v>88</v>
      </c>
      <c r="AY267" s="18" t="s">
        <v>163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170</v>
      </c>
      <c r="BM267" s="240" t="s">
        <v>297</v>
      </c>
    </row>
    <row r="268" s="12" customFormat="1" ht="22.8" customHeight="1">
      <c r="A268" s="12"/>
      <c r="B268" s="212"/>
      <c r="C268" s="213"/>
      <c r="D268" s="214" t="s">
        <v>77</v>
      </c>
      <c r="E268" s="226" t="s">
        <v>195</v>
      </c>
      <c r="F268" s="226" t="s">
        <v>298</v>
      </c>
      <c r="G268" s="213"/>
      <c r="H268" s="213"/>
      <c r="I268" s="216"/>
      <c r="J268" s="227">
        <f>BK268</f>
        <v>0</v>
      </c>
      <c r="K268" s="213"/>
      <c r="L268" s="218"/>
      <c r="M268" s="219"/>
      <c r="N268" s="220"/>
      <c r="O268" s="220"/>
      <c r="P268" s="221">
        <f>SUM(P269:P341)</f>
        <v>0</v>
      </c>
      <c r="Q268" s="220"/>
      <c r="R268" s="221">
        <f>SUM(R269:R341)</f>
        <v>4.8297600000000003</v>
      </c>
      <c r="S268" s="220"/>
      <c r="T268" s="222">
        <f>SUM(T269:T341)</f>
        <v>42.736361999999993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3" t="s">
        <v>86</v>
      </c>
      <c r="AT268" s="224" t="s">
        <v>77</v>
      </c>
      <c r="AU268" s="224" t="s">
        <v>86</v>
      </c>
      <c r="AY268" s="223" t="s">
        <v>163</v>
      </c>
      <c r="BK268" s="225">
        <f>SUM(BK269:BK341)</f>
        <v>0</v>
      </c>
    </row>
    <row r="269" s="2" customFormat="1" ht="62.7" customHeight="1">
      <c r="A269" s="39"/>
      <c r="B269" s="40"/>
      <c r="C269" s="228" t="s">
        <v>299</v>
      </c>
      <c r="D269" s="228" t="s">
        <v>166</v>
      </c>
      <c r="E269" s="229" t="s">
        <v>300</v>
      </c>
      <c r="F269" s="230" t="s">
        <v>301</v>
      </c>
      <c r="G269" s="231" t="s">
        <v>302</v>
      </c>
      <c r="H269" s="232">
        <v>1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170</v>
      </c>
      <c r="AT269" s="240" t="s">
        <v>166</v>
      </c>
      <c r="AU269" s="240" t="s">
        <v>88</v>
      </c>
      <c r="AY269" s="18" t="s">
        <v>163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170</v>
      </c>
      <c r="BM269" s="240" t="s">
        <v>303</v>
      </c>
    </row>
    <row r="270" s="2" customFormat="1" ht="37.8" customHeight="1">
      <c r="A270" s="39"/>
      <c r="B270" s="40"/>
      <c r="C270" s="228" t="s">
        <v>7</v>
      </c>
      <c r="D270" s="228" t="s">
        <v>166</v>
      </c>
      <c r="E270" s="229" t="s">
        <v>304</v>
      </c>
      <c r="F270" s="230" t="s">
        <v>305</v>
      </c>
      <c r="G270" s="231" t="s">
        <v>302</v>
      </c>
      <c r="H270" s="232">
        <v>1</v>
      </c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43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170</v>
      </c>
      <c r="AT270" s="240" t="s">
        <v>166</v>
      </c>
      <c r="AU270" s="240" t="s">
        <v>88</v>
      </c>
      <c r="AY270" s="18" t="s">
        <v>163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170</v>
      </c>
      <c r="BM270" s="240" t="s">
        <v>306</v>
      </c>
    </row>
    <row r="271" s="2" customFormat="1" ht="24.15" customHeight="1">
      <c r="A271" s="39"/>
      <c r="B271" s="40"/>
      <c r="C271" s="228" t="s">
        <v>307</v>
      </c>
      <c r="D271" s="228" t="s">
        <v>166</v>
      </c>
      <c r="E271" s="229" t="s">
        <v>308</v>
      </c>
      <c r="F271" s="230" t="s">
        <v>309</v>
      </c>
      <c r="G271" s="231" t="s">
        <v>239</v>
      </c>
      <c r="H271" s="232">
        <v>24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43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170</v>
      </c>
      <c r="AT271" s="240" t="s">
        <v>166</v>
      </c>
      <c r="AU271" s="240" t="s">
        <v>88</v>
      </c>
      <c r="AY271" s="18" t="s">
        <v>163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170</v>
      </c>
      <c r="BM271" s="240" t="s">
        <v>310</v>
      </c>
    </row>
    <row r="272" s="13" customFormat="1">
      <c r="A272" s="13"/>
      <c r="B272" s="242"/>
      <c r="C272" s="243"/>
      <c r="D272" s="244" t="s">
        <v>172</v>
      </c>
      <c r="E272" s="245" t="s">
        <v>1</v>
      </c>
      <c r="F272" s="246" t="s">
        <v>311</v>
      </c>
      <c r="G272" s="243"/>
      <c r="H272" s="247">
        <v>24</v>
      </c>
      <c r="I272" s="248"/>
      <c r="J272" s="243"/>
      <c r="K272" s="243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172</v>
      </c>
      <c r="AU272" s="253" t="s">
        <v>88</v>
      </c>
      <c r="AV272" s="13" t="s">
        <v>88</v>
      </c>
      <c r="AW272" s="13" t="s">
        <v>34</v>
      </c>
      <c r="AX272" s="13" t="s">
        <v>78</v>
      </c>
      <c r="AY272" s="253" t="s">
        <v>163</v>
      </c>
    </row>
    <row r="273" s="14" customFormat="1">
      <c r="A273" s="14"/>
      <c r="B273" s="254"/>
      <c r="C273" s="255"/>
      <c r="D273" s="244" t="s">
        <v>172</v>
      </c>
      <c r="E273" s="256" t="s">
        <v>1</v>
      </c>
      <c r="F273" s="257" t="s">
        <v>176</v>
      </c>
      <c r="G273" s="255"/>
      <c r="H273" s="258">
        <v>24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4" t="s">
        <v>172</v>
      </c>
      <c r="AU273" s="264" t="s">
        <v>88</v>
      </c>
      <c r="AV273" s="14" t="s">
        <v>170</v>
      </c>
      <c r="AW273" s="14" t="s">
        <v>34</v>
      </c>
      <c r="AX273" s="14" t="s">
        <v>86</v>
      </c>
      <c r="AY273" s="264" t="s">
        <v>163</v>
      </c>
    </row>
    <row r="274" s="2" customFormat="1" ht="24.15" customHeight="1">
      <c r="A274" s="39"/>
      <c r="B274" s="40"/>
      <c r="C274" s="228" t="s">
        <v>312</v>
      </c>
      <c r="D274" s="228" t="s">
        <v>166</v>
      </c>
      <c r="E274" s="229" t="s">
        <v>313</v>
      </c>
      <c r="F274" s="230" t="s">
        <v>314</v>
      </c>
      <c r="G274" s="231" t="s">
        <v>184</v>
      </c>
      <c r="H274" s="232">
        <v>1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170</v>
      </c>
      <c r="AT274" s="240" t="s">
        <v>166</v>
      </c>
      <c r="AU274" s="240" t="s">
        <v>88</v>
      </c>
      <c r="AY274" s="18" t="s">
        <v>163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86</v>
      </c>
      <c r="BK274" s="241">
        <f>ROUND(I274*H274,2)</f>
        <v>0</v>
      </c>
      <c r="BL274" s="18" t="s">
        <v>170</v>
      </c>
      <c r="BM274" s="240" t="s">
        <v>315</v>
      </c>
    </row>
    <row r="275" s="2" customFormat="1" ht="14.4" customHeight="1">
      <c r="A275" s="39"/>
      <c r="B275" s="40"/>
      <c r="C275" s="290" t="s">
        <v>316</v>
      </c>
      <c r="D275" s="290" t="s">
        <v>294</v>
      </c>
      <c r="E275" s="291" t="s">
        <v>317</v>
      </c>
      <c r="F275" s="292" t="s">
        <v>318</v>
      </c>
      <c r="G275" s="293" t="s">
        <v>184</v>
      </c>
      <c r="H275" s="294">
        <v>1</v>
      </c>
      <c r="I275" s="295"/>
      <c r="J275" s="296">
        <f>ROUND(I275*H275,2)</f>
        <v>0</v>
      </c>
      <c r="K275" s="297"/>
      <c r="L275" s="298"/>
      <c r="M275" s="299" t="s">
        <v>1</v>
      </c>
      <c r="N275" s="300" t="s">
        <v>43</v>
      </c>
      <c r="O275" s="92"/>
      <c r="P275" s="238">
        <f>O275*H275</f>
        <v>0</v>
      </c>
      <c r="Q275" s="238">
        <v>0</v>
      </c>
      <c r="R275" s="238">
        <f>Q275*H275</f>
        <v>0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212</v>
      </c>
      <c r="AT275" s="240" t="s">
        <v>294</v>
      </c>
      <c r="AU275" s="240" t="s">
        <v>88</v>
      </c>
      <c r="AY275" s="18" t="s">
        <v>163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86</v>
      </c>
      <c r="BK275" s="241">
        <f>ROUND(I275*H275,2)</f>
        <v>0</v>
      </c>
      <c r="BL275" s="18" t="s">
        <v>170</v>
      </c>
      <c r="BM275" s="240" t="s">
        <v>319</v>
      </c>
    </row>
    <row r="276" s="2" customFormat="1" ht="24.15" customHeight="1">
      <c r="A276" s="39"/>
      <c r="B276" s="40"/>
      <c r="C276" s="228" t="s">
        <v>320</v>
      </c>
      <c r="D276" s="228" t="s">
        <v>166</v>
      </c>
      <c r="E276" s="229" t="s">
        <v>321</v>
      </c>
      <c r="F276" s="230" t="s">
        <v>322</v>
      </c>
      <c r="G276" s="231" t="s">
        <v>169</v>
      </c>
      <c r="H276" s="232">
        <v>658.67999999999995</v>
      </c>
      <c r="I276" s="233"/>
      <c r="J276" s="234">
        <f>ROUND(I276*H276,2)</f>
        <v>0</v>
      </c>
      <c r="K276" s="235"/>
      <c r="L276" s="45"/>
      <c r="M276" s="236" t="s">
        <v>1</v>
      </c>
      <c r="N276" s="237" t="s">
        <v>43</v>
      </c>
      <c r="O276" s="92"/>
      <c r="P276" s="238">
        <f>O276*H276</f>
        <v>0</v>
      </c>
      <c r="Q276" s="238">
        <v>0</v>
      </c>
      <c r="R276" s="238">
        <f>Q276*H276</f>
        <v>0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170</v>
      </c>
      <c r="AT276" s="240" t="s">
        <v>166</v>
      </c>
      <c r="AU276" s="240" t="s">
        <v>88</v>
      </c>
      <c r="AY276" s="18" t="s">
        <v>163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86</v>
      </c>
      <c r="BK276" s="241">
        <f>ROUND(I276*H276,2)</f>
        <v>0</v>
      </c>
      <c r="BL276" s="18" t="s">
        <v>170</v>
      </c>
      <c r="BM276" s="240" t="s">
        <v>323</v>
      </c>
    </row>
    <row r="277" s="13" customFormat="1">
      <c r="A277" s="13"/>
      <c r="B277" s="242"/>
      <c r="C277" s="243"/>
      <c r="D277" s="244" t="s">
        <v>172</v>
      </c>
      <c r="E277" s="243"/>
      <c r="F277" s="246" t="s">
        <v>324</v>
      </c>
      <c r="G277" s="243"/>
      <c r="H277" s="247">
        <v>658.67999999999995</v>
      </c>
      <c r="I277" s="248"/>
      <c r="J277" s="243"/>
      <c r="K277" s="243"/>
      <c r="L277" s="249"/>
      <c r="M277" s="250"/>
      <c r="N277" s="251"/>
      <c r="O277" s="251"/>
      <c r="P277" s="251"/>
      <c r="Q277" s="251"/>
      <c r="R277" s="251"/>
      <c r="S277" s="251"/>
      <c r="T277" s="25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3" t="s">
        <v>172</v>
      </c>
      <c r="AU277" s="253" t="s">
        <v>88</v>
      </c>
      <c r="AV277" s="13" t="s">
        <v>88</v>
      </c>
      <c r="AW277" s="13" t="s">
        <v>4</v>
      </c>
      <c r="AX277" s="13" t="s">
        <v>86</v>
      </c>
      <c r="AY277" s="253" t="s">
        <v>163</v>
      </c>
    </row>
    <row r="278" s="2" customFormat="1" ht="24.15" customHeight="1">
      <c r="A278" s="39"/>
      <c r="B278" s="40"/>
      <c r="C278" s="228" t="s">
        <v>325</v>
      </c>
      <c r="D278" s="228" t="s">
        <v>166</v>
      </c>
      <c r="E278" s="229" t="s">
        <v>326</v>
      </c>
      <c r="F278" s="230" t="s">
        <v>327</v>
      </c>
      <c r="G278" s="231" t="s">
        <v>169</v>
      </c>
      <c r="H278" s="232">
        <v>59281.199999999997</v>
      </c>
      <c r="I278" s="233"/>
      <c r="J278" s="234">
        <f>ROUND(I278*H278,2)</f>
        <v>0</v>
      </c>
      <c r="K278" s="235"/>
      <c r="L278" s="45"/>
      <c r="M278" s="236" t="s">
        <v>1</v>
      </c>
      <c r="N278" s="237" t="s">
        <v>43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170</v>
      </c>
      <c r="AT278" s="240" t="s">
        <v>166</v>
      </c>
      <c r="AU278" s="240" t="s">
        <v>88</v>
      </c>
      <c r="AY278" s="18" t="s">
        <v>163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86</v>
      </c>
      <c r="BK278" s="241">
        <f>ROUND(I278*H278,2)</f>
        <v>0</v>
      </c>
      <c r="BL278" s="18" t="s">
        <v>170</v>
      </c>
      <c r="BM278" s="240" t="s">
        <v>328</v>
      </c>
    </row>
    <row r="279" s="13" customFormat="1">
      <c r="A279" s="13"/>
      <c r="B279" s="242"/>
      <c r="C279" s="243"/>
      <c r="D279" s="244" t="s">
        <v>172</v>
      </c>
      <c r="E279" s="243"/>
      <c r="F279" s="246" t="s">
        <v>329</v>
      </c>
      <c r="G279" s="243"/>
      <c r="H279" s="247">
        <v>59281.199999999997</v>
      </c>
      <c r="I279" s="248"/>
      <c r="J279" s="243"/>
      <c r="K279" s="243"/>
      <c r="L279" s="249"/>
      <c r="M279" s="250"/>
      <c r="N279" s="251"/>
      <c r="O279" s="251"/>
      <c r="P279" s="251"/>
      <c r="Q279" s="251"/>
      <c r="R279" s="251"/>
      <c r="S279" s="251"/>
      <c r="T279" s="25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3" t="s">
        <v>172</v>
      </c>
      <c r="AU279" s="253" t="s">
        <v>88</v>
      </c>
      <c r="AV279" s="13" t="s">
        <v>88</v>
      </c>
      <c r="AW279" s="13" t="s">
        <v>4</v>
      </c>
      <c r="AX279" s="13" t="s">
        <v>86</v>
      </c>
      <c r="AY279" s="253" t="s">
        <v>163</v>
      </c>
    </row>
    <row r="280" s="2" customFormat="1" ht="24.15" customHeight="1">
      <c r="A280" s="39"/>
      <c r="B280" s="40"/>
      <c r="C280" s="228" t="s">
        <v>330</v>
      </c>
      <c r="D280" s="228" t="s">
        <v>166</v>
      </c>
      <c r="E280" s="229" t="s">
        <v>331</v>
      </c>
      <c r="F280" s="230" t="s">
        <v>332</v>
      </c>
      <c r="G280" s="231" t="s">
        <v>169</v>
      </c>
      <c r="H280" s="232">
        <v>658.67999999999995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43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170</v>
      </c>
      <c r="AT280" s="240" t="s">
        <v>166</v>
      </c>
      <c r="AU280" s="240" t="s">
        <v>88</v>
      </c>
      <c r="AY280" s="18" t="s">
        <v>163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170</v>
      </c>
      <c r="BM280" s="240" t="s">
        <v>333</v>
      </c>
    </row>
    <row r="281" s="2" customFormat="1" ht="14.4" customHeight="1">
      <c r="A281" s="39"/>
      <c r="B281" s="40"/>
      <c r="C281" s="228" t="s">
        <v>334</v>
      </c>
      <c r="D281" s="228" t="s">
        <v>166</v>
      </c>
      <c r="E281" s="229" t="s">
        <v>335</v>
      </c>
      <c r="F281" s="230" t="s">
        <v>336</v>
      </c>
      <c r="G281" s="231" t="s">
        <v>169</v>
      </c>
      <c r="H281" s="232">
        <v>658.67999999999995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170</v>
      </c>
      <c r="AT281" s="240" t="s">
        <v>166</v>
      </c>
      <c r="AU281" s="240" t="s">
        <v>88</v>
      </c>
      <c r="AY281" s="18" t="s">
        <v>163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170</v>
      </c>
      <c r="BM281" s="240" t="s">
        <v>337</v>
      </c>
    </row>
    <row r="282" s="2" customFormat="1" ht="14.4" customHeight="1">
      <c r="A282" s="39"/>
      <c r="B282" s="40"/>
      <c r="C282" s="228" t="s">
        <v>338</v>
      </c>
      <c r="D282" s="228" t="s">
        <v>166</v>
      </c>
      <c r="E282" s="229" t="s">
        <v>339</v>
      </c>
      <c r="F282" s="230" t="s">
        <v>340</v>
      </c>
      <c r="G282" s="231" t="s">
        <v>169</v>
      </c>
      <c r="H282" s="232">
        <v>59281.199999999997</v>
      </c>
      <c r="I282" s="233"/>
      <c r="J282" s="234">
        <f>ROUND(I282*H282,2)</f>
        <v>0</v>
      </c>
      <c r="K282" s="235"/>
      <c r="L282" s="45"/>
      <c r="M282" s="236" t="s">
        <v>1</v>
      </c>
      <c r="N282" s="237" t="s">
        <v>43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170</v>
      </c>
      <c r="AT282" s="240" t="s">
        <v>166</v>
      </c>
      <c r="AU282" s="240" t="s">
        <v>88</v>
      </c>
      <c r="AY282" s="18" t="s">
        <v>163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170</v>
      </c>
      <c r="BM282" s="240" t="s">
        <v>341</v>
      </c>
    </row>
    <row r="283" s="13" customFormat="1">
      <c r="A283" s="13"/>
      <c r="B283" s="242"/>
      <c r="C283" s="243"/>
      <c r="D283" s="244" t="s">
        <v>172</v>
      </c>
      <c r="E283" s="243"/>
      <c r="F283" s="246" t="s">
        <v>329</v>
      </c>
      <c r="G283" s="243"/>
      <c r="H283" s="247">
        <v>59281.199999999997</v>
      </c>
      <c r="I283" s="248"/>
      <c r="J283" s="243"/>
      <c r="K283" s="243"/>
      <c r="L283" s="249"/>
      <c r="M283" s="250"/>
      <c r="N283" s="251"/>
      <c r="O283" s="251"/>
      <c r="P283" s="251"/>
      <c r="Q283" s="251"/>
      <c r="R283" s="251"/>
      <c r="S283" s="251"/>
      <c r="T283" s="25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3" t="s">
        <v>172</v>
      </c>
      <c r="AU283" s="253" t="s">
        <v>88</v>
      </c>
      <c r="AV283" s="13" t="s">
        <v>88</v>
      </c>
      <c r="AW283" s="13" t="s">
        <v>4</v>
      </c>
      <c r="AX283" s="13" t="s">
        <v>86</v>
      </c>
      <c r="AY283" s="253" t="s">
        <v>163</v>
      </c>
    </row>
    <row r="284" s="2" customFormat="1" ht="14.4" customHeight="1">
      <c r="A284" s="39"/>
      <c r="B284" s="40"/>
      <c r="C284" s="228" t="s">
        <v>342</v>
      </c>
      <c r="D284" s="228" t="s">
        <v>166</v>
      </c>
      <c r="E284" s="229" t="s">
        <v>343</v>
      </c>
      <c r="F284" s="230" t="s">
        <v>344</v>
      </c>
      <c r="G284" s="231" t="s">
        <v>169</v>
      </c>
      <c r="H284" s="232">
        <v>658.67999999999995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</v>
      </c>
      <c r="R284" s="238">
        <f>Q284*H284</f>
        <v>0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170</v>
      </c>
      <c r="AT284" s="240" t="s">
        <v>166</v>
      </c>
      <c r="AU284" s="240" t="s">
        <v>88</v>
      </c>
      <c r="AY284" s="18" t="s">
        <v>163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170</v>
      </c>
      <c r="BM284" s="240" t="s">
        <v>345</v>
      </c>
    </row>
    <row r="285" s="2" customFormat="1" ht="14.4" customHeight="1">
      <c r="A285" s="39"/>
      <c r="B285" s="40"/>
      <c r="C285" s="228" t="s">
        <v>346</v>
      </c>
      <c r="D285" s="228" t="s">
        <v>166</v>
      </c>
      <c r="E285" s="229" t="s">
        <v>347</v>
      </c>
      <c r="F285" s="230" t="s">
        <v>348</v>
      </c>
      <c r="G285" s="231" t="s">
        <v>169</v>
      </c>
      <c r="H285" s="232">
        <v>77.319999999999993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43</v>
      </c>
      <c r="O285" s="92"/>
      <c r="P285" s="238">
        <f>O285*H285</f>
        <v>0</v>
      </c>
      <c r="Q285" s="238">
        <v>0</v>
      </c>
      <c r="R285" s="238">
        <f>Q285*H285</f>
        <v>0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170</v>
      </c>
      <c r="AT285" s="240" t="s">
        <v>166</v>
      </c>
      <c r="AU285" s="240" t="s">
        <v>88</v>
      </c>
      <c r="AY285" s="18" t="s">
        <v>163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86</v>
      </c>
      <c r="BK285" s="241">
        <f>ROUND(I285*H285,2)</f>
        <v>0</v>
      </c>
      <c r="BL285" s="18" t="s">
        <v>170</v>
      </c>
      <c r="BM285" s="240" t="s">
        <v>349</v>
      </c>
    </row>
    <row r="286" s="2" customFormat="1" ht="24.15" customHeight="1">
      <c r="A286" s="39"/>
      <c r="B286" s="40"/>
      <c r="C286" s="228" t="s">
        <v>350</v>
      </c>
      <c r="D286" s="228" t="s">
        <v>166</v>
      </c>
      <c r="E286" s="229" t="s">
        <v>351</v>
      </c>
      <c r="F286" s="230" t="s">
        <v>352</v>
      </c>
      <c r="G286" s="231" t="s">
        <v>169</v>
      </c>
      <c r="H286" s="232">
        <v>51.149999999999999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43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170</v>
      </c>
      <c r="AT286" s="240" t="s">
        <v>166</v>
      </c>
      <c r="AU286" s="240" t="s">
        <v>88</v>
      </c>
      <c r="AY286" s="18" t="s">
        <v>163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170</v>
      </c>
      <c r="BM286" s="240" t="s">
        <v>353</v>
      </c>
    </row>
    <row r="287" s="15" customFormat="1">
      <c r="A287" s="15"/>
      <c r="B287" s="269"/>
      <c r="C287" s="270"/>
      <c r="D287" s="244" t="s">
        <v>172</v>
      </c>
      <c r="E287" s="271" t="s">
        <v>1</v>
      </c>
      <c r="F287" s="272" t="s">
        <v>188</v>
      </c>
      <c r="G287" s="270"/>
      <c r="H287" s="271" t="s">
        <v>1</v>
      </c>
      <c r="I287" s="273"/>
      <c r="J287" s="270"/>
      <c r="K287" s="270"/>
      <c r="L287" s="274"/>
      <c r="M287" s="275"/>
      <c r="N287" s="276"/>
      <c r="O287" s="276"/>
      <c r="P287" s="276"/>
      <c r="Q287" s="276"/>
      <c r="R287" s="276"/>
      <c r="S287" s="276"/>
      <c r="T287" s="277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8" t="s">
        <v>172</v>
      </c>
      <c r="AU287" s="278" t="s">
        <v>88</v>
      </c>
      <c r="AV287" s="15" t="s">
        <v>86</v>
      </c>
      <c r="AW287" s="15" t="s">
        <v>34</v>
      </c>
      <c r="AX287" s="15" t="s">
        <v>78</v>
      </c>
      <c r="AY287" s="278" t="s">
        <v>163</v>
      </c>
    </row>
    <row r="288" s="13" customFormat="1">
      <c r="A288" s="13"/>
      <c r="B288" s="242"/>
      <c r="C288" s="243"/>
      <c r="D288" s="244" t="s">
        <v>172</v>
      </c>
      <c r="E288" s="245" t="s">
        <v>1</v>
      </c>
      <c r="F288" s="246" t="s">
        <v>354</v>
      </c>
      <c r="G288" s="243"/>
      <c r="H288" s="247">
        <v>9</v>
      </c>
      <c r="I288" s="248"/>
      <c r="J288" s="243"/>
      <c r="K288" s="243"/>
      <c r="L288" s="249"/>
      <c r="M288" s="250"/>
      <c r="N288" s="251"/>
      <c r="O288" s="251"/>
      <c r="P288" s="251"/>
      <c r="Q288" s="251"/>
      <c r="R288" s="251"/>
      <c r="S288" s="251"/>
      <c r="T288" s="25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3" t="s">
        <v>172</v>
      </c>
      <c r="AU288" s="253" t="s">
        <v>88</v>
      </c>
      <c r="AV288" s="13" t="s">
        <v>88</v>
      </c>
      <c r="AW288" s="13" t="s">
        <v>34</v>
      </c>
      <c r="AX288" s="13" t="s">
        <v>78</v>
      </c>
      <c r="AY288" s="253" t="s">
        <v>163</v>
      </c>
    </row>
    <row r="289" s="13" customFormat="1">
      <c r="A289" s="13"/>
      <c r="B289" s="242"/>
      <c r="C289" s="243"/>
      <c r="D289" s="244" t="s">
        <v>172</v>
      </c>
      <c r="E289" s="245" t="s">
        <v>1</v>
      </c>
      <c r="F289" s="246" t="s">
        <v>355</v>
      </c>
      <c r="G289" s="243"/>
      <c r="H289" s="247">
        <v>18.239999999999998</v>
      </c>
      <c r="I289" s="248"/>
      <c r="J289" s="243"/>
      <c r="K289" s="243"/>
      <c r="L289" s="249"/>
      <c r="M289" s="250"/>
      <c r="N289" s="251"/>
      <c r="O289" s="251"/>
      <c r="P289" s="251"/>
      <c r="Q289" s="251"/>
      <c r="R289" s="251"/>
      <c r="S289" s="251"/>
      <c r="T289" s="25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3" t="s">
        <v>172</v>
      </c>
      <c r="AU289" s="253" t="s">
        <v>88</v>
      </c>
      <c r="AV289" s="13" t="s">
        <v>88</v>
      </c>
      <c r="AW289" s="13" t="s">
        <v>34</v>
      </c>
      <c r="AX289" s="13" t="s">
        <v>78</v>
      </c>
      <c r="AY289" s="253" t="s">
        <v>163</v>
      </c>
    </row>
    <row r="290" s="13" customFormat="1">
      <c r="A290" s="13"/>
      <c r="B290" s="242"/>
      <c r="C290" s="243"/>
      <c r="D290" s="244" t="s">
        <v>172</v>
      </c>
      <c r="E290" s="245" t="s">
        <v>1</v>
      </c>
      <c r="F290" s="246" t="s">
        <v>356</v>
      </c>
      <c r="G290" s="243"/>
      <c r="H290" s="247">
        <v>2.0899999999999999</v>
      </c>
      <c r="I290" s="248"/>
      <c r="J290" s="243"/>
      <c r="K290" s="243"/>
      <c r="L290" s="249"/>
      <c r="M290" s="250"/>
      <c r="N290" s="251"/>
      <c r="O290" s="251"/>
      <c r="P290" s="251"/>
      <c r="Q290" s="251"/>
      <c r="R290" s="251"/>
      <c r="S290" s="251"/>
      <c r="T290" s="25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3" t="s">
        <v>172</v>
      </c>
      <c r="AU290" s="253" t="s">
        <v>88</v>
      </c>
      <c r="AV290" s="13" t="s">
        <v>88</v>
      </c>
      <c r="AW290" s="13" t="s">
        <v>34</v>
      </c>
      <c r="AX290" s="13" t="s">
        <v>78</v>
      </c>
      <c r="AY290" s="253" t="s">
        <v>163</v>
      </c>
    </row>
    <row r="291" s="13" customFormat="1">
      <c r="A291" s="13"/>
      <c r="B291" s="242"/>
      <c r="C291" s="243"/>
      <c r="D291" s="244" t="s">
        <v>172</v>
      </c>
      <c r="E291" s="245" t="s">
        <v>1</v>
      </c>
      <c r="F291" s="246" t="s">
        <v>357</v>
      </c>
      <c r="G291" s="243"/>
      <c r="H291" s="247">
        <v>0.90000000000000002</v>
      </c>
      <c r="I291" s="248"/>
      <c r="J291" s="243"/>
      <c r="K291" s="243"/>
      <c r="L291" s="249"/>
      <c r="M291" s="250"/>
      <c r="N291" s="251"/>
      <c r="O291" s="251"/>
      <c r="P291" s="251"/>
      <c r="Q291" s="251"/>
      <c r="R291" s="251"/>
      <c r="S291" s="251"/>
      <c r="T291" s="25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3" t="s">
        <v>172</v>
      </c>
      <c r="AU291" s="253" t="s">
        <v>88</v>
      </c>
      <c r="AV291" s="13" t="s">
        <v>88</v>
      </c>
      <c r="AW291" s="13" t="s">
        <v>34</v>
      </c>
      <c r="AX291" s="13" t="s">
        <v>78</v>
      </c>
      <c r="AY291" s="253" t="s">
        <v>163</v>
      </c>
    </row>
    <row r="292" s="13" customFormat="1">
      <c r="A292" s="13"/>
      <c r="B292" s="242"/>
      <c r="C292" s="243"/>
      <c r="D292" s="244" t="s">
        <v>172</v>
      </c>
      <c r="E292" s="245" t="s">
        <v>1</v>
      </c>
      <c r="F292" s="246" t="s">
        <v>358</v>
      </c>
      <c r="G292" s="243"/>
      <c r="H292" s="247">
        <v>1.2</v>
      </c>
      <c r="I292" s="248"/>
      <c r="J292" s="243"/>
      <c r="K292" s="243"/>
      <c r="L292" s="249"/>
      <c r="M292" s="250"/>
      <c r="N292" s="251"/>
      <c r="O292" s="251"/>
      <c r="P292" s="251"/>
      <c r="Q292" s="251"/>
      <c r="R292" s="251"/>
      <c r="S292" s="251"/>
      <c r="T292" s="25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3" t="s">
        <v>172</v>
      </c>
      <c r="AU292" s="253" t="s">
        <v>88</v>
      </c>
      <c r="AV292" s="13" t="s">
        <v>88</v>
      </c>
      <c r="AW292" s="13" t="s">
        <v>34</v>
      </c>
      <c r="AX292" s="13" t="s">
        <v>78</v>
      </c>
      <c r="AY292" s="253" t="s">
        <v>163</v>
      </c>
    </row>
    <row r="293" s="16" customFormat="1">
      <c r="A293" s="16"/>
      <c r="B293" s="279"/>
      <c r="C293" s="280"/>
      <c r="D293" s="244" t="s">
        <v>172</v>
      </c>
      <c r="E293" s="281" t="s">
        <v>1</v>
      </c>
      <c r="F293" s="282" t="s">
        <v>190</v>
      </c>
      <c r="G293" s="280"/>
      <c r="H293" s="283">
        <v>31.43</v>
      </c>
      <c r="I293" s="284"/>
      <c r="J293" s="280"/>
      <c r="K293" s="280"/>
      <c r="L293" s="285"/>
      <c r="M293" s="286"/>
      <c r="N293" s="287"/>
      <c r="O293" s="287"/>
      <c r="P293" s="287"/>
      <c r="Q293" s="287"/>
      <c r="R293" s="287"/>
      <c r="S293" s="287"/>
      <c r="T293" s="288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89" t="s">
        <v>172</v>
      </c>
      <c r="AU293" s="289" t="s">
        <v>88</v>
      </c>
      <c r="AV293" s="16" t="s">
        <v>164</v>
      </c>
      <c r="AW293" s="16" t="s">
        <v>34</v>
      </c>
      <c r="AX293" s="16" t="s">
        <v>78</v>
      </c>
      <c r="AY293" s="289" t="s">
        <v>163</v>
      </c>
    </row>
    <row r="294" s="15" customFormat="1">
      <c r="A294" s="15"/>
      <c r="B294" s="269"/>
      <c r="C294" s="270"/>
      <c r="D294" s="244" t="s">
        <v>172</v>
      </c>
      <c r="E294" s="271" t="s">
        <v>1</v>
      </c>
      <c r="F294" s="272" t="s">
        <v>191</v>
      </c>
      <c r="G294" s="270"/>
      <c r="H294" s="271" t="s">
        <v>1</v>
      </c>
      <c r="I294" s="273"/>
      <c r="J294" s="270"/>
      <c r="K294" s="270"/>
      <c r="L294" s="274"/>
      <c r="M294" s="275"/>
      <c r="N294" s="276"/>
      <c r="O294" s="276"/>
      <c r="P294" s="276"/>
      <c r="Q294" s="276"/>
      <c r="R294" s="276"/>
      <c r="S294" s="276"/>
      <c r="T294" s="277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8" t="s">
        <v>172</v>
      </c>
      <c r="AU294" s="278" t="s">
        <v>88</v>
      </c>
      <c r="AV294" s="15" t="s">
        <v>86</v>
      </c>
      <c r="AW294" s="15" t="s">
        <v>34</v>
      </c>
      <c r="AX294" s="15" t="s">
        <v>78</v>
      </c>
      <c r="AY294" s="278" t="s">
        <v>163</v>
      </c>
    </row>
    <row r="295" s="13" customFormat="1">
      <c r="A295" s="13"/>
      <c r="B295" s="242"/>
      <c r="C295" s="243"/>
      <c r="D295" s="244" t="s">
        <v>172</v>
      </c>
      <c r="E295" s="245" t="s">
        <v>1</v>
      </c>
      <c r="F295" s="246" t="s">
        <v>359</v>
      </c>
      <c r="G295" s="243"/>
      <c r="H295" s="247">
        <v>1.9199999999999999</v>
      </c>
      <c r="I295" s="248"/>
      <c r="J295" s="243"/>
      <c r="K295" s="243"/>
      <c r="L295" s="249"/>
      <c r="M295" s="250"/>
      <c r="N295" s="251"/>
      <c r="O295" s="251"/>
      <c r="P295" s="251"/>
      <c r="Q295" s="251"/>
      <c r="R295" s="251"/>
      <c r="S295" s="251"/>
      <c r="T295" s="25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3" t="s">
        <v>172</v>
      </c>
      <c r="AU295" s="253" t="s">
        <v>88</v>
      </c>
      <c r="AV295" s="13" t="s">
        <v>88</v>
      </c>
      <c r="AW295" s="13" t="s">
        <v>34</v>
      </c>
      <c r="AX295" s="13" t="s">
        <v>78</v>
      </c>
      <c r="AY295" s="253" t="s">
        <v>163</v>
      </c>
    </row>
    <row r="296" s="13" customFormat="1">
      <c r="A296" s="13"/>
      <c r="B296" s="242"/>
      <c r="C296" s="243"/>
      <c r="D296" s="244" t="s">
        <v>172</v>
      </c>
      <c r="E296" s="245" t="s">
        <v>1</v>
      </c>
      <c r="F296" s="246" t="s">
        <v>360</v>
      </c>
      <c r="G296" s="243"/>
      <c r="H296" s="247">
        <v>3.04</v>
      </c>
      <c r="I296" s="248"/>
      <c r="J296" s="243"/>
      <c r="K296" s="243"/>
      <c r="L296" s="249"/>
      <c r="M296" s="250"/>
      <c r="N296" s="251"/>
      <c r="O296" s="251"/>
      <c r="P296" s="251"/>
      <c r="Q296" s="251"/>
      <c r="R296" s="251"/>
      <c r="S296" s="251"/>
      <c r="T296" s="25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3" t="s">
        <v>172</v>
      </c>
      <c r="AU296" s="253" t="s">
        <v>88</v>
      </c>
      <c r="AV296" s="13" t="s">
        <v>88</v>
      </c>
      <c r="AW296" s="13" t="s">
        <v>34</v>
      </c>
      <c r="AX296" s="13" t="s">
        <v>78</v>
      </c>
      <c r="AY296" s="253" t="s">
        <v>163</v>
      </c>
    </row>
    <row r="297" s="13" customFormat="1">
      <c r="A297" s="13"/>
      <c r="B297" s="242"/>
      <c r="C297" s="243"/>
      <c r="D297" s="244" t="s">
        <v>172</v>
      </c>
      <c r="E297" s="245" t="s">
        <v>1</v>
      </c>
      <c r="F297" s="246" t="s">
        <v>361</v>
      </c>
      <c r="G297" s="243"/>
      <c r="H297" s="247">
        <v>3.6000000000000001</v>
      </c>
      <c r="I297" s="248"/>
      <c r="J297" s="243"/>
      <c r="K297" s="243"/>
      <c r="L297" s="249"/>
      <c r="M297" s="250"/>
      <c r="N297" s="251"/>
      <c r="O297" s="251"/>
      <c r="P297" s="251"/>
      <c r="Q297" s="251"/>
      <c r="R297" s="251"/>
      <c r="S297" s="251"/>
      <c r="T297" s="25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3" t="s">
        <v>172</v>
      </c>
      <c r="AU297" s="253" t="s">
        <v>88</v>
      </c>
      <c r="AV297" s="13" t="s">
        <v>88</v>
      </c>
      <c r="AW297" s="13" t="s">
        <v>34</v>
      </c>
      <c r="AX297" s="13" t="s">
        <v>78</v>
      </c>
      <c r="AY297" s="253" t="s">
        <v>163</v>
      </c>
    </row>
    <row r="298" s="13" customFormat="1">
      <c r="A298" s="13"/>
      <c r="B298" s="242"/>
      <c r="C298" s="243"/>
      <c r="D298" s="244" t="s">
        <v>172</v>
      </c>
      <c r="E298" s="245" t="s">
        <v>1</v>
      </c>
      <c r="F298" s="246" t="s">
        <v>362</v>
      </c>
      <c r="G298" s="243"/>
      <c r="H298" s="247">
        <v>0.71999999999999997</v>
      </c>
      <c r="I298" s="248"/>
      <c r="J298" s="243"/>
      <c r="K298" s="243"/>
      <c r="L298" s="249"/>
      <c r="M298" s="250"/>
      <c r="N298" s="251"/>
      <c r="O298" s="251"/>
      <c r="P298" s="251"/>
      <c r="Q298" s="251"/>
      <c r="R298" s="251"/>
      <c r="S298" s="251"/>
      <c r="T298" s="25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3" t="s">
        <v>172</v>
      </c>
      <c r="AU298" s="253" t="s">
        <v>88</v>
      </c>
      <c r="AV298" s="13" t="s">
        <v>88</v>
      </c>
      <c r="AW298" s="13" t="s">
        <v>34</v>
      </c>
      <c r="AX298" s="13" t="s">
        <v>78</v>
      </c>
      <c r="AY298" s="253" t="s">
        <v>163</v>
      </c>
    </row>
    <row r="299" s="13" customFormat="1">
      <c r="A299" s="13"/>
      <c r="B299" s="242"/>
      <c r="C299" s="243"/>
      <c r="D299" s="244" t="s">
        <v>172</v>
      </c>
      <c r="E299" s="245" t="s">
        <v>1</v>
      </c>
      <c r="F299" s="246" t="s">
        <v>363</v>
      </c>
      <c r="G299" s="243"/>
      <c r="H299" s="247">
        <v>0.35999999999999999</v>
      </c>
      <c r="I299" s="248"/>
      <c r="J299" s="243"/>
      <c r="K299" s="243"/>
      <c r="L299" s="249"/>
      <c r="M299" s="250"/>
      <c r="N299" s="251"/>
      <c r="O299" s="251"/>
      <c r="P299" s="251"/>
      <c r="Q299" s="251"/>
      <c r="R299" s="251"/>
      <c r="S299" s="251"/>
      <c r="T299" s="25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3" t="s">
        <v>172</v>
      </c>
      <c r="AU299" s="253" t="s">
        <v>88</v>
      </c>
      <c r="AV299" s="13" t="s">
        <v>88</v>
      </c>
      <c r="AW299" s="13" t="s">
        <v>34</v>
      </c>
      <c r="AX299" s="13" t="s">
        <v>78</v>
      </c>
      <c r="AY299" s="253" t="s">
        <v>163</v>
      </c>
    </row>
    <row r="300" s="13" customFormat="1">
      <c r="A300" s="13"/>
      <c r="B300" s="242"/>
      <c r="C300" s="243"/>
      <c r="D300" s="244" t="s">
        <v>172</v>
      </c>
      <c r="E300" s="245" t="s">
        <v>1</v>
      </c>
      <c r="F300" s="246" t="s">
        <v>364</v>
      </c>
      <c r="G300" s="243"/>
      <c r="H300" s="247">
        <v>6.8399999999999999</v>
      </c>
      <c r="I300" s="248"/>
      <c r="J300" s="243"/>
      <c r="K300" s="243"/>
      <c r="L300" s="249"/>
      <c r="M300" s="250"/>
      <c r="N300" s="251"/>
      <c r="O300" s="251"/>
      <c r="P300" s="251"/>
      <c r="Q300" s="251"/>
      <c r="R300" s="251"/>
      <c r="S300" s="251"/>
      <c r="T300" s="25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3" t="s">
        <v>172</v>
      </c>
      <c r="AU300" s="253" t="s">
        <v>88</v>
      </c>
      <c r="AV300" s="13" t="s">
        <v>88</v>
      </c>
      <c r="AW300" s="13" t="s">
        <v>34</v>
      </c>
      <c r="AX300" s="13" t="s">
        <v>78</v>
      </c>
      <c r="AY300" s="253" t="s">
        <v>163</v>
      </c>
    </row>
    <row r="301" s="13" customFormat="1">
      <c r="A301" s="13"/>
      <c r="B301" s="242"/>
      <c r="C301" s="243"/>
      <c r="D301" s="244" t="s">
        <v>172</v>
      </c>
      <c r="E301" s="245" t="s">
        <v>1</v>
      </c>
      <c r="F301" s="246" t="s">
        <v>365</v>
      </c>
      <c r="G301" s="243"/>
      <c r="H301" s="247">
        <v>1.44</v>
      </c>
      <c r="I301" s="248"/>
      <c r="J301" s="243"/>
      <c r="K301" s="243"/>
      <c r="L301" s="249"/>
      <c r="M301" s="250"/>
      <c r="N301" s="251"/>
      <c r="O301" s="251"/>
      <c r="P301" s="251"/>
      <c r="Q301" s="251"/>
      <c r="R301" s="251"/>
      <c r="S301" s="251"/>
      <c r="T301" s="25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3" t="s">
        <v>172</v>
      </c>
      <c r="AU301" s="253" t="s">
        <v>88</v>
      </c>
      <c r="AV301" s="13" t="s">
        <v>88</v>
      </c>
      <c r="AW301" s="13" t="s">
        <v>34</v>
      </c>
      <c r="AX301" s="13" t="s">
        <v>78</v>
      </c>
      <c r="AY301" s="253" t="s">
        <v>163</v>
      </c>
    </row>
    <row r="302" s="13" customFormat="1">
      <c r="A302" s="13"/>
      <c r="B302" s="242"/>
      <c r="C302" s="243"/>
      <c r="D302" s="244" t="s">
        <v>172</v>
      </c>
      <c r="E302" s="245" t="s">
        <v>1</v>
      </c>
      <c r="F302" s="246" t="s">
        <v>358</v>
      </c>
      <c r="G302" s="243"/>
      <c r="H302" s="247">
        <v>1.2</v>
      </c>
      <c r="I302" s="248"/>
      <c r="J302" s="243"/>
      <c r="K302" s="243"/>
      <c r="L302" s="249"/>
      <c r="M302" s="250"/>
      <c r="N302" s="251"/>
      <c r="O302" s="251"/>
      <c r="P302" s="251"/>
      <c r="Q302" s="251"/>
      <c r="R302" s="251"/>
      <c r="S302" s="251"/>
      <c r="T302" s="25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3" t="s">
        <v>172</v>
      </c>
      <c r="AU302" s="253" t="s">
        <v>88</v>
      </c>
      <c r="AV302" s="13" t="s">
        <v>88</v>
      </c>
      <c r="AW302" s="13" t="s">
        <v>34</v>
      </c>
      <c r="AX302" s="13" t="s">
        <v>78</v>
      </c>
      <c r="AY302" s="253" t="s">
        <v>163</v>
      </c>
    </row>
    <row r="303" s="16" customFormat="1">
      <c r="A303" s="16"/>
      <c r="B303" s="279"/>
      <c r="C303" s="280"/>
      <c r="D303" s="244" t="s">
        <v>172</v>
      </c>
      <c r="E303" s="281" t="s">
        <v>1</v>
      </c>
      <c r="F303" s="282" t="s">
        <v>190</v>
      </c>
      <c r="G303" s="280"/>
      <c r="H303" s="283">
        <v>19.120000000000001</v>
      </c>
      <c r="I303" s="284"/>
      <c r="J303" s="280"/>
      <c r="K303" s="280"/>
      <c r="L303" s="285"/>
      <c r="M303" s="286"/>
      <c r="N303" s="287"/>
      <c r="O303" s="287"/>
      <c r="P303" s="287"/>
      <c r="Q303" s="287"/>
      <c r="R303" s="287"/>
      <c r="S303" s="287"/>
      <c r="T303" s="288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89" t="s">
        <v>172</v>
      </c>
      <c r="AU303" s="289" t="s">
        <v>88</v>
      </c>
      <c r="AV303" s="16" t="s">
        <v>164</v>
      </c>
      <c r="AW303" s="16" t="s">
        <v>34</v>
      </c>
      <c r="AX303" s="16" t="s">
        <v>78</v>
      </c>
      <c r="AY303" s="289" t="s">
        <v>163</v>
      </c>
    </row>
    <row r="304" s="15" customFormat="1">
      <c r="A304" s="15"/>
      <c r="B304" s="269"/>
      <c r="C304" s="270"/>
      <c r="D304" s="244" t="s">
        <v>172</v>
      </c>
      <c r="E304" s="271" t="s">
        <v>1</v>
      </c>
      <c r="F304" s="272" t="s">
        <v>193</v>
      </c>
      <c r="G304" s="270"/>
      <c r="H304" s="271" t="s">
        <v>1</v>
      </c>
      <c r="I304" s="273"/>
      <c r="J304" s="270"/>
      <c r="K304" s="270"/>
      <c r="L304" s="274"/>
      <c r="M304" s="275"/>
      <c r="N304" s="276"/>
      <c r="O304" s="276"/>
      <c r="P304" s="276"/>
      <c r="Q304" s="276"/>
      <c r="R304" s="276"/>
      <c r="S304" s="276"/>
      <c r="T304" s="27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8" t="s">
        <v>172</v>
      </c>
      <c r="AU304" s="278" t="s">
        <v>88</v>
      </c>
      <c r="AV304" s="15" t="s">
        <v>86</v>
      </c>
      <c r="AW304" s="15" t="s">
        <v>34</v>
      </c>
      <c r="AX304" s="15" t="s">
        <v>78</v>
      </c>
      <c r="AY304" s="278" t="s">
        <v>163</v>
      </c>
    </row>
    <row r="305" s="13" customFormat="1">
      <c r="A305" s="13"/>
      <c r="B305" s="242"/>
      <c r="C305" s="243"/>
      <c r="D305" s="244" t="s">
        <v>172</v>
      </c>
      <c r="E305" s="245" t="s">
        <v>1</v>
      </c>
      <c r="F305" s="246" t="s">
        <v>366</v>
      </c>
      <c r="G305" s="243"/>
      <c r="H305" s="247">
        <v>0.59999999999999998</v>
      </c>
      <c r="I305" s="248"/>
      <c r="J305" s="243"/>
      <c r="K305" s="243"/>
      <c r="L305" s="249"/>
      <c r="M305" s="250"/>
      <c r="N305" s="251"/>
      <c r="O305" s="251"/>
      <c r="P305" s="251"/>
      <c r="Q305" s="251"/>
      <c r="R305" s="251"/>
      <c r="S305" s="251"/>
      <c r="T305" s="25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3" t="s">
        <v>172</v>
      </c>
      <c r="AU305" s="253" t="s">
        <v>88</v>
      </c>
      <c r="AV305" s="13" t="s">
        <v>88</v>
      </c>
      <c r="AW305" s="13" t="s">
        <v>34</v>
      </c>
      <c r="AX305" s="13" t="s">
        <v>78</v>
      </c>
      <c r="AY305" s="253" t="s">
        <v>163</v>
      </c>
    </row>
    <row r="306" s="16" customFormat="1">
      <c r="A306" s="16"/>
      <c r="B306" s="279"/>
      <c r="C306" s="280"/>
      <c r="D306" s="244" t="s">
        <v>172</v>
      </c>
      <c r="E306" s="281" t="s">
        <v>1</v>
      </c>
      <c r="F306" s="282" t="s">
        <v>190</v>
      </c>
      <c r="G306" s="280"/>
      <c r="H306" s="283">
        <v>0.59999999999999998</v>
      </c>
      <c r="I306" s="284"/>
      <c r="J306" s="280"/>
      <c r="K306" s="280"/>
      <c r="L306" s="285"/>
      <c r="M306" s="286"/>
      <c r="N306" s="287"/>
      <c r="O306" s="287"/>
      <c r="P306" s="287"/>
      <c r="Q306" s="287"/>
      <c r="R306" s="287"/>
      <c r="S306" s="287"/>
      <c r="T306" s="288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89" t="s">
        <v>172</v>
      </c>
      <c r="AU306" s="289" t="s">
        <v>88</v>
      </c>
      <c r="AV306" s="16" t="s">
        <v>164</v>
      </c>
      <c r="AW306" s="16" t="s">
        <v>34</v>
      </c>
      <c r="AX306" s="16" t="s">
        <v>78</v>
      </c>
      <c r="AY306" s="289" t="s">
        <v>163</v>
      </c>
    </row>
    <row r="307" s="14" customFormat="1">
      <c r="A307" s="14"/>
      <c r="B307" s="254"/>
      <c r="C307" s="255"/>
      <c r="D307" s="244" t="s">
        <v>172</v>
      </c>
      <c r="E307" s="256" t="s">
        <v>1</v>
      </c>
      <c r="F307" s="257" t="s">
        <v>176</v>
      </c>
      <c r="G307" s="255"/>
      <c r="H307" s="258">
        <v>51.149999999999999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4" t="s">
        <v>172</v>
      </c>
      <c r="AU307" s="264" t="s">
        <v>88</v>
      </c>
      <c r="AV307" s="14" t="s">
        <v>170</v>
      </c>
      <c r="AW307" s="14" t="s">
        <v>34</v>
      </c>
      <c r="AX307" s="14" t="s">
        <v>86</v>
      </c>
      <c r="AY307" s="264" t="s">
        <v>163</v>
      </c>
    </row>
    <row r="308" s="2" customFormat="1" ht="14.4" customHeight="1">
      <c r="A308" s="39"/>
      <c r="B308" s="40"/>
      <c r="C308" s="228" t="s">
        <v>367</v>
      </c>
      <c r="D308" s="228" t="s">
        <v>166</v>
      </c>
      <c r="E308" s="229" t="s">
        <v>368</v>
      </c>
      <c r="F308" s="230" t="s">
        <v>369</v>
      </c>
      <c r="G308" s="231" t="s">
        <v>169</v>
      </c>
      <c r="H308" s="232">
        <v>17.82</v>
      </c>
      <c r="I308" s="233"/>
      <c r="J308" s="234">
        <f>ROUND(I308*H308,2)</f>
        <v>0</v>
      </c>
      <c r="K308" s="235"/>
      <c r="L308" s="45"/>
      <c r="M308" s="236" t="s">
        <v>1</v>
      </c>
      <c r="N308" s="237" t="s">
        <v>43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0.067000000000000004</v>
      </c>
      <c r="T308" s="239">
        <f>S308*H308</f>
        <v>1.19394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170</v>
      </c>
      <c r="AT308" s="240" t="s">
        <v>166</v>
      </c>
      <c r="AU308" s="240" t="s">
        <v>88</v>
      </c>
      <c r="AY308" s="18" t="s">
        <v>163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86</v>
      </c>
      <c r="BK308" s="241">
        <f>ROUND(I308*H308,2)</f>
        <v>0</v>
      </c>
      <c r="BL308" s="18" t="s">
        <v>170</v>
      </c>
      <c r="BM308" s="240" t="s">
        <v>370</v>
      </c>
    </row>
    <row r="309" s="13" customFormat="1">
      <c r="A309" s="13"/>
      <c r="B309" s="242"/>
      <c r="C309" s="243"/>
      <c r="D309" s="244" t="s">
        <v>172</v>
      </c>
      <c r="E309" s="245" t="s">
        <v>1</v>
      </c>
      <c r="F309" s="246" t="s">
        <v>371</v>
      </c>
      <c r="G309" s="243"/>
      <c r="H309" s="247">
        <v>17.82</v>
      </c>
      <c r="I309" s="248"/>
      <c r="J309" s="243"/>
      <c r="K309" s="243"/>
      <c r="L309" s="249"/>
      <c r="M309" s="250"/>
      <c r="N309" s="251"/>
      <c r="O309" s="251"/>
      <c r="P309" s="251"/>
      <c r="Q309" s="251"/>
      <c r="R309" s="251"/>
      <c r="S309" s="251"/>
      <c r="T309" s="25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3" t="s">
        <v>172</v>
      </c>
      <c r="AU309" s="253" t="s">
        <v>88</v>
      </c>
      <c r="AV309" s="13" t="s">
        <v>88</v>
      </c>
      <c r="AW309" s="13" t="s">
        <v>34</v>
      </c>
      <c r="AX309" s="13" t="s">
        <v>86</v>
      </c>
      <c r="AY309" s="253" t="s">
        <v>163</v>
      </c>
    </row>
    <row r="310" s="2" customFormat="1" ht="24.15" customHeight="1">
      <c r="A310" s="39"/>
      <c r="B310" s="40"/>
      <c r="C310" s="228" t="s">
        <v>372</v>
      </c>
      <c r="D310" s="228" t="s">
        <v>166</v>
      </c>
      <c r="E310" s="229" t="s">
        <v>373</v>
      </c>
      <c r="F310" s="230" t="s">
        <v>374</v>
      </c>
      <c r="G310" s="231" t="s">
        <v>169</v>
      </c>
      <c r="H310" s="232">
        <v>2.25</v>
      </c>
      <c r="I310" s="233"/>
      <c r="J310" s="234">
        <f>ROUND(I310*H310,2)</f>
        <v>0</v>
      </c>
      <c r="K310" s="235"/>
      <c r="L310" s="45"/>
      <c r="M310" s="236" t="s">
        <v>1</v>
      </c>
      <c r="N310" s="237" t="s">
        <v>43</v>
      </c>
      <c r="O310" s="92"/>
      <c r="P310" s="238">
        <f>O310*H310</f>
        <v>0</v>
      </c>
      <c r="Q310" s="238">
        <v>0</v>
      </c>
      <c r="R310" s="238">
        <f>Q310*H310</f>
        <v>0</v>
      </c>
      <c r="S310" s="238">
        <v>0.058999999999999997</v>
      </c>
      <c r="T310" s="239">
        <f>S310*H310</f>
        <v>0.13274999999999998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0" t="s">
        <v>170</v>
      </c>
      <c r="AT310" s="240" t="s">
        <v>166</v>
      </c>
      <c r="AU310" s="240" t="s">
        <v>88</v>
      </c>
      <c r="AY310" s="18" t="s">
        <v>163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8" t="s">
        <v>86</v>
      </c>
      <c r="BK310" s="241">
        <f>ROUND(I310*H310,2)</f>
        <v>0</v>
      </c>
      <c r="BL310" s="18" t="s">
        <v>170</v>
      </c>
      <c r="BM310" s="240" t="s">
        <v>375</v>
      </c>
    </row>
    <row r="311" s="13" customFormat="1">
      <c r="A311" s="13"/>
      <c r="B311" s="242"/>
      <c r="C311" s="243"/>
      <c r="D311" s="244" t="s">
        <v>172</v>
      </c>
      <c r="E311" s="245" t="s">
        <v>1</v>
      </c>
      <c r="F311" s="246" t="s">
        <v>376</v>
      </c>
      <c r="G311" s="243"/>
      <c r="H311" s="247">
        <v>2.25</v>
      </c>
      <c r="I311" s="248"/>
      <c r="J311" s="243"/>
      <c r="K311" s="243"/>
      <c r="L311" s="249"/>
      <c r="M311" s="250"/>
      <c r="N311" s="251"/>
      <c r="O311" s="251"/>
      <c r="P311" s="251"/>
      <c r="Q311" s="251"/>
      <c r="R311" s="251"/>
      <c r="S311" s="251"/>
      <c r="T311" s="25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3" t="s">
        <v>172</v>
      </c>
      <c r="AU311" s="253" t="s">
        <v>88</v>
      </c>
      <c r="AV311" s="13" t="s">
        <v>88</v>
      </c>
      <c r="AW311" s="13" t="s">
        <v>34</v>
      </c>
      <c r="AX311" s="13" t="s">
        <v>86</v>
      </c>
      <c r="AY311" s="253" t="s">
        <v>163</v>
      </c>
    </row>
    <row r="312" s="2" customFormat="1" ht="14.4" customHeight="1">
      <c r="A312" s="39"/>
      <c r="B312" s="40"/>
      <c r="C312" s="228" t="s">
        <v>377</v>
      </c>
      <c r="D312" s="228" t="s">
        <v>166</v>
      </c>
      <c r="E312" s="229" t="s">
        <v>378</v>
      </c>
      <c r="F312" s="230" t="s">
        <v>379</v>
      </c>
      <c r="G312" s="231" t="s">
        <v>169</v>
      </c>
      <c r="H312" s="232">
        <v>2.9700000000000002</v>
      </c>
      <c r="I312" s="233"/>
      <c r="J312" s="234">
        <f>ROUND(I312*H312,2)</f>
        <v>0</v>
      </c>
      <c r="K312" s="235"/>
      <c r="L312" s="45"/>
      <c r="M312" s="236" t="s">
        <v>1</v>
      </c>
      <c r="N312" s="237" t="s">
        <v>43</v>
      </c>
      <c r="O312" s="92"/>
      <c r="P312" s="238">
        <f>O312*H312</f>
        <v>0</v>
      </c>
      <c r="Q312" s="238">
        <v>0</v>
      </c>
      <c r="R312" s="238">
        <f>Q312*H312</f>
        <v>0</v>
      </c>
      <c r="S312" s="238">
        <v>0.062</v>
      </c>
      <c r="T312" s="239">
        <f>S312*H312</f>
        <v>0.18414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0" t="s">
        <v>170</v>
      </c>
      <c r="AT312" s="240" t="s">
        <v>166</v>
      </c>
      <c r="AU312" s="240" t="s">
        <v>88</v>
      </c>
      <c r="AY312" s="18" t="s">
        <v>163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86</v>
      </c>
      <c r="BK312" s="241">
        <f>ROUND(I312*H312,2)</f>
        <v>0</v>
      </c>
      <c r="BL312" s="18" t="s">
        <v>170</v>
      </c>
      <c r="BM312" s="240" t="s">
        <v>380</v>
      </c>
    </row>
    <row r="313" s="13" customFormat="1">
      <c r="A313" s="13"/>
      <c r="B313" s="242"/>
      <c r="C313" s="243"/>
      <c r="D313" s="244" t="s">
        <v>172</v>
      </c>
      <c r="E313" s="245" t="s">
        <v>1</v>
      </c>
      <c r="F313" s="246" t="s">
        <v>381</v>
      </c>
      <c r="G313" s="243"/>
      <c r="H313" s="247">
        <v>2.9700000000000002</v>
      </c>
      <c r="I313" s="248"/>
      <c r="J313" s="243"/>
      <c r="K313" s="243"/>
      <c r="L313" s="249"/>
      <c r="M313" s="250"/>
      <c r="N313" s="251"/>
      <c r="O313" s="251"/>
      <c r="P313" s="251"/>
      <c r="Q313" s="251"/>
      <c r="R313" s="251"/>
      <c r="S313" s="251"/>
      <c r="T313" s="25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3" t="s">
        <v>172</v>
      </c>
      <c r="AU313" s="253" t="s">
        <v>88</v>
      </c>
      <c r="AV313" s="13" t="s">
        <v>88</v>
      </c>
      <c r="AW313" s="13" t="s">
        <v>34</v>
      </c>
      <c r="AX313" s="13" t="s">
        <v>86</v>
      </c>
      <c r="AY313" s="253" t="s">
        <v>163</v>
      </c>
    </row>
    <row r="314" s="2" customFormat="1" ht="37.8" customHeight="1">
      <c r="A314" s="39"/>
      <c r="B314" s="40"/>
      <c r="C314" s="228" t="s">
        <v>382</v>
      </c>
      <c r="D314" s="228" t="s">
        <v>166</v>
      </c>
      <c r="E314" s="229" t="s">
        <v>383</v>
      </c>
      <c r="F314" s="230" t="s">
        <v>384</v>
      </c>
      <c r="G314" s="231" t="s">
        <v>169</v>
      </c>
      <c r="H314" s="232">
        <v>598.79999999999995</v>
      </c>
      <c r="I314" s="233"/>
      <c r="J314" s="234">
        <f>ROUND(I314*H314,2)</f>
        <v>0</v>
      </c>
      <c r="K314" s="235"/>
      <c r="L314" s="45"/>
      <c r="M314" s="236" t="s">
        <v>1</v>
      </c>
      <c r="N314" s="237" t="s">
        <v>43</v>
      </c>
      <c r="O314" s="92"/>
      <c r="P314" s="238">
        <f>O314*H314</f>
        <v>0</v>
      </c>
      <c r="Q314" s="238">
        <v>0</v>
      </c>
      <c r="R314" s="238">
        <f>Q314*H314</f>
        <v>0</v>
      </c>
      <c r="S314" s="238">
        <v>0.058999999999999997</v>
      </c>
      <c r="T314" s="239">
        <f>S314*H314</f>
        <v>35.329199999999993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0" t="s">
        <v>170</v>
      </c>
      <c r="AT314" s="240" t="s">
        <v>166</v>
      </c>
      <c r="AU314" s="240" t="s">
        <v>88</v>
      </c>
      <c r="AY314" s="18" t="s">
        <v>163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86</v>
      </c>
      <c r="BK314" s="241">
        <f>ROUND(I314*H314,2)</f>
        <v>0</v>
      </c>
      <c r="BL314" s="18" t="s">
        <v>170</v>
      </c>
      <c r="BM314" s="240" t="s">
        <v>385</v>
      </c>
    </row>
    <row r="315" s="15" customFormat="1">
      <c r="A315" s="15"/>
      <c r="B315" s="269"/>
      <c r="C315" s="270"/>
      <c r="D315" s="244" t="s">
        <v>172</v>
      </c>
      <c r="E315" s="271" t="s">
        <v>1</v>
      </c>
      <c r="F315" s="272" t="s">
        <v>188</v>
      </c>
      <c r="G315" s="270"/>
      <c r="H315" s="271" t="s">
        <v>1</v>
      </c>
      <c r="I315" s="273"/>
      <c r="J315" s="270"/>
      <c r="K315" s="270"/>
      <c r="L315" s="274"/>
      <c r="M315" s="275"/>
      <c r="N315" s="276"/>
      <c r="O315" s="276"/>
      <c r="P315" s="276"/>
      <c r="Q315" s="276"/>
      <c r="R315" s="276"/>
      <c r="S315" s="276"/>
      <c r="T315" s="27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8" t="s">
        <v>172</v>
      </c>
      <c r="AU315" s="278" t="s">
        <v>88</v>
      </c>
      <c r="AV315" s="15" t="s">
        <v>86</v>
      </c>
      <c r="AW315" s="15" t="s">
        <v>34</v>
      </c>
      <c r="AX315" s="15" t="s">
        <v>78</v>
      </c>
      <c r="AY315" s="278" t="s">
        <v>163</v>
      </c>
    </row>
    <row r="316" s="13" customFormat="1">
      <c r="A316" s="13"/>
      <c r="B316" s="242"/>
      <c r="C316" s="243"/>
      <c r="D316" s="244" t="s">
        <v>172</v>
      </c>
      <c r="E316" s="245" t="s">
        <v>1</v>
      </c>
      <c r="F316" s="246" t="s">
        <v>216</v>
      </c>
      <c r="G316" s="243"/>
      <c r="H316" s="247">
        <v>64.079999999999998</v>
      </c>
      <c r="I316" s="248"/>
      <c r="J316" s="243"/>
      <c r="K316" s="243"/>
      <c r="L316" s="249"/>
      <c r="M316" s="250"/>
      <c r="N316" s="251"/>
      <c r="O316" s="251"/>
      <c r="P316" s="251"/>
      <c r="Q316" s="251"/>
      <c r="R316" s="251"/>
      <c r="S316" s="251"/>
      <c r="T316" s="25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3" t="s">
        <v>172</v>
      </c>
      <c r="AU316" s="253" t="s">
        <v>88</v>
      </c>
      <c r="AV316" s="13" t="s">
        <v>88</v>
      </c>
      <c r="AW316" s="13" t="s">
        <v>34</v>
      </c>
      <c r="AX316" s="13" t="s">
        <v>78</v>
      </c>
      <c r="AY316" s="253" t="s">
        <v>163</v>
      </c>
    </row>
    <row r="317" s="13" customFormat="1">
      <c r="A317" s="13"/>
      <c r="B317" s="242"/>
      <c r="C317" s="243"/>
      <c r="D317" s="244" t="s">
        <v>172</v>
      </c>
      <c r="E317" s="245" t="s">
        <v>1</v>
      </c>
      <c r="F317" s="246" t="s">
        <v>217</v>
      </c>
      <c r="G317" s="243"/>
      <c r="H317" s="247">
        <v>37.799999999999997</v>
      </c>
      <c r="I317" s="248"/>
      <c r="J317" s="243"/>
      <c r="K317" s="243"/>
      <c r="L317" s="249"/>
      <c r="M317" s="250"/>
      <c r="N317" s="251"/>
      <c r="O317" s="251"/>
      <c r="P317" s="251"/>
      <c r="Q317" s="251"/>
      <c r="R317" s="251"/>
      <c r="S317" s="251"/>
      <c r="T317" s="25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3" t="s">
        <v>172</v>
      </c>
      <c r="AU317" s="253" t="s">
        <v>88</v>
      </c>
      <c r="AV317" s="13" t="s">
        <v>88</v>
      </c>
      <c r="AW317" s="13" t="s">
        <v>34</v>
      </c>
      <c r="AX317" s="13" t="s">
        <v>78</v>
      </c>
      <c r="AY317" s="253" t="s">
        <v>163</v>
      </c>
    </row>
    <row r="318" s="13" customFormat="1">
      <c r="A318" s="13"/>
      <c r="B318" s="242"/>
      <c r="C318" s="243"/>
      <c r="D318" s="244" t="s">
        <v>172</v>
      </c>
      <c r="E318" s="245" t="s">
        <v>1</v>
      </c>
      <c r="F318" s="246" t="s">
        <v>218</v>
      </c>
      <c r="G318" s="243"/>
      <c r="H318" s="247">
        <v>15.960000000000001</v>
      </c>
      <c r="I318" s="248"/>
      <c r="J318" s="243"/>
      <c r="K318" s="243"/>
      <c r="L318" s="249"/>
      <c r="M318" s="250"/>
      <c r="N318" s="251"/>
      <c r="O318" s="251"/>
      <c r="P318" s="251"/>
      <c r="Q318" s="251"/>
      <c r="R318" s="251"/>
      <c r="S318" s="251"/>
      <c r="T318" s="25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3" t="s">
        <v>172</v>
      </c>
      <c r="AU318" s="253" t="s">
        <v>88</v>
      </c>
      <c r="AV318" s="13" t="s">
        <v>88</v>
      </c>
      <c r="AW318" s="13" t="s">
        <v>34</v>
      </c>
      <c r="AX318" s="13" t="s">
        <v>78</v>
      </c>
      <c r="AY318" s="253" t="s">
        <v>163</v>
      </c>
    </row>
    <row r="319" s="13" customFormat="1">
      <c r="A319" s="13"/>
      <c r="B319" s="242"/>
      <c r="C319" s="243"/>
      <c r="D319" s="244" t="s">
        <v>172</v>
      </c>
      <c r="E319" s="245" t="s">
        <v>1</v>
      </c>
      <c r="F319" s="246" t="s">
        <v>219</v>
      </c>
      <c r="G319" s="243"/>
      <c r="H319" s="247">
        <v>21</v>
      </c>
      <c r="I319" s="248"/>
      <c r="J319" s="243"/>
      <c r="K319" s="243"/>
      <c r="L319" s="249"/>
      <c r="M319" s="250"/>
      <c r="N319" s="251"/>
      <c r="O319" s="251"/>
      <c r="P319" s="251"/>
      <c r="Q319" s="251"/>
      <c r="R319" s="251"/>
      <c r="S319" s="251"/>
      <c r="T319" s="25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3" t="s">
        <v>172</v>
      </c>
      <c r="AU319" s="253" t="s">
        <v>88</v>
      </c>
      <c r="AV319" s="13" t="s">
        <v>88</v>
      </c>
      <c r="AW319" s="13" t="s">
        <v>34</v>
      </c>
      <c r="AX319" s="13" t="s">
        <v>78</v>
      </c>
      <c r="AY319" s="253" t="s">
        <v>163</v>
      </c>
    </row>
    <row r="320" s="13" customFormat="1">
      <c r="A320" s="13"/>
      <c r="B320" s="242"/>
      <c r="C320" s="243"/>
      <c r="D320" s="244" t="s">
        <v>172</v>
      </c>
      <c r="E320" s="245" t="s">
        <v>1</v>
      </c>
      <c r="F320" s="246" t="s">
        <v>220</v>
      </c>
      <c r="G320" s="243"/>
      <c r="H320" s="247">
        <v>63.840000000000003</v>
      </c>
      <c r="I320" s="248"/>
      <c r="J320" s="243"/>
      <c r="K320" s="243"/>
      <c r="L320" s="249"/>
      <c r="M320" s="250"/>
      <c r="N320" s="251"/>
      <c r="O320" s="251"/>
      <c r="P320" s="251"/>
      <c r="Q320" s="251"/>
      <c r="R320" s="251"/>
      <c r="S320" s="251"/>
      <c r="T320" s="25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3" t="s">
        <v>172</v>
      </c>
      <c r="AU320" s="253" t="s">
        <v>88</v>
      </c>
      <c r="AV320" s="13" t="s">
        <v>88</v>
      </c>
      <c r="AW320" s="13" t="s">
        <v>34</v>
      </c>
      <c r="AX320" s="13" t="s">
        <v>78</v>
      </c>
      <c r="AY320" s="253" t="s">
        <v>163</v>
      </c>
    </row>
    <row r="321" s="13" customFormat="1">
      <c r="A321" s="13"/>
      <c r="B321" s="242"/>
      <c r="C321" s="243"/>
      <c r="D321" s="244" t="s">
        <v>172</v>
      </c>
      <c r="E321" s="245" t="s">
        <v>1</v>
      </c>
      <c r="F321" s="246" t="s">
        <v>221</v>
      </c>
      <c r="G321" s="243"/>
      <c r="H321" s="247">
        <v>15.199999999999999</v>
      </c>
      <c r="I321" s="248"/>
      <c r="J321" s="243"/>
      <c r="K321" s="243"/>
      <c r="L321" s="249"/>
      <c r="M321" s="250"/>
      <c r="N321" s="251"/>
      <c r="O321" s="251"/>
      <c r="P321" s="251"/>
      <c r="Q321" s="251"/>
      <c r="R321" s="251"/>
      <c r="S321" s="251"/>
      <c r="T321" s="25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3" t="s">
        <v>172</v>
      </c>
      <c r="AU321" s="253" t="s">
        <v>88</v>
      </c>
      <c r="AV321" s="13" t="s">
        <v>88</v>
      </c>
      <c r="AW321" s="13" t="s">
        <v>34</v>
      </c>
      <c r="AX321" s="13" t="s">
        <v>78</v>
      </c>
      <c r="AY321" s="253" t="s">
        <v>163</v>
      </c>
    </row>
    <row r="322" s="13" customFormat="1">
      <c r="A322" s="13"/>
      <c r="B322" s="242"/>
      <c r="C322" s="243"/>
      <c r="D322" s="244" t="s">
        <v>172</v>
      </c>
      <c r="E322" s="245" t="s">
        <v>1</v>
      </c>
      <c r="F322" s="246" t="s">
        <v>222</v>
      </c>
      <c r="G322" s="243"/>
      <c r="H322" s="247">
        <v>55.479999999999997</v>
      </c>
      <c r="I322" s="248"/>
      <c r="J322" s="243"/>
      <c r="K322" s="243"/>
      <c r="L322" s="249"/>
      <c r="M322" s="250"/>
      <c r="N322" s="251"/>
      <c r="O322" s="251"/>
      <c r="P322" s="251"/>
      <c r="Q322" s="251"/>
      <c r="R322" s="251"/>
      <c r="S322" s="251"/>
      <c r="T322" s="25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3" t="s">
        <v>172</v>
      </c>
      <c r="AU322" s="253" t="s">
        <v>88</v>
      </c>
      <c r="AV322" s="13" t="s">
        <v>88</v>
      </c>
      <c r="AW322" s="13" t="s">
        <v>34</v>
      </c>
      <c r="AX322" s="13" t="s">
        <v>78</v>
      </c>
      <c r="AY322" s="253" t="s">
        <v>163</v>
      </c>
    </row>
    <row r="323" s="16" customFormat="1">
      <c r="A323" s="16"/>
      <c r="B323" s="279"/>
      <c r="C323" s="280"/>
      <c r="D323" s="244" t="s">
        <v>172</v>
      </c>
      <c r="E323" s="281" t="s">
        <v>1</v>
      </c>
      <c r="F323" s="282" t="s">
        <v>190</v>
      </c>
      <c r="G323" s="280"/>
      <c r="H323" s="283">
        <v>273.36000000000001</v>
      </c>
      <c r="I323" s="284"/>
      <c r="J323" s="280"/>
      <c r="K323" s="280"/>
      <c r="L323" s="285"/>
      <c r="M323" s="286"/>
      <c r="N323" s="287"/>
      <c r="O323" s="287"/>
      <c r="P323" s="287"/>
      <c r="Q323" s="287"/>
      <c r="R323" s="287"/>
      <c r="S323" s="287"/>
      <c r="T323" s="288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89" t="s">
        <v>172</v>
      </c>
      <c r="AU323" s="289" t="s">
        <v>88</v>
      </c>
      <c r="AV323" s="16" t="s">
        <v>164</v>
      </c>
      <c r="AW323" s="16" t="s">
        <v>34</v>
      </c>
      <c r="AX323" s="16" t="s">
        <v>78</v>
      </c>
      <c r="AY323" s="289" t="s">
        <v>163</v>
      </c>
    </row>
    <row r="324" s="15" customFormat="1">
      <c r="A324" s="15"/>
      <c r="B324" s="269"/>
      <c r="C324" s="270"/>
      <c r="D324" s="244" t="s">
        <v>172</v>
      </c>
      <c r="E324" s="271" t="s">
        <v>1</v>
      </c>
      <c r="F324" s="272" t="s">
        <v>223</v>
      </c>
      <c r="G324" s="270"/>
      <c r="H324" s="271" t="s">
        <v>1</v>
      </c>
      <c r="I324" s="273"/>
      <c r="J324" s="270"/>
      <c r="K324" s="270"/>
      <c r="L324" s="274"/>
      <c r="M324" s="275"/>
      <c r="N324" s="276"/>
      <c r="O324" s="276"/>
      <c r="P324" s="276"/>
      <c r="Q324" s="276"/>
      <c r="R324" s="276"/>
      <c r="S324" s="276"/>
      <c r="T324" s="27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8" t="s">
        <v>172</v>
      </c>
      <c r="AU324" s="278" t="s">
        <v>88</v>
      </c>
      <c r="AV324" s="15" t="s">
        <v>86</v>
      </c>
      <c r="AW324" s="15" t="s">
        <v>34</v>
      </c>
      <c r="AX324" s="15" t="s">
        <v>78</v>
      </c>
      <c r="AY324" s="278" t="s">
        <v>163</v>
      </c>
    </row>
    <row r="325" s="13" customFormat="1">
      <c r="A325" s="13"/>
      <c r="B325" s="242"/>
      <c r="C325" s="243"/>
      <c r="D325" s="244" t="s">
        <v>172</v>
      </c>
      <c r="E325" s="245" t="s">
        <v>1</v>
      </c>
      <c r="F325" s="246" t="s">
        <v>216</v>
      </c>
      <c r="G325" s="243"/>
      <c r="H325" s="247">
        <v>64.079999999999998</v>
      </c>
      <c r="I325" s="248"/>
      <c r="J325" s="243"/>
      <c r="K325" s="243"/>
      <c r="L325" s="249"/>
      <c r="M325" s="250"/>
      <c r="N325" s="251"/>
      <c r="O325" s="251"/>
      <c r="P325" s="251"/>
      <c r="Q325" s="251"/>
      <c r="R325" s="251"/>
      <c r="S325" s="251"/>
      <c r="T325" s="25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3" t="s">
        <v>172</v>
      </c>
      <c r="AU325" s="253" t="s">
        <v>88</v>
      </c>
      <c r="AV325" s="13" t="s">
        <v>88</v>
      </c>
      <c r="AW325" s="13" t="s">
        <v>34</v>
      </c>
      <c r="AX325" s="13" t="s">
        <v>78</v>
      </c>
      <c r="AY325" s="253" t="s">
        <v>163</v>
      </c>
    </row>
    <row r="326" s="13" customFormat="1">
      <c r="A326" s="13"/>
      <c r="B326" s="242"/>
      <c r="C326" s="243"/>
      <c r="D326" s="244" t="s">
        <v>172</v>
      </c>
      <c r="E326" s="245" t="s">
        <v>1</v>
      </c>
      <c r="F326" s="246" t="s">
        <v>217</v>
      </c>
      <c r="G326" s="243"/>
      <c r="H326" s="247">
        <v>37.799999999999997</v>
      </c>
      <c r="I326" s="248"/>
      <c r="J326" s="243"/>
      <c r="K326" s="243"/>
      <c r="L326" s="249"/>
      <c r="M326" s="250"/>
      <c r="N326" s="251"/>
      <c r="O326" s="251"/>
      <c r="P326" s="251"/>
      <c r="Q326" s="251"/>
      <c r="R326" s="251"/>
      <c r="S326" s="251"/>
      <c r="T326" s="25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3" t="s">
        <v>172</v>
      </c>
      <c r="AU326" s="253" t="s">
        <v>88</v>
      </c>
      <c r="AV326" s="13" t="s">
        <v>88</v>
      </c>
      <c r="AW326" s="13" t="s">
        <v>34</v>
      </c>
      <c r="AX326" s="13" t="s">
        <v>78</v>
      </c>
      <c r="AY326" s="253" t="s">
        <v>163</v>
      </c>
    </row>
    <row r="327" s="13" customFormat="1">
      <c r="A327" s="13"/>
      <c r="B327" s="242"/>
      <c r="C327" s="243"/>
      <c r="D327" s="244" t="s">
        <v>172</v>
      </c>
      <c r="E327" s="245" t="s">
        <v>1</v>
      </c>
      <c r="F327" s="246" t="s">
        <v>224</v>
      </c>
      <c r="G327" s="243"/>
      <c r="H327" s="247">
        <v>3.7799999999999998</v>
      </c>
      <c r="I327" s="248"/>
      <c r="J327" s="243"/>
      <c r="K327" s="243"/>
      <c r="L327" s="249"/>
      <c r="M327" s="250"/>
      <c r="N327" s="251"/>
      <c r="O327" s="251"/>
      <c r="P327" s="251"/>
      <c r="Q327" s="251"/>
      <c r="R327" s="251"/>
      <c r="S327" s="251"/>
      <c r="T327" s="25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3" t="s">
        <v>172</v>
      </c>
      <c r="AU327" s="253" t="s">
        <v>88</v>
      </c>
      <c r="AV327" s="13" t="s">
        <v>88</v>
      </c>
      <c r="AW327" s="13" t="s">
        <v>34</v>
      </c>
      <c r="AX327" s="13" t="s">
        <v>78</v>
      </c>
      <c r="AY327" s="253" t="s">
        <v>163</v>
      </c>
    </row>
    <row r="328" s="13" customFormat="1">
      <c r="A328" s="13"/>
      <c r="B328" s="242"/>
      <c r="C328" s="243"/>
      <c r="D328" s="244" t="s">
        <v>172</v>
      </c>
      <c r="E328" s="245" t="s">
        <v>1</v>
      </c>
      <c r="F328" s="246" t="s">
        <v>225</v>
      </c>
      <c r="G328" s="243"/>
      <c r="H328" s="247">
        <v>8.4000000000000004</v>
      </c>
      <c r="I328" s="248"/>
      <c r="J328" s="243"/>
      <c r="K328" s="243"/>
      <c r="L328" s="249"/>
      <c r="M328" s="250"/>
      <c r="N328" s="251"/>
      <c r="O328" s="251"/>
      <c r="P328" s="251"/>
      <c r="Q328" s="251"/>
      <c r="R328" s="251"/>
      <c r="S328" s="251"/>
      <c r="T328" s="25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3" t="s">
        <v>172</v>
      </c>
      <c r="AU328" s="253" t="s">
        <v>88</v>
      </c>
      <c r="AV328" s="13" t="s">
        <v>88</v>
      </c>
      <c r="AW328" s="13" t="s">
        <v>34</v>
      </c>
      <c r="AX328" s="13" t="s">
        <v>78</v>
      </c>
      <c r="AY328" s="253" t="s">
        <v>163</v>
      </c>
    </row>
    <row r="329" s="13" customFormat="1">
      <c r="A329" s="13"/>
      <c r="B329" s="242"/>
      <c r="C329" s="243"/>
      <c r="D329" s="244" t="s">
        <v>172</v>
      </c>
      <c r="E329" s="245" t="s">
        <v>1</v>
      </c>
      <c r="F329" s="246" t="s">
        <v>226</v>
      </c>
      <c r="G329" s="243"/>
      <c r="H329" s="247">
        <v>9.6600000000000001</v>
      </c>
      <c r="I329" s="248"/>
      <c r="J329" s="243"/>
      <c r="K329" s="243"/>
      <c r="L329" s="249"/>
      <c r="M329" s="250"/>
      <c r="N329" s="251"/>
      <c r="O329" s="251"/>
      <c r="P329" s="251"/>
      <c r="Q329" s="251"/>
      <c r="R329" s="251"/>
      <c r="S329" s="251"/>
      <c r="T329" s="25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3" t="s">
        <v>172</v>
      </c>
      <c r="AU329" s="253" t="s">
        <v>88</v>
      </c>
      <c r="AV329" s="13" t="s">
        <v>88</v>
      </c>
      <c r="AW329" s="13" t="s">
        <v>34</v>
      </c>
      <c r="AX329" s="13" t="s">
        <v>78</v>
      </c>
      <c r="AY329" s="253" t="s">
        <v>163</v>
      </c>
    </row>
    <row r="330" s="13" customFormat="1">
      <c r="A330" s="13"/>
      <c r="B330" s="242"/>
      <c r="C330" s="243"/>
      <c r="D330" s="244" t="s">
        <v>172</v>
      </c>
      <c r="E330" s="245" t="s">
        <v>1</v>
      </c>
      <c r="F330" s="246" t="s">
        <v>220</v>
      </c>
      <c r="G330" s="243"/>
      <c r="H330" s="247">
        <v>63.840000000000003</v>
      </c>
      <c r="I330" s="248"/>
      <c r="J330" s="243"/>
      <c r="K330" s="243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172</v>
      </c>
      <c r="AU330" s="253" t="s">
        <v>88</v>
      </c>
      <c r="AV330" s="13" t="s">
        <v>88</v>
      </c>
      <c r="AW330" s="13" t="s">
        <v>34</v>
      </c>
      <c r="AX330" s="13" t="s">
        <v>78</v>
      </c>
      <c r="AY330" s="253" t="s">
        <v>163</v>
      </c>
    </row>
    <row r="331" s="13" customFormat="1">
      <c r="A331" s="13"/>
      <c r="B331" s="242"/>
      <c r="C331" s="243"/>
      <c r="D331" s="244" t="s">
        <v>172</v>
      </c>
      <c r="E331" s="245" t="s">
        <v>1</v>
      </c>
      <c r="F331" s="246" t="s">
        <v>221</v>
      </c>
      <c r="G331" s="243"/>
      <c r="H331" s="247">
        <v>15.199999999999999</v>
      </c>
      <c r="I331" s="248"/>
      <c r="J331" s="243"/>
      <c r="K331" s="243"/>
      <c r="L331" s="249"/>
      <c r="M331" s="250"/>
      <c r="N331" s="251"/>
      <c r="O331" s="251"/>
      <c r="P331" s="251"/>
      <c r="Q331" s="251"/>
      <c r="R331" s="251"/>
      <c r="S331" s="251"/>
      <c r="T331" s="25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3" t="s">
        <v>172</v>
      </c>
      <c r="AU331" s="253" t="s">
        <v>88</v>
      </c>
      <c r="AV331" s="13" t="s">
        <v>88</v>
      </c>
      <c r="AW331" s="13" t="s">
        <v>34</v>
      </c>
      <c r="AX331" s="13" t="s">
        <v>78</v>
      </c>
      <c r="AY331" s="253" t="s">
        <v>163</v>
      </c>
    </row>
    <row r="332" s="13" customFormat="1">
      <c r="A332" s="13"/>
      <c r="B332" s="242"/>
      <c r="C332" s="243"/>
      <c r="D332" s="244" t="s">
        <v>172</v>
      </c>
      <c r="E332" s="245" t="s">
        <v>1</v>
      </c>
      <c r="F332" s="246" t="s">
        <v>222</v>
      </c>
      <c r="G332" s="243"/>
      <c r="H332" s="247">
        <v>55.479999999999997</v>
      </c>
      <c r="I332" s="248"/>
      <c r="J332" s="243"/>
      <c r="K332" s="243"/>
      <c r="L332" s="249"/>
      <c r="M332" s="250"/>
      <c r="N332" s="251"/>
      <c r="O332" s="251"/>
      <c r="P332" s="251"/>
      <c r="Q332" s="251"/>
      <c r="R332" s="251"/>
      <c r="S332" s="251"/>
      <c r="T332" s="25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3" t="s">
        <v>172</v>
      </c>
      <c r="AU332" s="253" t="s">
        <v>88</v>
      </c>
      <c r="AV332" s="13" t="s">
        <v>88</v>
      </c>
      <c r="AW332" s="13" t="s">
        <v>34</v>
      </c>
      <c r="AX332" s="13" t="s">
        <v>78</v>
      </c>
      <c r="AY332" s="253" t="s">
        <v>163</v>
      </c>
    </row>
    <row r="333" s="16" customFormat="1">
      <c r="A333" s="16"/>
      <c r="B333" s="279"/>
      <c r="C333" s="280"/>
      <c r="D333" s="244" t="s">
        <v>172</v>
      </c>
      <c r="E333" s="281" t="s">
        <v>1</v>
      </c>
      <c r="F333" s="282" t="s">
        <v>190</v>
      </c>
      <c r="G333" s="280"/>
      <c r="H333" s="283">
        <v>258.24000000000001</v>
      </c>
      <c r="I333" s="284"/>
      <c r="J333" s="280"/>
      <c r="K333" s="280"/>
      <c r="L333" s="285"/>
      <c r="M333" s="286"/>
      <c r="N333" s="287"/>
      <c r="O333" s="287"/>
      <c r="P333" s="287"/>
      <c r="Q333" s="287"/>
      <c r="R333" s="287"/>
      <c r="S333" s="287"/>
      <c r="T333" s="288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89" t="s">
        <v>172</v>
      </c>
      <c r="AU333" s="289" t="s">
        <v>88</v>
      </c>
      <c r="AV333" s="16" t="s">
        <v>164</v>
      </c>
      <c r="AW333" s="16" t="s">
        <v>34</v>
      </c>
      <c r="AX333" s="16" t="s">
        <v>78</v>
      </c>
      <c r="AY333" s="289" t="s">
        <v>163</v>
      </c>
    </row>
    <row r="334" s="15" customFormat="1">
      <c r="A334" s="15"/>
      <c r="B334" s="269"/>
      <c r="C334" s="270"/>
      <c r="D334" s="244" t="s">
        <v>172</v>
      </c>
      <c r="E334" s="271" t="s">
        <v>1</v>
      </c>
      <c r="F334" s="272" t="s">
        <v>227</v>
      </c>
      <c r="G334" s="270"/>
      <c r="H334" s="271" t="s">
        <v>1</v>
      </c>
      <c r="I334" s="273"/>
      <c r="J334" s="270"/>
      <c r="K334" s="270"/>
      <c r="L334" s="274"/>
      <c r="M334" s="275"/>
      <c r="N334" s="276"/>
      <c r="O334" s="276"/>
      <c r="P334" s="276"/>
      <c r="Q334" s="276"/>
      <c r="R334" s="276"/>
      <c r="S334" s="276"/>
      <c r="T334" s="277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8" t="s">
        <v>172</v>
      </c>
      <c r="AU334" s="278" t="s">
        <v>88</v>
      </c>
      <c r="AV334" s="15" t="s">
        <v>86</v>
      </c>
      <c r="AW334" s="15" t="s">
        <v>34</v>
      </c>
      <c r="AX334" s="15" t="s">
        <v>78</v>
      </c>
      <c r="AY334" s="278" t="s">
        <v>163</v>
      </c>
    </row>
    <row r="335" s="13" customFormat="1">
      <c r="A335" s="13"/>
      <c r="B335" s="242"/>
      <c r="C335" s="243"/>
      <c r="D335" s="244" t="s">
        <v>172</v>
      </c>
      <c r="E335" s="245" t="s">
        <v>1</v>
      </c>
      <c r="F335" s="246" t="s">
        <v>228</v>
      </c>
      <c r="G335" s="243"/>
      <c r="H335" s="247">
        <v>43.200000000000003</v>
      </c>
      <c r="I335" s="248"/>
      <c r="J335" s="243"/>
      <c r="K335" s="243"/>
      <c r="L335" s="249"/>
      <c r="M335" s="250"/>
      <c r="N335" s="251"/>
      <c r="O335" s="251"/>
      <c r="P335" s="251"/>
      <c r="Q335" s="251"/>
      <c r="R335" s="251"/>
      <c r="S335" s="251"/>
      <c r="T335" s="25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3" t="s">
        <v>172</v>
      </c>
      <c r="AU335" s="253" t="s">
        <v>88</v>
      </c>
      <c r="AV335" s="13" t="s">
        <v>88</v>
      </c>
      <c r="AW335" s="13" t="s">
        <v>34</v>
      </c>
      <c r="AX335" s="13" t="s">
        <v>78</v>
      </c>
      <c r="AY335" s="253" t="s">
        <v>163</v>
      </c>
    </row>
    <row r="336" s="13" customFormat="1">
      <c r="A336" s="13"/>
      <c r="B336" s="242"/>
      <c r="C336" s="243"/>
      <c r="D336" s="244" t="s">
        <v>172</v>
      </c>
      <c r="E336" s="245" t="s">
        <v>1</v>
      </c>
      <c r="F336" s="246" t="s">
        <v>229</v>
      </c>
      <c r="G336" s="243"/>
      <c r="H336" s="247">
        <v>9.5999999999999996</v>
      </c>
      <c r="I336" s="248"/>
      <c r="J336" s="243"/>
      <c r="K336" s="243"/>
      <c r="L336" s="249"/>
      <c r="M336" s="250"/>
      <c r="N336" s="251"/>
      <c r="O336" s="251"/>
      <c r="P336" s="251"/>
      <c r="Q336" s="251"/>
      <c r="R336" s="251"/>
      <c r="S336" s="251"/>
      <c r="T336" s="25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3" t="s">
        <v>172</v>
      </c>
      <c r="AU336" s="253" t="s">
        <v>88</v>
      </c>
      <c r="AV336" s="13" t="s">
        <v>88</v>
      </c>
      <c r="AW336" s="13" t="s">
        <v>34</v>
      </c>
      <c r="AX336" s="13" t="s">
        <v>78</v>
      </c>
      <c r="AY336" s="253" t="s">
        <v>163</v>
      </c>
    </row>
    <row r="337" s="13" customFormat="1">
      <c r="A337" s="13"/>
      <c r="B337" s="242"/>
      <c r="C337" s="243"/>
      <c r="D337" s="244" t="s">
        <v>172</v>
      </c>
      <c r="E337" s="245" t="s">
        <v>1</v>
      </c>
      <c r="F337" s="246" t="s">
        <v>230</v>
      </c>
      <c r="G337" s="243"/>
      <c r="H337" s="247">
        <v>14.4</v>
      </c>
      <c r="I337" s="248"/>
      <c r="J337" s="243"/>
      <c r="K337" s="243"/>
      <c r="L337" s="249"/>
      <c r="M337" s="250"/>
      <c r="N337" s="251"/>
      <c r="O337" s="251"/>
      <c r="P337" s="251"/>
      <c r="Q337" s="251"/>
      <c r="R337" s="251"/>
      <c r="S337" s="251"/>
      <c r="T337" s="25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3" t="s">
        <v>172</v>
      </c>
      <c r="AU337" s="253" t="s">
        <v>88</v>
      </c>
      <c r="AV337" s="13" t="s">
        <v>88</v>
      </c>
      <c r="AW337" s="13" t="s">
        <v>34</v>
      </c>
      <c r="AX337" s="13" t="s">
        <v>78</v>
      </c>
      <c r="AY337" s="253" t="s">
        <v>163</v>
      </c>
    </row>
    <row r="338" s="16" customFormat="1">
      <c r="A338" s="16"/>
      <c r="B338" s="279"/>
      <c r="C338" s="280"/>
      <c r="D338" s="244" t="s">
        <v>172</v>
      </c>
      <c r="E338" s="281" t="s">
        <v>1</v>
      </c>
      <c r="F338" s="282" t="s">
        <v>190</v>
      </c>
      <c r="G338" s="280"/>
      <c r="H338" s="283">
        <v>67.200000000000003</v>
      </c>
      <c r="I338" s="284"/>
      <c r="J338" s="280"/>
      <c r="K338" s="280"/>
      <c r="L338" s="285"/>
      <c r="M338" s="286"/>
      <c r="N338" s="287"/>
      <c r="O338" s="287"/>
      <c r="P338" s="287"/>
      <c r="Q338" s="287"/>
      <c r="R338" s="287"/>
      <c r="S338" s="287"/>
      <c r="T338" s="288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89" t="s">
        <v>172</v>
      </c>
      <c r="AU338" s="289" t="s">
        <v>88</v>
      </c>
      <c r="AV338" s="16" t="s">
        <v>164</v>
      </c>
      <c r="AW338" s="16" t="s">
        <v>34</v>
      </c>
      <c r="AX338" s="16" t="s">
        <v>78</v>
      </c>
      <c r="AY338" s="289" t="s">
        <v>163</v>
      </c>
    </row>
    <row r="339" s="14" customFormat="1">
      <c r="A339" s="14"/>
      <c r="B339" s="254"/>
      <c r="C339" s="255"/>
      <c r="D339" s="244" t="s">
        <v>172</v>
      </c>
      <c r="E339" s="256" t="s">
        <v>1</v>
      </c>
      <c r="F339" s="257" t="s">
        <v>176</v>
      </c>
      <c r="G339" s="255"/>
      <c r="H339" s="258">
        <v>598.79999999999995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4" t="s">
        <v>172</v>
      </c>
      <c r="AU339" s="264" t="s">
        <v>88</v>
      </c>
      <c r="AV339" s="14" t="s">
        <v>170</v>
      </c>
      <c r="AW339" s="14" t="s">
        <v>34</v>
      </c>
      <c r="AX339" s="14" t="s">
        <v>86</v>
      </c>
      <c r="AY339" s="264" t="s">
        <v>163</v>
      </c>
    </row>
    <row r="340" s="2" customFormat="1" ht="24.15" customHeight="1">
      <c r="A340" s="39"/>
      <c r="B340" s="40"/>
      <c r="C340" s="228" t="s">
        <v>386</v>
      </c>
      <c r="D340" s="228" t="s">
        <v>166</v>
      </c>
      <c r="E340" s="229" t="s">
        <v>387</v>
      </c>
      <c r="F340" s="230" t="s">
        <v>388</v>
      </c>
      <c r="G340" s="231" t="s">
        <v>169</v>
      </c>
      <c r="H340" s="232">
        <v>100.62000000000001</v>
      </c>
      <c r="I340" s="233"/>
      <c r="J340" s="234">
        <f>ROUND(I340*H340,2)</f>
        <v>0</v>
      </c>
      <c r="K340" s="235"/>
      <c r="L340" s="45"/>
      <c r="M340" s="236" t="s">
        <v>1</v>
      </c>
      <c r="N340" s="237" t="s">
        <v>43</v>
      </c>
      <c r="O340" s="92"/>
      <c r="P340" s="238">
        <f>O340*H340</f>
        <v>0</v>
      </c>
      <c r="Q340" s="238">
        <v>0.048000000000000001</v>
      </c>
      <c r="R340" s="238">
        <f>Q340*H340</f>
        <v>4.8297600000000003</v>
      </c>
      <c r="S340" s="238">
        <v>0.048000000000000001</v>
      </c>
      <c r="T340" s="239">
        <f>S340*H340</f>
        <v>4.8297600000000003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0" t="s">
        <v>170</v>
      </c>
      <c r="AT340" s="240" t="s">
        <v>166</v>
      </c>
      <c r="AU340" s="240" t="s">
        <v>88</v>
      </c>
      <c r="AY340" s="18" t="s">
        <v>163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86</v>
      </c>
      <c r="BK340" s="241">
        <f>ROUND(I340*H340,2)</f>
        <v>0</v>
      </c>
      <c r="BL340" s="18" t="s">
        <v>170</v>
      </c>
      <c r="BM340" s="240" t="s">
        <v>389</v>
      </c>
    </row>
    <row r="341" s="2" customFormat="1" ht="24.15" customHeight="1">
      <c r="A341" s="39"/>
      <c r="B341" s="40"/>
      <c r="C341" s="228" t="s">
        <v>390</v>
      </c>
      <c r="D341" s="228" t="s">
        <v>166</v>
      </c>
      <c r="E341" s="229" t="s">
        <v>391</v>
      </c>
      <c r="F341" s="230" t="s">
        <v>392</v>
      </c>
      <c r="G341" s="231" t="s">
        <v>169</v>
      </c>
      <c r="H341" s="232">
        <v>100.62000000000001</v>
      </c>
      <c r="I341" s="233"/>
      <c r="J341" s="234">
        <f>ROUND(I341*H341,2)</f>
        <v>0</v>
      </c>
      <c r="K341" s="235"/>
      <c r="L341" s="45"/>
      <c r="M341" s="236" t="s">
        <v>1</v>
      </c>
      <c r="N341" s="237" t="s">
        <v>43</v>
      </c>
      <c r="O341" s="92"/>
      <c r="P341" s="238">
        <f>O341*H341</f>
        <v>0</v>
      </c>
      <c r="Q341" s="238">
        <v>0</v>
      </c>
      <c r="R341" s="238">
        <f>Q341*H341</f>
        <v>0</v>
      </c>
      <c r="S341" s="238">
        <v>0.0106</v>
      </c>
      <c r="T341" s="239">
        <f>S341*H341</f>
        <v>1.0665720000000001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0" t="s">
        <v>170</v>
      </c>
      <c r="AT341" s="240" t="s">
        <v>166</v>
      </c>
      <c r="AU341" s="240" t="s">
        <v>88</v>
      </c>
      <c r="AY341" s="18" t="s">
        <v>163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86</v>
      </c>
      <c r="BK341" s="241">
        <f>ROUND(I341*H341,2)</f>
        <v>0</v>
      </c>
      <c r="BL341" s="18" t="s">
        <v>170</v>
      </c>
      <c r="BM341" s="240" t="s">
        <v>393</v>
      </c>
    </row>
    <row r="342" s="12" customFormat="1" ht="22.8" customHeight="1">
      <c r="A342" s="12"/>
      <c r="B342" s="212"/>
      <c r="C342" s="213"/>
      <c r="D342" s="214" t="s">
        <v>77</v>
      </c>
      <c r="E342" s="226" t="s">
        <v>394</v>
      </c>
      <c r="F342" s="226" t="s">
        <v>395</v>
      </c>
      <c r="G342" s="213"/>
      <c r="H342" s="213"/>
      <c r="I342" s="216"/>
      <c r="J342" s="227">
        <f>BK342</f>
        <v>0</v>
      </c>
      <c r="K342" s="213"/>
      <c r="L342" s="218"/>
      <c r="M342" s="219"/>
      <c r="N342" s="220"/>
      <c r="O342" s="220"/>
      <c r="P342" s="221">
        <f>SUM(P343:P354)</f>
        <v>0</v>
      </c>
      <c r="Q342" s="220"/>
      <c r="R342" s="221">
        <f>SUM(R343:R354)</f>
        <v>0</v>
      </c>
      <c r="S342" s="220"/>
      <c r="T342" s="222">
        <f>SUM(T343:T354)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3" t="s">
        <v>86</v>
      </c>
      <c r="AT342" s="224" t="s">
        <v>77</v>
      </c>
      <c r="AU342" s="224" t="s">
        <v>86</v>
      </c>
      <c r="AY342" s="223" t="s">
        <v>163</v>
      </c>
      <c r="BK342" s="225">
        <f>SUM(BK343:BK354)</f>
        <v>0</v>
      </c>
    </row>
    <row r="343" s="2" customFormat="1" ht="49.05" customHeight="1">
      <c r="A343" s="39"/>
      <c r="B343" s="40"/>
      <c r="C343" s="228" t="s">
        <v>396</v>
      </c>
      <c r="D343" s="228" t="s">
        <v>166</v>
      </c>
      <c r="E343" s="229" t="s">
        <v>397</v>
      </c>
      <c r="F343" s="230" t="s">
        <v>398</v>
      </c>
      <c r="G343" s="231" t="s">
        <v>399</v>
      </c>
      <c r="H343" s="232">
        <v>0.10000000000000001</v>
      </c>
      <c r="I343" s="233"/>
      <c r="J343" s="234">
        <f>ROUND(I343*H343,2)</f>
        <v>0</v>
      </c>
      <c r="K343" s="235"/>
      <c r="L343" s="45"/>
      <c r="M343" s="236" t="s">
        <v>1</v>
      </c>
      <c r="N343" s="237" t="s">
        <v>43</v>
      </c>
      <c r="O343" s="92"/>
      <c r="P343" s="238">
        <f>O343*H343</f>
        <v>0</v>
      </c>
      <c r="Q343" s="238">
        <v>0</v>
      </c>
      <c r="R343" s="238">
        <f>Q343*H343</f>
        <v>0</v>
      </c>
      <c r="S343" s="238">
        <v>0</v>
      </c>
      <c r="T343" s="23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0" t="s">
        <v>170</v>
      </c>
      <c r="AT343" s="240" t="s">
        <v>166</v>
      </c>
      <c r="AU343" s="240" t="s">
        <v>88</v>
      </c>
      <c r="AY343" s="18" t="s">
        <v>163</v>
      </c>
      <c r="BE343" s="241">
        <f>IF(N343="základní",J343,0)</f>
        <v>0</v>
      </c>
      <c r="BF343" s="241">
        <f>IF(N343="snížená",J343,0)</f>
        <v>0</v>
      </c>
      <c r="BG343" s="241">
        <f>IF(N343="zákl. přenesená",J343,0)</f>
        <v>0</v>
      </c>
      <c r="BH343" s="241">
        <f>IF(N343="sníž. přenesená",J343,0)</f>
        <v>0</v>
      </c>
      <c r="BI343" s="241">
        <f>IF(N343="nulová",J343,0)</f>
        <v>0</v>
      </c>
      <c r="BJ343" s="18" t="s">
        <v>86</v>
      </c>
      <c r="BK343" s="241">
        <f>ROUND(I343*H343,2)</f>
        <v>0</v>
      </c>
      <c r="BL343" s="18" t="s">
        <v>170</v>
      </c>
      <c r="BM343" s="240" t="s">
        <v>400</v>
      </c>
    </row>
    <row r="344" s="2" customFormat="1">
      <c r="A344" s="39"/>
      <c r="B344" s="40"/>
      <c r="C344" s="41"/>
      <c r="D344" s="244" t="s">
        <v>186</v>
      </c>
      <c r="E344" s="41"/>
      <c r="F344" s="265" t="s">
        <v>401</v>
      </c>
      <c r="G344" s="41"/>
      <c r="H344" s="41"/>
      <c r="I344" s="266"/>
      <c r="J344" s="41"/>
      <c r="K344" s="41"/>
      <c r="L344" s="45"/>
      <c r="M344" s="267"/>
      <c r="N344" s="268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186</v>
      </c>
      <c r="AU344" s="18" t="s">
        <v>88</v>
      </c>
    </row>
    <row r="345" s="2" customFormat="1" ht="24.15" customHeight="1">
      <c r="A345" s="39"/>
      <c r="B345" s="40"/>
      <c r="C345" s="228" t="s">
        <v>402</v>
      </c>
      <c r="D345" s="228" t="s">
        <v>166</v>
      </c>
      <c r="E345" s="229" t="s">
        <v>403</v>
      </c>
      <c r="F345" s="230" t="s">
        <v>404</v>
      </c>
      <c r="G345" s="231" t="s">
        <v>399</v>
      </c>
      <c r="H345" s="232">
        <v>43.475000000000001</v>
      </c>
      <c r="I345" s="233"/>
      <c r="J345" s="234">
        <f>ROUND(I345*H345,2)</f>
        <v>0</v>
      </c>
      <c r="K345" s="235"/>
      <c r="L345" s="45"/>
      <c r="M345" s="236" t="s">
        <v>1</v>
      </c>
      <c r="N345" s="237" t="s">
        <v>43</v>
      </c>
      <c r="O345" s="92"/>
      <c r="P345" s="238">
        <f>O345*H345</f>
        <v>0</v>
      </c>
      <c r="Q345" s="238">
        <v>0</v>
      </c>
      <c r="R345" s="238">
        <f>Q345*H345</f>
        <v>0</v>
      </c>
      <c r="S345" s="238">
        <v>0</v>
      </c>
      <c r="T345" s="23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0" t="s">
        <v>170</v>
      </c>
      <c r="AT345" s="240" t="s">
        <v>166</v>
      </c>
      <c r="AU345" s="240" t="s">
        <v>88</v>
      </c>
      <c r="AY345" s="18" t="s">
        <v>163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8" t="s">
        <v>86</v>
      </c>
      <c r="BK345" s="241">
        <f>ROUND(I345*H345,2)</f>
        <v>0</v>
      </c>
      <c r="BL345" s="18" t="s">
        <v>170</v>
      </c>
      <c r="BM345" s="240" t="s">
        <v>405</v>
      </c>
    </row>
    <row r="346" s="2" customFormat="1" ht="24.15" customHeight="1">
      <c r="A346" s="39"/>
      <c r="B346" s="40"/>
      <c r="C346" s="228" t="s">
        <v>406</v>
      </c>
      <c r="D346" s="228" t="s">
        <v>166</v>
      </c>
      <c r="E346" s="229" t="s">
        <v>407</v>
      </c>
      <c r="F346" s="230" t="s">
        <v>408</v>
      </c>
      <c r="G346" s="231" t="s">
        <v>399</v>
      </c>
      <c r="H346" s="232">
        <v>43.475000000000001</v>
      </c>
      <c r="I346" s="233"/>
      <c r="J346" s="234">
        <f>ROUND(I346*H346,2)</f>
        <v>0</v>
      </c>
      <c r="K346" s="235"/>
      <c r="L346" s="45"/>
      <c r="M346" s="236" t="s">
        <v>1</v>
      </c>
      <c r="N346" s="237" t="s">
        <v>43</v>
      </c>
      <c r="O346" s="92"/>
      <c r="P346" s="238">
        <f>O346*H346</f>
        <v>0</v>
      </c>
      <c r="Q346" s="238">
        <v>0</v>
      </c>
      <c r="R346" s="238">
        <f>Q346*H346</f>
        <v>0</v>
      </c>
      <c r="S346" s="238">
        <v>0</v>
      </c>
      <c r="T346" s="23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0" t="s">
        <v>170</v>
      </c>
      <c r="AT346" s="240" t="s">
        <v>166</v>
      </c>
      <c r="AU346" s="240" t="s">
        <v>88</v>
      </c>
      <c r="AY346" s="18" t="s">
        <v>163</v>
      </c>
      <c r="BE346" s="241">
        <f>IF(N346="základní",J346,0)</f>
        <v>0</v>
      </c>
      <c r="BF346" s="241">
        <f>IF(N346="snížená",J346,0)</f>
        <v>0</v>
      </c>
      <c r="BG346" s="241">
        <f>IF(N346="zákl. přenesená",J346,0)</f>
        <v>0</v>
      </c>
      <c r="BH346" s="241">
        <f>IF(N346="sníž. přenesená",J346,0)</f>
        <v>0</v>
      </c>
      <c r="BI346" s="241">
        <f>IF(N346="nulová",J346,0)</f>
        <v>0</v>
      </c>
      <c r="BJ346" s="18" t="s">
        <v>86</v>
      </c>
      <c r="BK346" s="241">
        <f>ROUND(I346*H346,2)</f>
        <v>0</v>
      </c>
      <c r="BL346" s="18" t="s">
        <v>170</v>
      </c>
      <c r="BM346" s="240" t="s">
        <v>409</v>
      </c>
    </row>
    <row r="347" s="2" customFormat="1" ht="24.15" customHeight="1">
      <c r="A347" s="39"/>
      <c r="B347" s="40"/>
      <c r="C347" s="228" t="s">
        <v>410</v>
      </c>
      <c r="D347" s="228" t="s">
        <v>166</v>
      </c>
      <c r="E347" s="229" t="s">
        <v>411</v>
      </c>
      <c r="F347" s="230" t="s">
        <v>412</v>
      </c>
      <c r="G347" s="231" t="s">
        <v>399</v>
      </c>
      <c r="H347" s="232">
        <v>826.02499999999998</v>
      </c>
      <c r="I347" s="233"/>
      <c r="J347" s="234">
        <f>ROUND(I347*H347,2)</f>
        <v>0</v>
      </c>
      <c r="K347" s="235"/>
      <c r="L347" s="45"/>
      <c r="M347" s="236" t="s">
        <v>1</v>
      </c>
      <c r="N347" s="237" t="s">
        <v>43</v>
      </c>
      <c r="O347" s="92"/>
      <c r="P347" s="238">
        <f>O347*H347</f>
        <v>0</v>
      </c>
      <c r="Q347" s="238">
        <v>0</v>
      </c>
      <c r="R347" s="238">
        <f>Q347*H347</f>
        <v>0</v>
      </c>
      <c r="S347" s="238">
        <v>0</v>
      </c>
      <c r="T347" s="23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0" t="s">
        <v>170</v>
      </c>
      <c r="AT347" s="240" t="s">
        <v>166</v>
      </c>
      <c r="AU347" s="240" t="s">
        <v>88</v>
      </c>
      <c r="AY347" s="18" t="s">
        <v>163</v>
      </c>
      <c r="BE347" s="241">
        <f>IF(N347="základní",J347,0)</f>
        <v>0</v>
      </c>
      <c r="BF347" s="241">
        <f>IF(N347="snížená",J347,0)</f>
        <v>0</v>
      </c>
      <c r="BG347" s="241">
        <f>IF(N347="zákl. přenesená",J347,0)</f>
        <v>0</v>
      </c>
      <c r="BH347" s="241">
        <f>IF(N347="sníž. přenesená",J347,0)</f>
        <v>0</v>
      </c>
      <c r="BI347" s="241">
        <f>IF(N347="nulová",J347,0)</f>
        <v>0</v>
      </c>
      <c r="BJ347" s="18" t="s">
        <v>86</v>
      </c>
      <c r="BK347" s="241">
        <f>ROUND(I347*H347,2)</f>
        <v>0</v>
      </c>
      <c r="BL347" s="18" t="s">
        <v>170</v>
      </c>
      <c r="BM347" s="240" t="s">
        <v>413</v>
      </c>
    </row>
    <row r="348" s="13" customFormat="1">
      <c r="A348" s="13"/>
      <c r="B348" s="242"/>
      <c r="C348" s="243"/>
      <c r="D348" s="244" t="s">
        <v>172</v>
      </c>
      <c r="E348" s="243"/>
      <c r="F348" s="246" t="s">
        <v>414</v>
      </c>
      <c r="G348" s="243"/>
      <c r="H348" s="247">
        <v>826.02499999999998</v>
      </c>
      <c r="I348" s="248"/>
      <c r="J348" s="243"/>
      <c r="K348" s="243"/>
      <c r="L348" s="249"/>
      <c r="M348" s="250"/>
      <c r="N348" s="251"/>
      <c r="O348" s="251"/>
      <c r="P348" s="251"/>
      <c r="Q348" s="251"/>
      <c r="R348" s="251"/>
      <c r="S348" s="251"/>
      <c r="T348" s="25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3" t="s">
        <v>172</v>
      </c>
      <c r="AU348" s="253" t="s">
        <v>88</v>
      </c>
      <c r="AV348" s="13" t="s">
        <v>88</v>
      </c>
      <c r="AW348" s="13" t="s">
        <v>4</v>
      </c>
      <c r="AX348" s="13" t="s">
        <v>86</v>
      </c>
      <c r="AY348" s="253" t="s">
        <v>163</v>
      </c>
    </row>
    <row r="349" s="2" customFormat="1" ht="24.15" customHeight="1">
      <c r="A349" s="39"/>
      <c r="B349" s="40"/>
      <c r="C349" s="228" t="s">
        <v>415</v>
      </c>
      <c r="D349" s="228" t="s">
        <v>166</v>
      </c>
      <c r="E349" s="229" t="s">
        <v>416</v>
      </c>
      <c r="F349" s="230" t="s">
        <v>417</v>
      </c>
      <c r="G349" s="231" t="s">
        <v>399</v>
      </c>
      <c r="H349" s="232">
        <v>2.1499999999999999</v>
      </c>
      <c r="I349" s="233"/>
      <c r="J349" s="234">
        <f>ROUND(I349*H349,2)</f>
        <v>0</v>
      </c>
      <c r="K349" s="235"/>
      <c r="L349" s="45"/>
      <c r="M349" s="236" t="s">
        <v>1</v>
      </c>
      <c r="N349" s="237" t="s">
        <v>43</v>
      </c>
      <c r="O349" s="92"/>
      <c r="P349" s="238">
        <f>O349*H349</f>
        <v>0</v>
      </c>
      <c r="Q349" s="238">
        <v>0</v>
      </c>
      <c r="R349" s="238">
        <f>Q349*H349</f>
        <v>0</v>
      </c>
      <c r="S349" s="238">
        <v>0</v>
      </c>
      <c r="T349" s="23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0" t="s">
        <v>170</v>
      </c>
      <c r="AT349" s="240" t="s">
        <v>166</v>
      </c>
      <c r="AU349" s="240" t="s">
        <v>88</v>
      </c>
      <c r="AY349" s="18" t="s">
        <v>163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86</v>
      </c>
      <c r="BK349" s="241">
        <f>ROUND(I349*H349,2)</f>
        <v>0</v>
      </c>
      <c r="BL349" s="18" t="s">
        <v>170</v>
      </c>
      <c r="BM349" s="240" t="s">
        <v>418</v>
      </c>
    </row>
    <row r="350" s="13" customFormat="1">
      <c r="A350" s="13"/>
      <c r="B350" s="242"/>
      <c r="C350" s="243"/>
      <c r="D350" s="244" t="s">
        <v>172</v>
      </c>
      <c r="E350" s="245" t="s">
        <v>1</v>
      </c>
      <c r="F350" s="246" t="s">
        <v>419</v>
      </c>
      <c r="G350" s="243"/>
      <c r="H350" s="247">
        <v>37.579000000000001</v>
      </c>
      <c r="I350" s="248"/>
      <c r="J350" s="243"/>
      <c r="K350" s="243"/>
      <c r="L350" s="249"/>
      <c r="M350" s="250"/>
      <c r="N350" s="251"/>
      <c r="O350" s="251"/>
      <c r="P350" s="251"/>
      <c r="Q350" s="251"/>
      <c r="R350" s="251"/>
      <c r="S350" s="251"/>
      <c r="T350" s="25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3" t="s">
        <v>172</v>
      </c>
      <c r="AU350" s="253" t="s">
        <v>88</v>
      </c>
      <c r="AV350" s="13" t="s">
        <v>88</v>
      </c>
      <c r="AW350" s="13" t="s">
        <v>34</v>
      </c>
      <c r="AX350" s="13" t="s">
        <v>78</v>
      </c>
      <c r="AY350" s="253" t="s">
        <v>163</v>
      </c>
    </row>
    <row r="351" s="13" customFormat="1">
      <c r="A351" s="13"/>
      <c r="B351" s="242"/>
      <c r="C351" s="243"/>
      <c r="D351" s="244" t="s">
        <v>172</v>
      </c>
      <c r="E351" s="245" t="s">
        <v>1</v>
      </c>
      <c r="F351" s="246" t="s">
        <v>420</v>
      </c>
      <c r="G351" s="243"/>
      <c r="H351" s="247">
        <v>-0.10000000000000001</v>
      </c>
      <c r="I351" s="248"/>
      <c r="J351" s="243"/>
      <c r="K351" s="243"/>
      <c r="L351" s="249"/>
      <c r="M351" s="250"/>
      <c r="N351" s="251"/>
      <c r="O351" s="251"/>
      <c r="P351" s="251"/>
      <c r="Q351" s="251"/>
      <c r="R351" s="251"/>
      <c r="S351" s="251"/>
      <c r="T351" s="25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3" t="s">
        <v>172</v>
      </c>
      <c r="AU351" s="253" t="s">
        <v>88</v>
      </c>
      <c r="AV351" s="13" t="s">
        <v>88</v>
      </c>
      <c r="AW351" s="13" t="s">
        <v>34</v>
      </c>
      <c r="AX351" s="13" t="s">
        <v>78</v>
      </c>
      <c r="AY351" s="253" t="s">
        <v>163</v>
      </c>
    </row>
    <row r="352" s="13" customFormat="1">
      <c r="A352" s="13"/>
      <c r="B352" s="242"/>
      <c r="C352" s="243"/>
      <c r="D352" s="244" t="s">
        <v>172</v>
      </c>
      <c r="E352" s="245" t="s">
        <v>1</v>
      </c>
      <c r="F352" s="246" t="s">
        <v>421</v>
      </c>
      <c r="G352" s="243"/>
      <c r="H352" s="247">
        <v>-35.329000000000001</v>
      </c>
      <c r="I352" s="248"/>
      <c r="J352" s="243"/>
      <c r="K352" s="243"/>
      <c r="L352" s="249"/>
      <c r="M352" s="250"/>
      <c r="N352" s="251"/>
      <c r="O352" s="251"/>
      <c r="P352" s="251"/>
      <c r="Q352" s="251"/>
      <c r="R352" s="251"/>
      <c r="S352" s="251"/>
      <c r="T352" s="25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3" t="s">
        <v>172</v>
      </c>
      <c r="AU352" s="253" t="s">
        <v>88</v>
      </c>
      <c r="AV352" s="13" t="s">
        <v>88</v>
      </c>
      <c r="AW352" s="13" t="s">
        <v>34</v>
      </c>
      <c r="AX352" s="13" t="s">
        <v>78</v>
      </c>
      <c r="AY352" s="253" t="s">
        <v>163</v>
      </c>
    </row>
    <row r="353" s="14" customFormat="1">
      <c r="A353" s="14"/>
      <c r="B353" s="254"/>
      <c r="C353" s="255"/>
      <c r="D353" s="244" t="s">
        <v>172</v>
      </c>
      <c r="E353" s="256" t="s">
        <v>1</v>
      </c>
      <c r="F353" s="257" t="s">
        <v>176</v>
      </c>
      <c r="G353" s="255"/>
      <c r="H353" s="258">
        <v>2.1499999999999999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4" t="s">
        <v>172</v>
      </c>
      <c r="AU353" s="264" t="s">
        <v>88</v>
      </c>
      <c r="AV353" s="14" t="s">
        <v>170</v>
      </c>
      <c r="AW353" s="14" t="s">
        <v>34</v>
      </c>
      <c r="AX353" s="14" t="s">
        <v>86</v>
      </c>
      <c r="AY353" s="264" t="s">
        <v>163</v>
      </c>
    </row>
    <row r="354" s="2" customFormat="1" ht="24.15" customHeight="1">
      <c r="A354" s="39"/>
      <c r="B354" s="40"/>
      <c r="C354" s="228" t="s">
        <v>422</v>
      </c>
      <c r="D354" s="228" t="s">
        <v>166</v>
      </c>
      <c r="E354" s="229" t="s">
        <v>423</v>
      </c>
      <c r="F354" s="230" t="s">
        <v>424</v>
      </c>
      <c r="G354" s="231" t="s">
        <v>399</v>
      </c>
      <c r="H354" s="232">
        <v>35.329000000000001</v>
      </c>
      <c r="I354" s="233"/>
      <c r="J354" s="234">
        <f>ROUND(I354*H354,2)</f>
        <v>0</v>
      </c>
      <c r="K354" s="235"/>
      <c r="L354" s="45"/>
      <c r="M354" s="236" t="s">
        <v>1</v>
      </c>
      <c r="N354" s="237" t="s">
        <v>43</v>
      </c>
      <c r="O354" s="92"/>
      <c r="P354" s="238">
        <f>O354*H354</f>
        <v>0</v>
      </c>
      <c r="Q354" s="238">
        <v>0</v>
      </c>
      <c r="R354" s="238">
        <f>Q354*H354</f>
        <v>0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170</v>
      </c>
      <c r="AT354" s="240" t="s">
        <v>166</v>
      </c>
      <c r="AU354" s="240" t="s">
        <v>88</v>
      </c>
      <c r="AY354" s="18" t="s">
        <v>163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86</v>
      </c>
      <c r="BK354" s="241">
        <f>ROUND(I354*H354,2)</f>
        <v>0</v>
      </c>
      <c r="BL354" s="18" t="s">
        <v>170</v>
      </c>
      <c r="BM354" s="240" t="s">
        <v>425</v>
      </c>
    </row>
    <row r="355" s="12" customFormat="1" ht="22.8" customHeight="1">
      <c r="A355" s="12"/>
      <c r="B355" s="212"/>
      <c r="C355" s="213"/>
      <c r="D355" s="214" t="s">
        <v>77</v>
      </c>
      <c r="E355" s="226" t="s">
        <v>426</v>
      </c>
      <c r="F355" s="226" t="s">
        <v>427</v>
      </c>
      <c r="G355" s="213"/>
      <c r="H355" s="213"/>
      <c r="I355" s="216"/>
      <c r="J355" s="227">
        <f>BK355</f>
        <v>0</v>
      </c>
      <c r="K355" s="213"/>
      <c r="L355" s="218"/>
      <c r="M355" s="219"/>
      <c r="N355" s="220"/>
      <c r="O355" s="220"/>
      <c r="P355" s="221">
        <f>P356</f>
        <v>0</v>
      </c>
      <c r="Q355" s="220"/>
      <c r="R355" s="221">
        <f>R356</f>
        <v>0</v>
      </c>
      <c r="S355" s="220"/>
      <c r="T355" s="222">
        <f>T356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3" t="s">
        <v>86</v>
      </c>
      <c r="AT355" s="224" t="s">
        <v>77</v>
      </c>
      <c r="AU355" s="224" t="s">
        <v>86</v>
      </c>
      <c r="AY355" s="223" t="s">
        <v>163</v>
      </c>
      <c r="BK355" s="225">
        <f>BK356</f>
        <v>0</v>
      </c>
    </row>
    <row r="356" s="2" customFormat="1" ht="14.4" customHeight="1">
      <c r="A356" s="39"/>
      <c r="B356" s="40"/>
      <c r="C356" s="228" t="s">
        <v>428</v>
      </c>
      <c r="D356" s="228" t="s">
        <v>166</v>
      </c>
      <c r="E356" s="229" t="s">
        <v>429</v>
      </c>
      <c r="F356" s="230" t="s">
        <v>430</v>
      </c>
      <c r="G356" s="231" t="s">
        <v>399</v>
      </c>
      <c r="H356" s="232">
        <v>35.383000000000003</v>
      </c>
      <c r="I356" s="233"/>
      <c r="J356" s="234">
        <f>ROUND(I356*H356,2)</f>
        <v>0</v>
      </c>
      <c r="K356" s="235"/>
      <c r="L356" s="45"/>
      <c r="M356" s="236" t="s">
        <v>1</v>
      </c>
      <c r="N356" s="237" t="s">
        <v>43</v>
      </c>
      <c r="O356" s="92"/>
      <c r="P356" s="238">
        <f>O356*H356</f>
        <v>0</v>
      </c>
      <c r="Q356" s="238">
        <v>0</v>
      </c>
      <c r="R356" s="238">
        <f>Q356*H356</f>
        <v>0</v>
      </c>
      <c r="S356" s="238">
        <v>0</v>
      </c>
      <c r="T356" s="23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170</v>
      </c>
      <c r="AT356" s="240" t="s">
        <v>166</v>
      </c>
      <c r="AU356" s="240" t="s">
        <v>88</v>
      </c>
      <c r="AY356" s="18" t="s">
        <v>163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86</v>
      </c>
      <c r="BK356" s="241">
        <f>ROUND(I356*H356,2)</f>
        <v>0</v>
      </c>
      <c r="BL356" s="18" t="s">
        <v>170</v>
      </c>
      <c r="BM356" s="240" t="s">
        <v>431</v>
      </c>
    </row>
    <row r="357" s="12" customFormat="1" ht="25.92" customHeight="1">
      <c r="A357" s="12"/>
      <c r="B357" s="212"/>
      <c r="C357" s="213"/>
      <c r="D357" s="214" t="s">
        <v>77</v>
      </c>
      <c r="E357" s="215" t="s">
        <v>432</v>
      </c>
      <c r="F357" s="215" t="s">
        <v>433</v>
      </c>
      <c r="G357" s="213"/>
      <c r="H357" s="213"/>
      <c r="I357" s="216"/>
      <c r="J357" s="217">
        <f>BK357</f>
        <v>0</v>
      </c>
      <c r="K357" s="213"/>
      <c r="L357" s="218"/>
      <c r="M357" s="219"/>
      <c r="N357" s="220"/>
      <c r="O357" s="220"/>
      <c r="P357" s="221">
        <f>P358+P360+P362+P364+P379+P382+P434+P527+P557+P560+P587</f>
        <v>0</v>
      </c>
      <c r="Q357" s="220"/>
      <c r="R357" s="221">
        <f>R358+R360+R362+R364+R379+R382+R434+R527+R557+R560+R587</f>
        <v>1.119955</v>
      </c>
      <c r="S357" s="220"/>
      <c r="T357" s="222">
        <f>T358+T360+T362+T364+T379+T382+T434+T527+T557+T560+T587</f>
        <v>0.73890999999999996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3" t="s">
        <v>88</v>
      </c>
      <c r="AT357" s="224" t="s">
        <v>77</v>
      </c>
      <c r="AU357" s="224" t="s">
        <v>78</v>
      </c>
      <c r="AY357" s="223" t="s">
        <v>163</v>
      </c>
      <c r="BK357" s="225">
        <f>BK358+BK360+BK362+BK364+BK379+BK382+BK434+BK527+BK557+BK560+BK587</f>
        <v>0</v>
      </c>
    </row>
    <row r="358" s="12" customFormat="1" ht="22.8" customHeight="1">
      <c r="A358" s="12"/>
      <c r="B358" s="212"/>
      <c r="C358" s="213"/>
      <c r="D358" s="214" t="s">
        <v>77</v>
      </c>
      <c r="E358" s="226" t="s">
        <v>434</v>
      </c>
      <c r="F358" s="226" t="s">
        <v>435</v>
      </c>
      <c r="G358" s="213"/>
      <c r="H358" s="213"/>
      <c r="I358" s="216"/>
      <c r="J358" s="227">
        <f>BK358</f>
        <v>0</v>
      </c>
      <c r="K358" s="213"/>
      <c r="L358" s="218"/>
      <c r="M358" s="219"/>
      <c r="N358" s="220"/>
      <c r="O358" s="220"/>
      <c r="P358" s="221">
        <f>P359</f>
        <v>0</v>
      </c>
      <c r="Q358" s="220"/>
      <c r="R358" s="221">
        <f>R359</f>
        <v>0.0016800000000000001</v>
      </c>
      <c r="S358" s="220"/>
      <c r="T358" s="222">
        <f>T359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23" t="s">
        <v>88</v>
      </c>
      <c r="AT358" s="224" t="s">
        <v>77</v>
      </c>
      <c r="AU358" s="224" t="s">
        <v>86</v>
      </c>
      <c r="AY358" s="223" t="s">
        <v>163</v>
      </c>
      <c r="BK358" s="225">
        <f>BK359</f>
        <v>0</v>
      </c>
    </row>
    <row r="359" s="2" customFormat="1" ht="24.15" customHeight="1">
      <c r="A359" s="39"/>
      <c r="B359" s="40"/>
      <c r="C359" s="228" t="s">
        <v>436</v>
      </c>
      <c r="D359" s="228" t="s">
        <v>166</v>
      </c>
      <c r="E359" s="229" t="s">
        <v>437</v>
      </c>
      <c r="F359" s="230" t="s">
        <v>438</v>
      </c>
      <c r="G359" s="231" t="s">
        <v>302</v>
      </c>
      <c r="H359" s="232">
        <v>1</v>
      </c>
      <c r="I359" s="233"/>
      <c r="J359" s="234">
        <f>ROUND(I359*H359,2)</f>
        <v>0</v>
      </c>
      <c r="K359" s="235"/>
      <c r="L359" s="45"/>
      <c r="M359" s="236" t="s">
        <v>1</v>
      </c>
      <c r="N359" s="237" t="s">
        <v>43</v>
      </c>
      <c r="O359" s="92"/>
      <c r="P359" s="238">
        <f>O359*H359</f>
        <v>0</v>
      </c>
      <c r="Q359" s="238">
        <v>0.0016800000000000001</v>
      </c>
      <c r="R359" s="238">
        <f>Q359*H359</f>
        <v>0.0016800000000000001</v>
      </c>
      <c r="S359" s="238">
        <v>0</v>
      </c>
      <c r="T359" s="23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0" t="s">
        <v>278</v>
      </c>
      <c r="AT359" s="240" t="s">
        <v>166</v>
      </c>
      <c r="AU359" s="240" t="s">
        <v>88</v>
      </c>
      <c r="AY359" s="18" t="s">
        <v>163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8" t="s">
        <v>86</v>
      </c>
      <c r="BK359" s="241">
        <f>ROUND(I359*H359,2)</f>
        <v>0</v>
      </c>
      <c r="BL359" s="18" t="s">
        <v>278</v>
      </c>
      <c r="BM359" s="240" t="s">
        <v>439</v>
      </c>
    </row>
    <row r="360" s="12" customFormat="1" ht="22.8" customHeight="1">
      <c r="A360" s="12"/>
      <c r="B360" s="212"/>
      <c r="C360" s="213"/>
      <c r="D360" s="214" t="s">
        <v>77</v>
      </c>
      <c r="E360" s="226" t="s">
        <v>440</v>
      </c>
      <c r="F360" s="226" t="s">
        <v>441</v>
      </c>
      <c r="G360" s="213"/>
      <c r="H360" s="213"/>
      <c r="I360" s="216"/>
      <c r="J360" s="227">
        <f>BK360</f>
        <v>0</v>
      </c>
      <c r="K360" s="213"/>
      <c r="L360" s="218"/>
      <c r="M360" s="219"/>
      <c r="N360" s="220"/>
      <c r="O360" s="220"/>
      <c r="P360" s="221">
        <f>P361</f>
        <v>0</v>
      </c>
      <c r="Q360" s="220"/>
      <c r="R360" s="221">
        <f>R361</f>
        <v>0</v>
      </c>
      <c r="S360" s="220"/>
      <c r="T360" s="222">
        <f>T361</f>
        <v>0.019460000000000002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23" t="s">
        <v>88</v>
      </c>
      <c r="AT360" s="224" t="s">
        <v>77</v>
      </c>
      <c r="AU360" s="224" t="s">
        <v>86</v>
      </c>
      <c r="AY360" s="223" t="s">
        <v>163</v>
      </c>
      <c r="BK360" s="225">
        <f>BK361</f>
        <v>0</v>
      </c>
    </row>
    <row r="361" s="2" customFormat="1" ht="14.4" customHeight="1">
      <c r="A361" s="39"/>
      <c r="B361" s="40"/>
      <c r="C361" s="228" t="s">
        <v>442</v>
      </c>
      <c r="D361" s="228" t="s">
        <v>166</v>
      </c>
      <c r="E361" s="229" t="s">
        <v>443</v>
      </c>
      <c r="F361" s="230" t="s">
        <v>444</v>
      </c>
      <c r="G361" s="231" t="s">
        <v>445</v>
      </c>
      <c r="H361" s="232">
        <v>1</v>
      </c>
      <c r="I361" s="233"/>
      <c r="J361" s="234">
        <f>ROUND(I361*H361,2)</f>
        <v>0</v>
      </c>
      <c r="K361" s="235"/>
      <c r="L361" s="45"/>
      <c r="M361" s="236" t="s">
        <v>1</v>
      </c>
      <c r="N361" s="237" t="s">
        <v>43</v>
      </c>
      <c r="O361" s="92"/>
      <c r="P361" s="238">
        <f>O361*H361</f>
        <v>0</v>
      </c>
      <c r="Q361" s="238">
        <v>0</v>
      </c>
      <c r="R361" s="238">
        <f>Q361*H361</f>
        <v>0</v>
      </c>
      <c r="S361" s="238">
        <v>0.019460000000000002</v>
      </c>
      <c r="T361" s="239">
        <f>S361*H361</f>
        <v>0.019460000000000002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0" t="s">
        <v>278</v>
      </c>
      <c r="AT361" s="240" t="s">
        <v>166</v>
      </c>
      <c r="AU361" s="240" t="s">
        <v>88</v>
      </c>
      <c r="AY361" s="18" t="s">
        <v>163</v>
      </c>
      <c r="BE361" s="241">
        <f>IF(N361="základní",J361,0)</f>
        <v>0</v>
      </c>
      <c r="BF361" s="241">
        <f>IF(N361="snížená",J361,0)</f>
        <v>0</v>
      </c>
      <c r="BG361" s="241">
        <f>IF(N361="zákl. přenesená",J361,0)</f>
        <v>0</v>
      </c>
      <c r="BH361" s="241">
        <f>IF(N361="sníž. přenesená",J361,0)</f>
        <v>0</v>
      </c>
      <c r="BI361" s="241">
        <f>IF(N361="nulová",J361,0)</f>
        <v>0</v>
      </c>
      <c r="BJ361" s="18" t="s">
        <v>86</v>
      </c>
      <c r="BK361" s="241">
        <f>ROUND(I361*H361,2)</f>
        <v>0</v>
      </c>
      <c r="BL361" s="18" t="s">
        <v>278</v>
      </c>
      <c r="BM361" s="240" t="s">
        <v>446</v>
      </c>
    </row>
    <row r="362" s="12" customFormat="1" ht="22.8" customHeight="1">
      <c r="A362" s="12"/>
      <c r="B362" s="212"/>
      <c r="C362" s="213"/>
      <c r="D362" s="214" t="s">
        <v>77</v>
      </c>
      <c r="E362" s="226" t="s">
        <v>447</v>
      </c>
      <c r="F362" s="226" t="s">
        <v>102</v>
      </c>
      <c r="G362" s="213"/>
      <c r="H362" s="213"/>
      <c r="I362" s="216"/>
      <c r="J362" s="227">
        <f>BK362</f>
        <v>0</v>
      </c>
      <c r="K362" s="213"/>
      <c r="L362" s="218"/>
      <c r="M362" s="219"/>
      <c r="N362" s="220"/>
      <c r="O362" s="220"/>
      <c r="P362" s="221">
        <f>P363</f>
        <v>0</v>
      </c>
      <c r="Q362" s="220"/>
      <c r="R362" s="221">
        <f>R363</f>
        <v>0</v>
      </c>
      <c r="S362" s="220"/>
      <c r="T362" s="222">
        <f>T363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3" t="s">
        <v>88</v>
      </c>
      <c r="AT362" s="224" t="s">
        <v>77</v>
      </c>
      <c r="AU362" s="224" t="s">
        <v>86</v>
      </c>
      <c r="AY362" s="223" t="s">
        <v>163</v>
      </c>
      <c r="BK362" s="225">
        <f>BK363</f>
        <v>0</v>
      </c>
    </row>
    <row r="363" s="2" customFormat="1" ht="24.15" customHeight="1">
      <c r="A363" s="39"/>
      <c r="B363" s="40"/>
      <c r="C363" s="228" t="s">
        <v>448</v>
      </c>
      <c r="D363" s="228" t="s">
        <v>166</v>
      </c>
      <c r="E363" s="229" t="s">
        <v>449</v>
      </c>
      <c r="F363" s="230" t="s">
        <v>450</v>
      </c>
      <c r="G363" s="231" t="s">
        <v>302</v>
      </c>
      <c r="H363" s="232">
        <v>1</v>
      </c>
      <c r="I363" s="233"/>
      <c r="J363" s="234">
        <f>ROUND(I363*H363,2)</f>
        <v>0</v>
      </c>
      <c r="K363" s="235"/>
      <c r="L363" s="45"/>
      <c r="M363" s="236" t="s">
        <v>1</v>
      </c>
      <c r="N363" s="237" t="s">
        <v>43</v>
      </c>
      <c r="O363" s="92"/>
      <c r="P363" s="238">
        <f>O363*H363</f>
        <v>0</v>
      </c>
      <c r="Q363" s="238">
        <v>0</v>
      </c>
      <c r="R363" s="238">
        <f>Q363*H363</f>
        <v>0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278</v>
      </c>
      <c r="AT363" s="240" t="s">
        <v>166</v>
      </c>
      <c r="AU363" s="240" t="s">
        <v>88</v>
      </c>
      <c r="AY363" s="18" t="s">
        <v>163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86</v>
      </c>
      <c r="BK363" s="241">
        <f>ROUND(I363*H363,2)</f>
        <v>0</v>
      </c>
      <c r="BL363" s="18" t="s">
        <v>278</v>
      </c>
      <c r="BM363" s="240" t="s">
        <v>451</v>
      </c>
    </row>
    <row r="364" s="12" customFormat="1" ht="22.8" customHeight="1">
      <c r="A364" s="12"/>
      <c r="B364" s="212"/>
      <c r="C364" s="213"/>
      <c r="D364" s="214" t="s">
        <v>77</v>
      </c>
      <c r="E364" s="226" t="s">
        <v>452</v>
      </c>
      <c r="F364" s="226" t="s">
        <v>453</v>
      </c>
      <c r="G364" s="213"/>
      <c r="H364" s="213"/>
      <c r="I364" s="216"/>
      <c r="J364" s="227">
        <f>BK364</f>
        <v>0</v>
      </c>
      <c r="K364" s="213"/>
      <c r="L364" s="218"/>
      <c r="M364" s="219"/>
      <c r="N364" s="220"/>
      <c r="O364" s="220"/>
      <c r="P364" s="221">
        <f>SUM(P365:P378)</f>
        <v>0</v>
      </c>
      <c r="Q364" s="220"/>
      <c r="R364" s="221">
        <f>SUM(R365:R378)</f>
        <v>0</v>
      </c>
      <c r="S364" s="220"/>
      <c r="T364" s="222">
        <f>SUM(T365:T378)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23" t="s">
        <v>88</v>
      </c>
      <c r="AT364" s="224" t="s">
        <v>77</v>
      </c>
      <c r="AU364" s="224" t="s">
        <v>86</v>
      </c>
      <c r="AY364" s="223" t="s">
        <v>163</v>
      </c>
      <c r="BK364" s="225">
        <f>SUM(BK365:BK378)</f>
        <v>0</v>
      </c>
    </row>
    <row r="365" s="2" customFormat="1" ht="37.8" customHeight="1">
      <c r="A365" s="39"/>
      <c r="B365" s="40"/>
      <c r="C365" s="228" t="s">
        <v>454</v>
      </c>
      <c r="D365" s="228" t="s">
        <v>166</v>
      </c>
      <c r="E365" s="229" t="s">
        <v>455</v>
      </c>
      <c r="F365" s="230" t="s">
        <v>456</v>
      </c>
      <c r="G365" s="231" t="s">
        <v>184</v>
      </c>
      <c r="H365" s="232">
        <v>39</v>
      </c>
      <c r="I365" s="233"/>
      <c r="J365" s="234">
        <f>ROUND(I365*H365,2)</f>
        <v>0</v>
      </c>
      <c r="K365" s="235"/>
      <c r="L365" s="45"/>
      <c r="M365" s="236" t="s">
        <v>1</v>
      </c>
      <c r="N365" s="237" t="s">
        <v>43</v>
      </c>
      <c r="O365" s="92"/>
      <c r="P365" s="238">
        <f>O365*H365</f>
        <v>0</v>
      </c>
      <c r="Q365" s="238">
        <v>0</v>
      </c>
      <c r="R365" s="238">
        <f>Q365*H365</f>
        <v>0</v>
      </c>
      <c r="S365" s="238">
        <v>0</v>
      </c>
      <c r="T365" s="23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278</v>
      </c>
      <c r="AT365" s="240" t="s">
        <v>166</v>
      </c>
      <c r="AU365" s="240" t="s">
        <v>88</v>
      </c>
      <c r="AY365" s="18" t="s">
        <v>163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86</v>
      </c>
      <c r="BK365" s="241">
        <f>ROUND(I365*H365,2)</f>
        <v>0</v>
      </c>
      <c r="BL365" s="18" t="s">
        <v>278</v>
      </c>
      <c r="BM365" s="240" t="s">
        <v>457</v>
      </c>
    </row>
    <row r="366" s="2" customFormat="1" ht="14.4" customHeight="1">
      <c r="A366" s="39"/>
      <c r="B366" s="40"/>
      <c r="C366" s="228" t="s">
        <v>458</v>
      </c>
      <c r="D366" s="228" t="s">
        <v>166</v>
      </c>
      <c r="E366" s="229" t="s">
        <v>459</v>
      </c>
      <c r="F366" s="230" t="s">
        <v>460</v>
      </c>
      <c r="G366" s="231" t="s">
        <v>184</v>
      </c>
      <c r="H366" s="232">
        <v>1</v>
      </c>
      <c r="I366" s="233"/>
      <c r="J366" s="234">
        <f>ROUND(I366*H366,2)</f>
        <v>0</v>
      </c>
      <c r="K366" s="235"/>
      <c r="L366" s="45"/>
      <c r="M366" s="236" t="s">
        <v>1</v>
      </c>
      <c r="N366" s="237" t="s">
        <v>43</v>
      </c>
      <c r="O366" s="92"/>
      <c r="P366" s="238">
        <f>O366*H366</f>
        <v>0</v>
      </c>
      <c r="Q366" s="238">
        <v>0</v>
      </c>
      <c r="R366" s="238">
        <f>Q366*H366</f>
        <v>0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278</v>
      </c>
      <c r="AT366" s="240" t="s">
        <v>166</v>
      </c>
      <c r="AU366" s="240" t="s">
        <v>88</v>
      </c>
      <c r="AY366" s="18" t="s">
        <v>163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86</v>
      </c>
      <c r="BK366" s="241">
        <f>ROUND(I366*H366,2)</f>
        <v>0</v>
      </c>
      <c r="BL366" s="18" t="s">
        <v>278</v>
      </c>
      <c r="BM366" s="240" t="s">
        <v>461</v>
      </c>
    </row>
    <row r="367" s="2" customFormat="1" ht="14.4" customHeight="1">
      <c r="A367" s="39"/>
      <c r="B367" s="40"/>
      <c r="C367" s="290" t="s">
        <v>462</v>
      </c>
      <c r="D367" s="290" t="s">
        <v>294</v>
      </c>
      <c r="E367" s="291" t="s">
        <v>463</v>
      </c>
      <c r="F367" s="292" t="s">
        <v>464</v>
      </c>
      <c r="G367" s="293" t="s">
        <v>184</v>
      </c>
      <c r="H367" s="294">
        <v>1</v>
      </c>
      <c r="I367" s="295"/>
      <c r="J367" s="296">
        <f>ROUND(I367*H367,2)</f>
        <v>0</v>
      </c>
      <c r="K367" s="297"/>
      <c r="L367" s="298"/>
      <c r="M367" s="299" t="s">
        <v>1</v>
      </c>
      <c r="N367" s="300" t="s">
        <v>43</v>
      </c>
      <c r="O367" s="92"/>
      <c r="P367" s="238">
        <f>O367*H367</f>
        <v>0</v>
      </c>
      <c r="Q367" s="238">
        <v>0</v>
      </c>
      <c r="R367" s="238">
        <f>Q367*H367</f>
        <v>0</v>
      </c>
      <c r="S367" s="238">
        <v>0</v>
      </c>
      <c r="T367" s="23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0" t="s">
        <v>350</v>
      </c>
      <c r="AT367" s="240" t="s">
        <v>294</v>
      </c>
      <c r="AU367" s="240" t="s">
        <v>88</v>
      </c>
      <c r="AY367" s="18" t="s">
        <v>163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86</v>
      </c>
      <c r="BK367" s="241">
        <f>ROUND(I367*H367,2)</f>
        <v>0</v>
      </c>
      <c r="BL367" s="18" t="s">
        <v>278</v>
      </c>
      <c r="BM367" s="240" t="s">
        <v>465</v>
      </c>
    </row>
    <row r="368" s="2" customFormat="1" ht="24.15" customHeight="1">
      <c r="A368" s="39"/>
      <c r="B368" s="40"/>
      <c r="C368" s="228" t="s">
        <v>466</v>
      </c>
      <c r="D368" s="228" t="s">
        <v>166</v>
      </c>
      <c r="E368" s="229" t="s">
        <v>467</v>
      </c>
      <c r="F368" s="230" t="s">
        <v>468</v>
      </c>
      <c r="G368" s="231" t="s">
        <v>184</v>
      </c>
      <c r="H368" s="232">
        <v>4</v>
      </c>
      <c r="I368" s="233"/>
      <c r="J368" s="234">
        <f>ROUND(I368*H368,2)</f>
        <v>0</v>
      </c>
      <c r="K368" s="235"/>
      <c r="L368" s="45"/>
      <c r="M368" s="236" t="s">
        <v>1</v>
      </c>
      <c r="N368" s="237" t="s">
        <v>43</v>
      </c>
      <c r="O368" s="92"/>
      <c r="P368" s="238">
        <f>O368*H368</f>
        <v>0</v>
      </c>
      <c r="Q368" s="238">
        <v>0</v>
      </c>
      <c r="R368" s="238">
        <f>Q368*H368</f>
        <v>0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278</v>
      </c>
      <c r="AT368" s="240" t="s">
        <v>166</v>
      </c>
      <c r="AU368" s="240" t="s">
        <v>88</v>
      </c>
      <c r="AY368" s="18" t="s">
        <v>163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86</v>
      </c>
      <c r="BK368" s="241">
        <f>ROUND(I368*H368,2)</f>
        <v>0</v>
      </c>
      <c r="BL368" s="18" t="s">
        <v>278</v>
      </c>
      <c r="BM368" s="240" t="s">
        <v>469</v>
      </c>
    </row>
    <row r="369" s="2" customFormat="1" ht="24.15" customHeight="1">
      <c r="A369" s="39"/>
      <c r="B369" s="40"/>
      <c r="C369" s="290" t="s">
        <v>470</v>
      </c>
      <c r="D369" s="290" t="s">
        <v>294</v>
      </c>
      <c r="E369" s="291" t="s">
        <v>471</v>
      </c>
      <c r="F369" s="292" t="s">
        <v>472</v>
      </c>
      <c r="G369" s="293" t="s">
        <v>184</v>
      </c>
      <c r="H369" s="294">
        <v>4</v>
      </c>
      <c r="I369" s="295"/>
      <c r="J369" s="296">
        <f>ROUND(I369*H369,2)</f>
        <v>0</v>
      </c>
      <c r="K369" s="297"/>
      <c r="L369" s="298"/>
      <c r="M369" s="299" t="s">
        <v>1</v>
      </c>
      <c r="N369" s="300" t="s">
        <v>43</v>
      </c>
      <c r="O369" s="92"/>
      <c r="P369" s="238">
        <f>O369*H369</f>
        <v>0</v>
      </c>
      <c r="Q369" s="238">
        <v>0</v>
      </c>
      <c r="R369" s="238">
        <f>Q369*H369</f>
        <v>0</v>
      </c>
      <c r="S369" s="238">
        <v>0</v>
      </c>
      <c r="T369" s="23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350</v>
      </c>
      <c r="AT369" s="240" t="s">
        <v>294</v>
      </c>
      <c r="AU369" s="240" t="s">
        <v>88</v>
      </c>
      <c r="AY369" s="18" t="s">
        <v>163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86</v>
      </c>
      <c r="BK369" s="241">
        <f>ROUND(I369*H369,2)</f>
        <v>0</v>
      </c>
      <c r="BL369" s="18" t="s">
        <v>278</v>
      </c>
      <c r="BM369" s="240" t="s">
        <v>473</v>
      </c>
    </row>
    <row r="370" s="2" customFormat="1" ht="14.4" customHeight="1">
      <c r="A370" s="39"/>
      <c r="B370" s="40"/>
      <c r="C370" s="228" t="s">
        <v>474</v>
      </c>
      <c r="D370" s="228" t="s">
        <v>166</v>
      </c>
      <c r="E370" s="229" t="s">
        <v>475</v>
      </c>
      <c r="F370" s="230" t="s">
        <v>476</v>
      </c>
      <c r="G370" s="231" t="s">
        <v>239</v>
      </c>
      <c r="H370" s="232">
        <v>150</v>
      </c>
      <c r="I370" s="233"/>
      <c r="J370" s="234">
        <f>ROUND(I370*H370,2)</f>
        <v>0</v>
      </c>
      <c r="K370" s="235"/>
      <c r="L370" s="45"/>
      <c r="M370" s="236" t="s">
        <v>1</v>
      </c>
      <c r="N370" s="237" t="s">
        <v>43</v>
      </c>
      <c r="O370" s="92"/>
      <c r="P370" s="238">
        <f>O370*H370</f>
        <v>0</v>
      </c>
      <c r="Q370" s="238">
        <v>0</v>
      </c>
      <c r="R370" s="238">
        <f>Q370*H370</f>
        <v>0</v>
      </c>
      <c r="S370" s="238">
        <v>0</v>
      </c>
      <c r="T370" s="23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0" t="s">
        <v>278</v>
      </c>
      <c r="AT370" s="240" t="s">
        <v>166</v>
      </c>
      <c r="AU370" s="240" t="s">
        <v>88</v>
      </c>
      <c r="AY370" s="18" t="s">
        <v>163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8" t="s">
        <v>86</v>
      </c>
      <c r="BK370" s="241">
        <f>ROUND(I370*H370,2)</f>
        <v>0</v>
      </c>
      <c r="BL370" s="18" t="s">
        <v>278</v>
      </c>
      <c r="BM370" s="240" t="s">
        <v>477</v>
      </c>
    </row>
    <row r="371" s="2" customFormat="1">
      <c r="A371" s="39"/>
      <c r="B371" s="40"/>
      <c r="C371" s="41"/>
      <c r="D371" s="244" t="s">
        <v>186</v>
      </c>
      <c r="E371" s="41"/>
      <c r="F371" s="265" t="s">
        <v>478</v>
      </c>
      <c r="G371" s="41"/>
      <c r="H371" s="41"/>
      <c r="I371" s="266"/>
      <c r="J371" s="41"/>
      <c r="K371" s="41"/>
      <c r="L371" s="45"/>
      <c r="M371" s="267"/>
      <c r="N371" s="268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186</v>
      </c>
      <c r="AU371" s="18" t="s">
        <v>88</v>
      </c>
    </row>
    <row r="372" s="2" customFormat="1" ht="14.4" customHeight="1">
      <c r="A372" s="39"/>
      <c r="B372" s="40"/>
      <c r="C372" s="290" t="s">
        <v>479</v>
      </c>
      <c r="D372" s="290" t="s">
        <v>294</v>
      </c>
      <c r="E372" s="291" t="s">
        <v>480</v>
      </c>
      <c r="F372" s="292" t="s">
        <v>481</v>
      </c>
      <c r="G372" s="293" t="s">
        <v>239</v>
      </c>
      <c r="H372" s="294">
        <v>165</v>
      </c>
      <c r="I372" s="295"/>
      <c r="J372" s="296">
        <f>ROUND(I372*H372,2)</f>
        <v>0</v>
      </c>
      <c r="K372" s="297"/>
      <c r="L372" s="298"/>
      <c r="M372" s="299" t="s">
        <v>1</v>
      </c>
      <c r="N372" s="300" t="s">
        <v>43</v>
      </c>
      <c r="O372" s="92"/>
      <c r="P372" s="238">
        <f>O372*H372</f>
        <v>0</v>
      </c>
      <c r="Q372" s="238">
        <v>0</v>
      </c>
      <c r="R372" s="238">
        <f>Q372*H372</f>
        <v>0</v>
      </c>
      <c r="S372" s="238">
        <v>0</v>
      </c>
      <c r="T372" s="23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0" t="s">
        <v>350</v>
      </c>
      <c r="AT372" s="240" t="s">
        <v>294</v>
      </c>
      <c r="AU372" s="240" t="s">
        <v>88</v>
      </c>
      <c r="AY372" s="18" t="s">
        <v>163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8" t="s">
        <v>86</v>
      </c>
      <c r="BK372" s="241">
        <f>ROUND(I372*H372,2)</f>
        <v>0</v>
      </c>
      <c r="BL372" s="18" t="s">
        <v>278</v>
      </c>
      <c r="BM372" s="240" t="s">
        <v>482</v>
      </c>
    </row>
    <row r="373" s="13" customFormat="1">
      <c r="A373" s="13"/>
      <c r="B373" s="242"/>
      <c r="C373" s="243"/>
      <c r="D373" s="244" t="s">
        <v>172</v>
      </c>
      <c r="E373" s="245" t="s">
        <v>1</v>
      </c>
      <c r="F373" s="246" t="s">
        <v>483</v>
      </c>
      <c r="G373" s="243"/>
      <c r="H373" s="247">
        <v>165</v>
      </c>
      <c r="I373" s="248"/>
      <c r="J373" s="243"/>
      <c r="K373" s="243"/>
      <c r="L373" s="249"/>
      <c r="M373" s="250"/>
      <c r="N373" s="251"/>
      <c r="O373" s="251"/>
      <c r="P373" s="251"/>
      <c r="Q373" s="251"/>
      <c r="R373" s="251"/>
      <c r="S373" s="251"/>
      <c r="T373" s="25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3" t="s">
        <v>172</v>
      </c>
      <c r="AU373" s="253" t="s">
        <v>88</v>
      </c>
      <c r="AV373" s="13" t="s">
        <v>88</v>
      </c>
      <c r="AW373" s="13" t="s">
        <v>34</v>
      </c>
      <c r="AX373" s="13" t="s">
        <v>78</v>
      </c>
      <c r="AY373" s="253" t="s">
        <v>163</v>
      </c>
    </row>
    <row r="374" s="14" customFormat="1">
      <c r="A374" s="14"/>
      <c r="B374" s="254"/>
      <c r="C374" s="255"/>
      <c r="D374" s="244" t="s">
        <v>172</v>
      </c>
      <c r="E374" s="256" t="s">
        <v>1</v>
      </c>
      <c r="F374" s="257" t="s">
        <v>176</v>
      </c>
      <c r="G374" s="255"/>
      <c r="H374" s="258">
        <v>165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4" t="s">
        <v>172</v>
      </c>
      <c r="AU374" s="264" t="s">
        <v>88</v>
      </c>
      <c r="AV374" s="14" t="s">
        <v>170</v>
      </c>
      <c r="AW374" s="14" t="s">
        <v>34</v>
      </c>
      <c r="AX374" s="14" t="s">
        <v>86</v>
      </c>
      <c r="AY374" s="264" t="s">
        <v>163</v>
      </c>
    </row>
    <row r="375" s="2" customFormat="1" ht="14.4" customHeight="1">
      <c r="A375" s="39"/>
      <c r="B375" s="40"/>
      <c r="C375" s="228" t="s">
        <v>484</v>
      </c>
      <c r="D375" s="228" t="s">
        <v>166</v>
      </c>
      <c r="E375" s="229" t="s">
        <v>485</v>
      </c>
      <c r="F375" s="230" t="s">
        <v>486</v>
      </c>
      <c r="G375" s="231" t="s">
        <v>239</v>
      </c>
      <c r="H375" s="232">
        <v>400</v>
      </c>
      <c r="I375" s="233"/>
      <c r="J375" s="234">
        <f>ROUND(I375*H375,2)</f>
        <v>0</v>
      </c>
      <c r="K375" s="235"/>
      <c r="L375" s="45"/>
      <c r="M375" s="236" t="s">
        <v>1</v>
      </c>
      <c r="N375" s="237" t="s">
        <v>43</v>
      </c>
      <c r="O375" s="92"/>
      <c r="P375" s="238">
        <f>O375*H375</f>
        <v>0</v>
      </c>
      <c r="Q375" s="238">
        <v>0</v>
      </c>
      <c r="R375" s="238">
        <f>Q375*H375</f>
        <v>0</v>
      </c>
      <c r="S375" s="238">
        <v>0</v>
      </c>
      <c r="T375" s="23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0" t="s">
        <v>278</v>
      </c>
      <c r="AT375" s="240" t="s">
        <v>166</v>
      </c>
      <c r="AU375" s="240" t="s">
        <v>88</v>
      </c>
      <c r="AY375" s="18" t="s">
        <v>163</v>
      </c>
      <c r="BE375" s="241">
        <f>IF(N375="základní",J375,0)</f>
        <v>0</v>
      </c>
      <c r="BF375" s="241">
        <f>IF(N375="snížená",J375,0)</f>
        <v>0</v>
      </c>
      <c r="BG375" s="241">
        <f>IF(N375="zákl. přenesená",J375,0)</f>
        <v>0</v>
      </c>
      <c r="BH375" s="241">
        <f>IF(N375="sníž. přenesená",J375,0)</f>
        <v>0</v>
      </c>
      <c r="BI375" s="241">
        <f>IF(N375="nulová",J375,0)</f>
        <v>0</v>
      </c>
      <c r="BJ375" s="18" t="s">
        <v>86</v>
      </c>
      <c r="BK375" s="241">
        <f>ROUND(I375*H375,2)</f>
        <v>0</v>
      </c>
      <c r="BL375" s="18" t="s">
        <v>278</v>
      </c>
      <c r="BM375" s="240" t="s">
        <v>487</v>
      </c>
    </row>
    <row r="376" s="2" customFormat="1" ht="24.15" customHeight="1">
      <c r="A376" s="39"/>
      <c r="B376" s="40"/>
      <c r="C376" s="290" t="s">
        <v>488</v>
      </c>
      <c r="D376" s="290" t="s">
        <v>294</v>
      </c>
      <c r="E376" s="291" t="s">
        <v>489</v>
      </c>
      <c r="F376" s="292" t="s">
        <v>490</v>
      </c>
      <c r="G376" s="293" t="s">
        <v>239</v>
      </c>
      <c r="H376" s="294">
        <v>440</v>
      </c>
      <c r="I376" s="295"/>
      <c r="J376" s="296">
        <f>ROUND(I376*H376,2)</f>
        <v>0</v>
      </c>
      <c r="K376" s="297"/>
      <c r="L376" s="298"/>
      <c r="M376" s="299" t="s">
        <v>1</v>
      </c>
      <c r="N376" s="300" t="s">
        <v>43</v>
      </c>
      <c r="O376" s="92"/>
      <c r="P376" s="238">
        <f>O376*H376</f>
        <v>0</v>
      </c>
      <c r="Q376" s="238">
        <v>0</v>
      </c>
      <c r="R376" s="238">
        <f>Q376*H376</f>
        <v>0</v>
      </c>
      <c r="S376" s="238">
        <v>0</v>
      </c>
      <c r="T376" s="23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0" t="s">
        <v>350</v>
      </c>
      <c r="AT376" s="240" t="s">
        <v>294</v>
      </c>
      <c r="AU376" s="240" t="s">
        <v>88</v>
      </c>
      <c r="AY376" s="18" t="s">
        <v>163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8" t="s">
        <v>86</v>
      </c>
      <c r="BK376" s="241">
        <f>ROUND(I376*H376,2)</f>
        <v>0</v>
      </c>
      <c r="BL376" s="18" t="s">
        <v>278</v>
      </c>
      <c r="BM376" s="240" t="s">
        <v>491</v>
      </c>
    </row>
    <row r="377" s="13" customFormat="1">
      <c r="A377" s="13"/>
      <c r="B377" s="242"/>
      <c r="C377" s="243"/>
      <c r="D377" s="244" t="s">
        <v>172</v>
      </c>
      <c r="E377" s="245" t="s">
        <v>1</v>
      </c>
      <c r="F377" s="246" t="s">
        <v>492</v>
      </c>
      <c r="G377" s="243"/>
      <c r="H377" s="247">
        <v>440</v>
      </c>
      <c r="I377" s="248"/>
      <c r="J377" s="243"/>
      <c r="K377" s="243"/>
      <c r="L377" s="249"/>
      <c r="M377" s="250"/>
      <c r="N377" s="251"/>
      <c r="O377" s="251"/>
      <c r="P377" s="251"/>
      <c r="Q377" s="251"/>
      <c r="R377" s="251"/>
      <c r="S377" s="251"/>
      <c r="T377" s="25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3" t="s">
        <v>172</v>
      </c>
      <c r="AU377" s="253" t="s">
        <v>88</v>
      </c>
      <c r="AV377" s="13" t="s">
        <v>88</v>
      </c>
      <c r="AW377" s="13" t="s">
        <v>34</v>
      </c>
      <c r="AX377" s="13" t="s">
        <v>78</v>
      </c>
      <c r="AY377" s="253" t="s">
        <v>163</v>
      </c>
    </row>
    <row r="378" s="14" customFormat="1">
      <c r="A378" s="14"/>
      <c r="B378" s="254"/>
      <c r="C378" s="255"/>
      <c r="D378" s="244" t="s">
        <v>172</v>
      </c>
      <c r="E378" s="256" t="s">
        <v>1</v>
      </c>
      <c r="F378" s="257" t="s">
        <v>176</v>
      </c>
      <c r="G378" s="255"/>
      <c r="H378" s="258">
        <v>440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4" t="s">
        <v>172</v>
      </c>
      <c r="AU378" s="264" t="s">
        <v>88</v>
      </c>
      <c r="AV378" s="14" t="s">
        <v>170</v>
      </c>
      <c r="AW378" s="14" t="s">
        <v>34</v>
      </c>
      <c r="AX378" s="14" t="s">
        <v>86</v>
      </c>
      <c r="AY378" s="264" t="s">
        <v>163</v>
      </c>
    </row>
    <row r="379" s="12" customFormat="1" ht="22.8" customHeight="1">
      <c r="A379" s="12"/>
      <c r="B379" s="212"/>
      <c r="C379" s="213"/>
      <c r="D379" s="214" t="s">
        <v>77</v>
      </c>
      <c r="E379" s="226" t="s">
        <v>493</v>
      </c>
      <c r="F379" s="226" t="s">
        <v>494</v>
      </c>
      <c r="G379" s="213"/>
      <c r="H379" s="213"/>
      <c r="I379" s="216"/>
      <c r="J379" s="227">
        <f>BK379</f>
        <v>0</v>
      </c>
      <c r="K379" s="213"/>
      <c r="L379" s="218"/>
      <c r="M379" s="219"/>
      <c r="N379" s="220"/>
      <c r="O379" s="220"/>
      <c r="P379" s="221">
        <f>SUM(P380:P381)</f>
        <v>0</v>
      </c>
      <c r="Q379" s="220"/>
      <c r="R379" s="221">
        <f>SUM(R380:R381)</f>
        <v>0</v>
      </c>
      <c r="S379" s="220"/>
      <c r="T379" s="222">
        <f>SUM(T380:T381)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23" t="s">
        <v>88</v>
      </c>
      <c r="AT379" s="224" t="s">
        <v>77</v>
      </c>
      <c r="AU379" s="224" t="s">
        <v>86</v>
      </c>
      <c r="AY379" s="223" t="s">
        <v>163</v>
      </c>
      <c r="BK379" s="225">
        <f>SUM(BK380:BK381)</f>
        <v>0</v>
      </c>
    </row>
    <row r="380" s="2" customFormat="1" ht="24.15" customHeight="1">
      <c r="A380" s="39"/>
      <c r="B380" s="40"/>
      <c r="C380" s="228" t="s">
        <v>495</v>
      </c>
      <c r="D380" s="228" t="s">
        <v>166</v>
      </c>
      <c r="E380" s="229" t="s">
        <v>496</v>
      </c>
      <c r="F380" s="230" t="s">
        <v>497</v>
      </c>
      <c r="G380" s="231" t="s">
        <v>184</v>
      </c>
      <c r="H380" s="232">
        <v>3</v>
      </c>
      <c r="I380" s="233"/>
      <c r="J380" s="234">
        <f>ROUND(I380*H380,2)</f>
        <v>0</v>
      </c>
      <c r="K380" s="235"/>
      <c r="L380" s="45"/>
      <c r="M380" s="236" t="s">
        <v>1</v>
      </c>
      <c r="N380" s="237" t="s">
        <v>43</v>
      </c>
      <c r="O380" s="92"/>
      <c r="P380" s="238">
        <f>O380*H380</f>
        <v>0</v>
      </c>
      <c r="Q380" s="238">
        <v>0</v>
      </c>
      <c r="R380" s="238">
        <f>Q380*H380</f>
        <v>0</v>
      </c>
      <c r="S380" s="238">
        <v>0</v>
      </c>
      <c r="T380" s="23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0" t="s">
        <v>278</v>
      </c>
      <c r="AT380" s="240" t="s">
        <v>166</v>
      </c>
      <c r="AU380" s="240" t="s">
        <v>88</v>
      </c>
      <c r="AY380" s="18" t="s">
        <v>163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86</v>
      </c>
      <c r="BK380" s="241">
        <f>ROUND(I380*H380,2)</f>
        <v>0</v>
      </c>
      <c r="BL380" s="18" t="s">
        <v>278</v>
      </c>
      <c r="BM380" s="240" t="s">
        <v>498</v>
      </c>
    </row>
    <row r="381" s="2" customFormat="1">
      <c r="A381" s="39"/>
      <c r="B381" s="40"/>
      <c r="C381" s="41"/>
      <c r="D381" s="244" t="s">
        <v>186</v>
      </c>
      <c r="E381" s="41"/>
      <c r="F381" s="265" t="s">
        <v>499</v>
      </c>
      <c r="G381" s="41"/>
      <c r="H381" s="41"/>
      <c r="I381" s="266"/>
      <c r="J381" s="41"/>
      <c r="K381" s="41"/>
      <c r="L381" s="45"/>
      <c r="M381" s="267"/>
      <c r="N381" s="268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186</v>
      </c>
      <c r="AU381" s="18" t="s">
        <v>88</v>
      </c>
    </row>
    <row r="382" s="12" customFormat="1" ht="22.8" customHeight="1">
      <c r="A382" s="12"/>
      <c r="B382" s="212"/>
      <c r="C382" s="213"/>
      <c r="D382" s="214" t="s">
        <v>77</v>
      </c>
      <c r="E382" s="226" t="s">
        <v>500</v>
      </c>
      <c r="F382" s="226" t="s">
        <v>501</v>
      </c>
      <c r="G382" s="213"/>
      <c r="H382" s="213"/>
      <c r="I382" s="216"/>
      <c r="J382" s="227">
        <f>BK382</f>
        <v>0</v>
      </c>
      <c r="K382" s="213"/>
      <c r="L382" s="218"/>
      <c r="M382" s="219"/>
      <c r="N382" s="220"/>
      <c r="O382" s="220"/>
      <c r="P382" s="221">
        <f>SUM(P383:P433)</f>
        <v>0</v>
      </c>
      <c r="Q382" s="220"/>
      <c r="R382" s="221">
        <f>SUM(R383:R433)</f>
        <v>0.111775</v>
      </c>
      <c r="S382" s="220"/>
      <c r="T382" s="222">
        <f>SUM(T383:T433)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23" t="s">
        <v>88</v>
      </c>
      <c r="AT382" s="224" t="s">
        <v>77</v>
      </c>
      <c r="AU382" s="224" t="s">
        <v>86</v>
      </c>
      <c r="AY382" s="223" t="s">
        <v>163</v>
      </c>
      <c r="BK382" s="225">
        <f>SUM(BK383:BK433)</f>
        <v>0</v>
      </c>
    </row>
    <row r="383" s="2" customFormat="1" ht="14.4" customHeight="1">
      <c r="A383" s="39"/>
      <c r="B383" s="40"/>
      <c r="C383" s="228" t="s">
        <v>502</v>
      </c>
      <c r="D383" s="228" t="s">
        <v>166</v>
      </c>
      <c r="E383" s="229" t="s">
        <v>503</v>
      </c>
      <c r="F383" s="230" t="s">
        <v>504</v>
      </c>
      <c r="G383" s="231" t="s">
        <v>239</v>
      </c>
      <c r="H383" s="232">
        <v>38.399999999999999</v>
      </c>
      <c r="I383" s="233"/>
      <c r="J383" s="234">
        <f>ROUND(I383*H383,2)</f>
        <v>0</v>
      </c>
      <c r="K383" s="235"/>
      <c r="L383" s="45"/>
      <c r="M383" s="236" t="s">
        <v>1</v>
      </c>
      <c r="N383" s="237" t="s">
        <v>43</v>
      </c>
      <c r="O383" s="92"/>
      <c r="P383" s="238">
        <f>O383*H383</f>
        <v>0</v>
      </c>
      <c r="Q383" s="238">
        <v>0</v>
      </c>
      <c r="R383" s="238">
        <f>Q383*H383</f>
        <v>0</v>
      </c>
      <c r="S383" s="238">
        <v>0</v>
      </c>
      <c r="T383" s="23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0" t="s">
        <v>278</v>
      </c>
      <c r="AT383" s="240" t="s">
        <v>166</v>
      </c>
      <c r="AU383" s="240" t="s">
        <v>88</v>
      </c>
      <c r="AY383" s="18" t="s">
        <v>163</v>
      </c>
      <c r="BE383" s="241">
        <f>IF(N383="základní",J383,0)</f>
        <v>0</v>
      </c>
      <c r="BF383" s="241">
        <f>IF(N383="snížená",J383,0)</f>
        <v>0</v>
      </c>
      <c r="BG383" s="241">
        <f>IF(N383="zákl. přenesená",J383,0)</f>
        <v>0</v>
      </c>
      <c r="BH383" s="241">
        <f>IF(N383="sníž. přenesená",J383,0)</f>
        <v>0</v>
      </c>
      <c r="BI383" s="241">
        <f>IF(N383="nulová",J383,0)</f>
        <v>0</v>
      </c>
      <c r="BJ383" s="18" t="s">
        <v>86</v>
      </c>
      <c r="BK383" s="241">
        <f>ROUND(I383*H383,2)</f>
        <v>0</v>
      </c>
      <c r="BL383" s="18" t="s">
        <v>278</v>
      </c>
      <c r="BM383" s="240" t="s">
        <v>505</v>
      </c>
    </row>
    <row r="384" s="2" customFormat="1">
      <c r="A384" s="39"/>
      <c r="B384" s="40"/>
      <c r="C384" s="41"/>
      <c r="D384" s="244" t="s">
        <v>186</v>
      </c>
      <c r="E384" s="41"/>
      <c r="F384" s="265" t="s">
        <v>506</v>
      </c>
      <c r="G384" s="41"/>
      <c r="H384" s="41"/>
      <c r="I384" s="266"/>
      <c r="J384" s="41"/>
      <c r="K384" s="41"/>
      <c r="L384" s="45"/>
      <c r="M384" s="267"/>
      <c r="N384" s="268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186</v>
      </c>
      <c r="AU384" s="18" t="s">
        <v>88</v>
      </c>
    </row>
    <row r="385" s="15" customFormat="1">
      <c r="A385" s="15"/>
      <c r="B385" s="269"/>
      <c r="C385" s="270"/>
      <c r="D385" s="244" t="s">
        <v>172</v>
      </c>
      <c r="E385" s="271" t="s">
        <v>1</v>
      </c>
      <c r="F385" s="272" t="s">
        <v>188</v>
      </c>
      <c r="G385" s="270"/>
      <c r="H385" s="271" t="s">
        <v>1</v>
      </c>
      <c r="I385" s="273"/>
      <c r="J385" s="270"/>
      <c r="K385" s="270"/>
      <c r="L385" s="274"/>
      <c r="M385" s="275"/>
      <c r="N385" s="276"/>
      <c r="O385" s="276"/>
      <c r="P385" s="276"/>
      <c r="Q385" s="276"/>
      <c r="R385" s="276"/>
      <c r="S385" s="276"/>
      <c r="T385" s="277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78" t="s">
        <v>172</v>
      </c>
      <c r="AU385" s="278" t="s">
        <v>88</v>
      </c>
      <c r="AV385" s="15" t="s">
        <v>86</v>
      </c>
      <c r="AW385" s="15" t="s">
        <v>34</v>
      </c>
      <c r="AX385" s="15" t="s">
        <v>78</v>
      </c>
      <c r="AY385" s="278" t="s">
        <v>163</v>
      </c>
    </row>
    <row r="386" s="13" customFormat="1">
      <c r="A386" s="13"/>
      <c r="B386" s="242"/>
      <c r="C386" s="243"/>
      <c r="D386" s="244" t="s">
        <v>172</v>
      </c>
      <c r="E386" s="245" t="s">
        <v>1</v>
      </c>
      <c r="F386" s="246" t="s">
        <v>507</v>
      </c>
      <c r="G386" s="243"/>
      <c r="H386" s="247">
        <v>7.5</v>
      </c>
      <c r="I386" s="248"/>
      <c r="J386" s="243"/>
      <c r="K386" s="243"/>
      <c r="L386" s="249"/>
      <c r="M386" s="250"/>
      <c r="N386" s="251"/>
      <c r="O386" s="251"/>
      <c r="P386" s="251"/>
      <c r="Q386" s="251"/>
      <c r="R386" s="251"/>
      <c r="S386" s="251"/>
      <c r="T386" s="25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3" t="s">
        <v>172</v>
      </c>
      <c r="AU386" s="253" t="s">
        <v>88</v>
      </c>
      <c r="AV386" s="13" t="s">
        <v>88</v>
      </c>
      <c r="AW386" s="13" t="s">
        <v>34</v>
      </c>
      <c r="AX386" s="13" t="s">
        <v>78</v>
      </c>
      <c r="AY386" s="253" t="s">
        <v>163</v>
      </c>
    </row>
    <row r="387" s="13" customFormat="1">
      <c r="A387" s="13"/>
      <c r="B387" s="242"/>
      <c r="C387" s="243"/>
      <c r="D387" s="244" t="s">
        <v>172</v>
      </c>
      <c r="E387" s="245" t="s">
        <v>1</v>
      </c>
      <c r="F387" s="246" t="s">
        <v>508</v>
      </c>
      <c r="G387" s="243"/>
      <c r="H387" s="247">
        <v>9.5999999999999996</v>
      </c>
      <c r="I387" s="248"/>
      <c r="J387" s="243"/>
      <c r="K387" s="243"/>
      <c r="L387" s="249"/>
      <c r="M387" s="250"/>
      <c r="N387" s="251"/>
      <c r="O387" s="251"/>
      <c r="P387" s="251"/>
      <c r="Q387" s="251"/>
      <c r="R387" s="251"/>
      <c r="S387" s="251"/>
      <c r="T387" s="25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3" t="s">
        <v>172</v>
      </c>
      <c r="AU387" s="253" t="s">
        <v>88</v>
      </c>
      <c r="AV387" s="13" t="s">
        <v>88</v>
      </c>
      <c r="AW387" s="13" t="s">
        <v>34</v>
      </c>
      <c r="AX387" s="13" t="s">
        <v>78</v>
      </c>
      <c r="AY387" s="253" t="s">
        <v>163</v>
      </c>
    </row>
    <row r="388" s="13" customFormat="1">
      <c r="A388" s="13"/>
      <c r="B388" s="242"/>
      <c r="C388" s="243"/>
      <c r="D388" s="244" t="s">
        <v>172</v>
      </c>
      <c r="E388" s="245" t="s">
        <v>1</v>
      </c>
      <c r="F388" s="246" t="s">
        <v>509</v>
      </c>
      <c r="G388" s="243"/>
      <c r="H388" s="247">
        <v>1.1000000000000001</v>
      </c>
      <c r="I388" s="248"/>
      <c r="J388" s="243"/>
      <c r="K388" s="243"/>
      <c r="L388" s="249"/>
      <c r="M388" s="250"/>
      <c r="N388" s="251"/>
      <c r="O388" s="251"/>
      <c r="P388" s="251"/>
      <c r="Q388" s="251"/>
      <c r="R388" s="251"/>
      <c r="S388" s="251"/>
      <c r="T388" s="25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3" t="s">
        <v>172</v>
      </c>
      <c r="AU388" s="253" t="s">
        <v>88</v>
      </c>
      <c r="AV388" s="13" t="s">
        <v>88</v>
      </c>
      <c r="AW388" s="13" t="s">
        <v>34</v>
      </c>
      <c r="AX388" s="13" t="s">
        <v>78</v>
      </c>
      <c r="AY388" s="253" t="s">
        <v>163</v>
      </c>
    </row>
    <row r="389" s="13" customFormat="1">
      <c r="A389" s="13"/>
      <c r="B389" s="242"/>
      <c r="C389" s="243"/>
      <c r="D389" s="244" t="s">
        <v>172</v>
      </c>
      <c r="E389" s="245" t="s">
        <v>1</v>
      </c>
      <c r="F389" s="246" t="s">
        <v>510</v>
      </c>
      <c r="G389" s="243"/>
      <c r="H389" s="247">
        <v>1.5</v>
      </c>
      <c r="I389" s="248"/>
      <c r="J389" s="243"/>
      <c r="K389" s="243"/>
      <c r="L389" s="249"/>
      <c r="M389" s="250"/>
      <c r="N389" s="251"/>
      <c r="O389" s="251"/>
      <c r="P389" s="251"/>
      <c r="Q389" s="251"/>
      <c r="R389" s="251"/>
      <c r="S389" s="251"/>
      <c r="T389" s="25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3" t="s">
        <v>172</v>
      </c>
      <c r="AU389" s="253" t="s">
        <v>88</v>
      </c>
      <c r="AV389" s="13" t="s">
        <v>88</v>
      </c>
      <c r="AW389" s="13" t="s">
        <v>34</v>
      </c>
      <c r="AX389" s="13" t="s">
        <v>78</v>
      </c>
      <c r="AY389" s="253" t="s">
        <v>163</v>
      </c>
    </row>
    <row r="390" s="13" customFormat="1">
      <c r="A390" s="13"/>
      <c r="B390" s="242"/>
      <c r="C390" s="243"/>
      <c r="D390" s="244" t="s">
        <v>172</v>
      </c>
      <c r="E390" s="245" t="s">
        <v>1</v>
      </c>
      <c r="F390" s="246" t="s">
        <v>511</v>
      </c>
      <c r="G390" s="243"/>
      <c r="H390" s="247">
        <v>1.2</v>
      </c>
      <c r="I390" s="248"/>
      <c r="J390" s="243"/>
      <c r="K390" s="243"/>
      <c r="L390" s="249"/>
      <c r="M390" s="250"/>
      <c r="N390" s="251"/>
      <c r="O390" s="251"/>
      <c r="P390" s="251"/>
      <c r="Q390" s="251"/>
      <c r="R390" s="251"/>
      <c r="S390" s="251"/>
      <c r="T390" s="25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3" t="s">
        <v>172</v>
      </c>
      <c r="AU390" s="253" t="s">
        <v>88</v>
      </c>
      <c r="AV390" s="13" t="s">
        <v>88</v>
      </c>
      <c r="AW390" s="13" t="s">
        <v>34</v>
      </c>
      <c r="AX390" s="13" t="s">
        <v>78</v>
      </c>
      <c r="AY390" s="253" t="s">
        <v>163</v>
      </c>
    </row>
    <row r="391" s="16" customFormat="1">
      <c r="A391" s="16"/>
      <c r="B391" s="279"/>
      <c r="C391" s="280"/>
      <c r="D391" s="244" t="s">
        <v>172</v>
      </c>
      <c r="E391" s="281" t="s">
        <v>1</v>
      </c>
      <c r="F391" s="282" t="s">
        <v>190</v>
      </c>
      <c r="G391" s="280"/>
      <c r="H391" s="283">
        <v>20.899999999999999</v>
      </c>
      <c r="I391" s="284"/>
      <c r="J391" s="280"/>
      <c r="K391" s="280"/>
      <c r="L391" s="285"/>
      <c r="M391" s="286"/>
      <c r="N391" s="287"/>
      <c r="O391" s="287"/>
      <c r="P391" s="287"/>
      <c r="Q391" s="287"/>
      <c r="R391" s="287"/>
      <c r="S391" s="287"/>
      <c r="T391" s="288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T391" s="289" t="s">
        <v>172</v>
      </c>
      <c r="AU391" s="289" t="s">
        <v>88</v>
      </c>
      <c r="AV391" s="16" t="s">
        <v>164</v>
      </c>
      <c r="AW391" s="16" t="s">
        <v>34</v>
      </c>
      <c r="AX391" s="16" t="s">
        <v>78</v>
      </c>
      <c r="AY391" s="289" t="s">
        <v>163</v>
      </c>
    </row>
    <row r="392" s="15" customFormat="1">
      <c r="A392" s="15"/>
      <c r="B392" s="269"/>
      <c r="C392" s="270"/>
      <c r="D392" s="244" t="s">
        <v>172</v>
      </c>
      <c r="E392" s="271" t="s">
        <v>1</v>
      </c>
      <c r="F392" s="272" t="s">
        <v>191</v>
      </c>
      <c r="G392" s="270"/>
      <c r="H392" s="271" t="s">
        <v>1</v>
      </c>
      <c r="I392" s="273"/>
      <c r="J392" s="270"/>
      <c r="K392" s="270"/>
      <c r="L392" s="274"/>
      <c r="M392" s="275"/>
      <c r="N392" s="276"/>
      <c r="O392" s="276"/>
      <c r="P392" s="276"/>
      <c r="Q392" s="276"/>
      <c r="R392" s="276"/>
      <c r="S392" s="276"/>
      <c r="T392" s="277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8" t="s">
        <v>172</v>
      </c>
      <c r="AU392" s="278" t="s">
        <v>88</v>
      </c>
      <c r="AV392" s="15" t="s">
        <v>86</v>
      </c>
      <c r="AW392" s="15" t="s">
        <v>34</v>
      </c>
      <c r="AX392" s="15" t="s">
        <v>78</v>
      </c>
      <c r="AY392" s="278" t="s">
        <v>163</v>
      </c>
    </row>
    <row r="393" s="13" customFormat="1">
      <c r="A393" s="13"/>
      <c r="B393" s="242"/>
      <c r="C393" s="243"/>
      <c r="D393" s="244" t="s">
        <v>172</v>
      </c>
      <c r="E393" s="245" t="s">
        <v>1</v>
      </c>
      <c r="F393" s="246" t="s">
        <v>511</v>
      </c>
      <c r="G393" s="243"/>
      <c r="H393" s="247">
        <v>1.2</v>
      </c>
      <c r="I393" s="248"/>
      <c r="J393" s="243"/>
      <c r="K393" s="243"/>
      <c r="L393" s="249"/>
      <c r="M393" s="250"/>
      <c r="N393" s="251"/>
      <c r="O393" s="251"/>
      <c r="P393" s="251"/>
      <c r="Q393" s="251"/>
      <c r="R393" s="251"/>
      <c r="S393" s="251"/>
      <c r="T393" s="25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3" t="s">
        <v>172</v>
      </c>
      <c r="AU393" s="253" t="s">
        <v>88</v>
      </c>
      <c r="AV393" s="13" t="s">
        <v>88</v>
      </c>
      <c r="AW393" s="13" t="s">
        <v>34</v>
      </c>
      <c r="AX393" s="13" t="s">
        <v>78</v>
      </c>
      <c r="AY393" s="253" t="s">
        <v>163</v>
      </c>
    </row>
    <row r="394" s="13" customFormat="1">
      <c r="A394" s="13"/>
      <c r="B394" s="242"/>
      <c r="C394" s="243"/>
      <c r="D394" s="244" t="s">
        <v>172</v>
      </c>
      <c r="E394" s="245" t="s">
        <v>1</v>
      </c>
      <c r="F394" s="246" t="s">
        <v>512</v>
      </c>
      <c r="G394" s="243"/>
      <c r="H394" s="247">
        <v>6.4000000000000004</v>
      </c>
      <c r="I394" s="248"/>
      <c r="J394" s="243"/>
      <c r="K394" s="243"/>
      <c r="L394" s="249"/>
      <c r="M394" s="250"/>
      <c r="N394" s="251"/>
      <c r="O394" s="251"/>
      <c r="P394" s="251"/>
      <c r="Q394" s="251"/>
      <c r="R394" s="251"/>
      <c r="S394" s="251"/>
      <c r="T394" s="25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3" t="s">
        <v>172</v>
      </c>
      <c r="AU394" s="253" t="s">
        <v>88</v>
      </c>
      <c r="AV394" s="13" t="s">
        <v>88</v>
      </c>
      <c r="AW394" s="13" t="s">
        <v>34</v>
      </c>
      <c r="AX394" s="13" t="s">
        <v>78</v>
      </c>
      <c r="AY394" s="253" t="s">
        <v>163</v>
      </c>
    </row>
    <row r="395" s="13" customFormat="1">
      <c r="A395" s="13"/>
      <c r="B395" s="242"/>
      <c r="C395" s="243"/>
      <c r="D395" s="244" t="s">
        <v>172</v>
      </c>
      <c r="E395" s="245" t="s">
        <v>1</v>
      </c>
      <c r="F395" s="246" t="s">
        <v>513</v>
      </c>
      <c r="G395" s="243"/>
      <c r="H395" s="247">
        <v>2.3999999999999999</v>
      </c>
      <c r="I395" s="248"/>
      <c r="J395" s="243"/>
      <c r="K395" s="243"/>
      <c r="L395" s="249"/>
      <c r="M395" s="250"/>
      <c r="N395" s="251"/>
      <c r="O395" s="251"/>
      <c r="P395" s="251"/>
      <c r="Q395" s="251"/>
      <c r="R395" s="251"/>
      <c r="S395" s="251"/>
      <c r="T395" s="25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3" t="s">
        <v>172</v>
      </c>
      <c r="AU395" s="253" t="s">
        <v>88</v>
      </c>
      <c r="AV395" s="13" t="s">
        <v>88</v>
      </c>
      <c r="AW395" s="13" t="s">
        <v>34</v>
      </c>
      <c r="AX395" s="13" t="s">
        <v>78</v>
      </c>
      <c r="AY395" s="253" t="s">
        <v>163</v>
      </c>
    </row>
    <row r="396" s="13" customFormat="1">
      <c r="A396" s="13"/>
      <c r="B396" s="242"/>
      <c r="C396" s="243"/>
      <c r="D396" s="244" t="s">
        <v>172</v>
      </c>
      <c r="E396" s="245" t="s">
        <v>1</v>
      </c>
      <c r="F396" s="246" t="s">
        <v>514</v>
      </c>
      <c r="G396" s="243"/>
      <c r="H396" s="247">
        <v>0.59999999999999998</v>
      </c>
      <c r="I396" s="248"/>
      <c r="J396" s="243"/>
      <c r="K396" s="243"/>
      <c r="L396" s="249"/>
      <c r="M396" s="250"/>
      <c r="N396" s="251"/>
      <c r="O396" s="251"/>
      <c r="P396" s="251"/>
      <c r="Q396" s="251"/>
      <c r="R396" s="251"/>
      <c r="S396" s="251"/>
      <c r="T396" s="25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3" t="s">
        <v>172</v>
      </c>
      <c r="AU396" s="253" t="s">
        <v>88</v>
      </c>
      <c r="AV396" s="13" t="s">
        <v>88</v>
      </c>
      <c r="AW396" s="13" t="s">
        <v>34</v>
      </c>
      <c r="AX396" s="13" t="s">
        <v>78</v>
      </c>
      <c r="AY396" s="253" t="s">
        <v>163</v>
      </c>
    </row>
    <row r="397" s="13" customFormat="1">
      <c r="A397" s="13"/>
      <c r="B397" s="242"/>
      <c r="C397" s="243"/>
      <c r="D397" s="244" t="s">
        <v>172</v>
      </c>
      <c r="E397" s="245" t="s">
        <v>1</v>
      </c>
      <c r="F397" s="246" t="s">
        <v>514</v>
      </c>
      <c r="G397" s="243"/>
      <c r="H397" s="247">
        <v>0.59999999999999998</v>
      </c>
      <c r="I397" s="248"/>
      <c r="J397" s="243"/>
      <c r="K397" s="243"/>
      <c r="L397" s="249"/>
      <c r="M397" s="250"/>
      <c r="N397" s="251"/>
      <c r="O397" s="251"/>
      <c r="P397" s="251"/>
      <c r="Q397" s="251"/>
      <c r="R397" s="251"/>
      <c r="S397" s="251"/>
      <c r="T397" s="25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3" t="s">
        <v>172</v>
      </c>
      <c r="AU397" s="253" t="s">
        <v>88</v>
      </c>
      <c r="AV397" s="13" t="s">
        <v>88</v>
      </c>
      <c r="AW397" s="13" t="s">
        <v>34</v>
      </c>
      <c r="AX397" s="13" t="s">
        <v>78</v>
      </c>
      <c r="AY397" s="253" t="s">
        <v>163</v>
      </c>
    </row>
    <row r="398" s="13" customFormat="1">
      <c r="A398" s="13"/>
      <c r="B398" s="242"/>
      <c r="C398" s="243"/>
      <c r="D398" s="244" t="s">
        <v>172</v>
      </c>
      <c r="E398" s="245" t="s">
        <v>1</v>
      </c>
      <c r="F398" s="246" t="s">
        <v>515</v>
      </c>
      <c r="G398" s="243"/>
      <c r="H398" s="247">
        <v>3.6000000000000001</v>
      </c>
      <c r="I398" s="248"/>
      <c r="J398" s="243"/>
      <c r="K398" s="243"/>
      <c r="L398" s="249"/>
      <c r="M398" s="250"/>
      <c r="N398" s="251"/>
      <c r="O398" s="251"/>
      <c r="P398" s="251"/>
      <c r="Q398" s="251"/>
      <c r="R398" s="251"/>
      <c r="S398" s="251"/>
      <c r="T398" s="25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3" t="s">
        <v>172</v>
      </c>
      <c r="AU398" s="253" t="s">
        <v>88</v>
      </c>
      <c r="AV398" s="13" t="s">
        <v>88</v>
      </c>
      <c r="AW398" s="13" t="s">
        <v>34</v>
      </c>
      <c r="AX398" s="13" t="s">
        <v>78</v>
      </c>
      <c r="AY398" s="253" t="s">
        <v>163</v>
      </c>
    </row>
    <row r="399" s="13" customFormat="1">
      <c r="A399" s="13"/>
      <c r="B399" s="242"/>
      <c r="C399" s="243"/>
      <c r="D399" s="244" t="s">
        <v>172</v>
      </c>
      <c r="E399" s="245" t="s">
        <v>1</v>
      </c>
      <c r="F399" s="246" t="s">
        <v>516</v>
      </c>
      <c r="G399" s="243"/>
      <c r="H399" s="247">
        <v>0.90000000000000002</v>
      </c>
      <c r="I399" s="248"/>
      <c r="J399" s="243"/>
      <c r="K399" s="243"/>
      <c r="L399" s="249"/>
      <c r="M399" s="250"/>
      <c r="N399" s="251"/>
      <c r="O399" s="251"/>
      <c r="P399" s="251"/>
      <c r="Q399" s="251"/>
      <c r="R399" s="251"/>
      <c r="S399" s="251"/>
      <c r="T399" s="25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3" t="s">
        <v>172</v>
      </c>
      <c r="AU399" s="253" t="s">
        <v>88</v>
      </c>
      <c r="AV399" s="13" t="s">
        <v>88</v>
      </c>
      <c r="AW399" s="13" t="s">
        <v>34</v>
      </c>
      <c r="AX399" s="13" t="s">
        <v>78</v>
      </c>
      <c r="AY399" s="253" t="s">
        <v>163</v>
      </c>
    </row>
    <row r="400" s="13" customFormat="1">
      <c r="A400" s="13"/>
      <c r="B400" s="242"/>
      <c r="C400" s="243"/>
      <c r="D400" s="244" t="s">
        <v>172</v>
      </c>
      <c r="E400" s="245" t="s">
        <v>1</v>
      </c>
      <c r="F400" s="246" t="s">
        <v>511</v>
      </c>
      <c r="G400" s="243"/>
      <c r="H400" s="247">
        <v>1.2</v>
      </c>
      <c r="I400" s="248"/>
      <c r="J400" s="243"/>
      <c r="K400" s="243"/>
      <c r="L400" s="249"/>
      <c r="M400" s="250"/>
      <c r="N400" s="251"/>
      <c r="O400" s="251"/>
      <c r="P400" s="251"/>
      <c r="Q400" s="251"/>
      <c r="R400" s="251"/>
      <c r="S400" s="251"/>
      <c r="T400" s="25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3" t="s">
        <v>172</v>
      </c>
      <c r="AU400" s="253" t="s">
        <v>88</v>
      </c>
      <c r="AV400" s="13" t="s">
        <v>88</v>
      </c>
      <c r="AW400" s="13" t="s">
        <v>34</v>
      </c>
      <c r="AX400" s="13" t="s">
        <v>78</v>
      </c>
      <c r="AY400" s="253" t="s">
        <v>163</v>
      </c>
    </row>
    <row r="401" s="16" customFormat="1">
      <c r="A401" s="16"/>
      <c r="B401" s="279"/>
      <c r="C401" s="280"/>
      <c r="D401" s="244" t="s">
        <v>172</v>
      </c>
      <c r="E401" s="281" t="s">
        <v>1</v>
      </c>
      <c r="F401" s="282" t="s">
        <v>190</v>
      </c>
      <c r="G401" s="280"/>
      <c r="H401" s="283">
        <v>16.899999999999999</v>
      </c>
      <c r="I401" s="284"/>
      <c r="J401" s="280"/>
      <c r="K401" s="280"/>
      <c r="L401" s="285"/>
      <c r="M401" s="286"/>
      <c r="N401" s="287"/>
      <c r="O401" s="287"/>
      <c r="P401" s="287"/>
      <c r="Q401" s="287"/>
      <c r="R401" s="287"/>
      <c r="S401" s="287"/>
      <c r="T401" s="288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89" t="s">
        <v>172</v>
      </c>
      <c r="AU401" s="289" t="s">
        <v>88</v>
      </c>
      <c r="AV401" s="16" t="s">
        <v>164</v>
      </c>
      <c r="AW401" s="16" t="s">
        <v>34</v>
      </c>
      <c r="AX401" s="16" t="s">
        <v>78</v>
      </c>
      <c r="AY401" s="289" t="s">
        <v>163</v>
      </c>
    </row>
    <row r="402" s="15" customFormat="1">
      <c r="A402" s="15"/>
      <c r="B402" s="269"/>
      <c r="C402" s="270"/>
      <c r="D402" s="244" t="s">
        <v>172</v>
      </c>
      <c r="E402" s="271" t="s">
        <v>1</v>
      </c>
      <c r="F402" s="272" t="s">
        <v>193</v>
      </c>
      <c r="G402" s="270"/>
      <c r="H402" s="271" t="s">
        <v>1</v>
      </c>
      <c r="I402" s="273"/>
      <c r="J402" s="270"/>
      <c r="K402" s="270"/>
      <c r="L402" s="274"/>
      <c r="M402" s="275"/>
      <c r="N402" s="276"/>
      <c r="O402" s="276"/>
      <c r="P402" s="276"/>
      <c r="Q402" s="276"/>
      <c r="R402" s="276"/>
      <c r="S402" s="276"/>
      <c r="T402" s="277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8" t="s">
        <v>172</v>
      </c>
      <c r="AU402" s="278" t="s">
        <v>88</v>
      </c>
      <c r="AV402" s="15" t="s">
        <v>86</v>
      </c>
      <c r="AW402" s="15" t="s">
        <v>34</v>
      </c>
      <c r="AX402" s="15" t="s">
        <v>78</v>
      </c>
      <c r="AY402" s="278" t="s">
        <v>163</v>
      </c>
    </row>
    <row r="403" s="13" customFormat="1">
      <c r="A403" s="13"/>
      <c r="B403" s="242"/>
      <c r="C403" s="243"/>
      <c r="D403" s="244" t="s">
        <v>172</v>
      </c>
      <c r="E403" s="245" t="s">
        <v>1</v>
      </c>
      <c r="F403" s="246" t="s">
        <v>514</v>
      </c>
      <c r="G403" s="243"/>
      <c r="H403" s="247">
        <v>0.59999999999999998</v>
      </c>
      <c r="I403" s="248"/>
      <c r="J403" s="243"/>
      <c r="K403" s="243"/>
      <c r="L403" s="249"/>
      <c r="M403" s="250"/>
      <c r="N403" s="251"/>
      <c r="O403" s="251"/>
      <c r="P403" s="251"/>
      <c r="Q403" s="251"/>
      <c r="R403" s="251"/>
      <c r="S403" s="251"/>
      <c r="T403" s="25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3" t="s">
        <v>172</v>
      </c>
      <c r="AU403" s="253" t="s">
        <v>88</v>
      </c>
      <c r="AV403" s="13" t="s">
        <v>88</v>
      </c>
      <c r="AW403" s="13" t="s">
        <v>34</v>
      </c>
      <c r="AX403" s="13" t="s">
        <v>78</v>
      </c>
      <c r="AY403" s="253" t="s">
        <v>163</v>
      </c>
    </row>
    <row r="404" s="16" customFormat="1">
      <c r="A404" s="16"/>
      <c r="B404" s="279"/>
      <c r="C404" s="280"/>
      <c r="D404" s="244" t="s">
        <v>172</v>
      </c>
      <c r="E404" s="281" t="s">
        <v>1</v>
      </c>
      <c r="F404" s="282" t="s">
        <v>190</v>
      </c>
      <c r="G404" s="280"/>
      <c r="H404" s="283">
        <v>0.59999999999999998</v>
      </c>
      <c r="I404" s="284"/>
      <c r="J404" s="280"/>
      <c r="K404" s="280"/>
      <c r="L404" s="285"/>
      <c r="M404" s="286"/>
      <c r="N404" s="287"/>
      <c r="O404" s="287"/>
      <c r="P404" s="287"/>
      <c r="Q404" s="287"/>
      <c r="R404" s="287"/>
      <c r="S404" s="287"/>
      <c r="T404" s="288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89" t="s">
        <v>172</v>
      </c>
      <c r="AU404" s="289" t="s">
        <v>88</v>
      </c>
      <c r="AV404" s="16" t="s">
        <v>164</v>
      </c>
      <c r="AW404" s="16" t="s">
        <v>34</v>
      </c>
      <c r="AX404" s="16" t="s">
        <v>78</v>
      </c>
      <c r="AY404" s="289" t="s">
        <v>163</v>
      </c>
    </row>
    <row r="405" s="14" customFormat="1">
      <c r="A405" s="14"/>
      <c r="B405" s="254"/>
      <c r="C405" s="255"/>
      <c r="D405" s="244" t="s">
        <v>172</v>
      </c>
      <c r="E405" s="256" t="s">
        <v>1</v>
      </c>
      <c r="F405" s="257" t="s">
        <v>176</v>
      </c>
      <c r="G405" s="255"/>
      <c r="H405" s="258">
        <v>38.399999999999999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4" t="s">
        <v>172</v>
      </c>
      <c r="AU405" s="264" t="s">
        <v>88</v>
      </c>
      <c r="AV405" s="14" t="s">
        <v>170</v>
      </c>
      <c r="AW405" s="14" t="s">
        <v>34</v>
      </c>
      <c r="AX405" s="14" t="s">
        <v>86</v>
      </c>
      <c r="AY405" s="264" t="s">
        <v>163</v>
      </c>
    </row>
    <row r="406" s="2" customFormat="1" ht="14.4" customHeight="1">
      <c r="A406" s="39"/>
      <c r="B406" s="40"/>
      <c r="C406" s="228" t="s">
        <v>517</v>
      </c>
      <c r="D406" s="228" t="s">
        <v>166</v>
      </c>
      <c r="E406" s="229" t="s">
        <v>518</v>
      </c>
      <c r="F406" s="230" t="s">
        <v>519</v>
      </c>
      <c r="G406" s="231" t="s">
        <v>239</v>
      </c>
      <c r="H406" s="232">
        <v>49.5</v>
      </c>
      <c r="I406" s="233"/>
      <c r="J406" s="234">
        <f>ROUND(I406*H406,2)</f>
        <v>0</v>
      </c>
      <c r="K406" s="235"/>
      <c r="L406" s="45"/>
      <c r="M406" s="236" t="s">
        <v>1</v>
      </c>
      <c r="N406" s="237" t="s">
        <v>43</v>
      </c>
      <c r="O406" s="92"/>
      <c r="P406" s="238">
        <f>O406*H406</f>
        <v>0</v>
      </c>
      <c r="Q406" s="238">
        <v>0</v>
      </c>
      <c r="R406" s="238">
        <f>Q406*H406</f>
        <v>0</v>
      </c>
      <c r="S406" s="238">
        <v>0</v>
      </c>
      <c r="T406" s="23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0" t="s">
        <v>278</v>
      </c>
      <c r="AT406" s="240" t="s">
        <v>166</v>
      </c>
      <c r="AU406" s="240" t="s">
        <v>88</v>
      </c>
      <c r="AY406" s="18" t="s">
        <v>163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8" t="s">
        <v>86</v>
      </c>
      <c r="BK406" s="241">
        <f>ROUND(I406*H406,2)</f>
        <v>0</v>
      </c>
      <c r="BL406" s="18" t="s">
        <v>278</v>
      </c>
      <c r="BM406" s="240" t="s">
        <v>520</v>
      </c>
    </row>
    <row r="407" s="13" customFormat="1">
      <c r="A407" s="13"/>
      <c r="B407" s="242"/>
      <c r="C407" s="243"/>
      <c r="D407" s="244" t="s">
        <v>172</v>
      </c>
      <c r="E407" s="245" t="s">
        <v>1</v>
      </c>
      <c r="F407" s="246" t="s">
        <v>521</v>
      </c>
      <c r="G407" s="243"/>
      <c r="H407" s="247">
        <v>49.5</v>
      </c>
      <c r="I407" s="248"/>
      <c r="J407" s="243"/>
      <c r="K407" s="243"/>
      <c r="L407" s="249"/>
      <c r="M407" s="250"/>
      <c r="N407" s="251"/>
      <c r="O407" s="251"/>
      <c r="P407" s="251"/>
      <c r="Q407" s="251"/>
      <c r="R407" s="251"/>
      <c r="S407" s="251"/>
      <c r="T407" s="25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3" t="s">
        <v>172</v>
      </c>
      <c r="AU407" s="253" t="s">
        <v>88</v>
      </c>
      <c r="AV407" s="13" t="s">
        <v>88</v>
      </c>
      <c r="AW407" s="13" t="s">
        <v>34</v>
      </c>
      <c r="AX407" s="13" t="s">
        <v>78</v>
      </c>
      <c r="AY407" s="253" t="s">
        <v>163</v>
      </c>
    </row>
    <row r="408" s="14" customFormat="1">
      <c r="A408" s="14"/>
      <c r="B408" s="254"/>
      <c r="C408" s="255"/>
      <c r="D408" s="244" t="s">
        <v>172</v>
      </c>
      <c r="E408" s="256" t="s">
        <v>1</v>
      </c>
      <c r="F408" s="257" t="s">
        <v>176</v>
      </c>
      <c r="G408" s="255"/>
      <c r="H408" s="258">
        <v>49.5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4" t="s">
        <v>172</v>
      </c>
      <c r="AU408" s="264" t="s">
        <v>88</v>
      </c>
      <c r="AV408" s="14" t="s">
        <v>170</v>
      </c>
      <c r="AW408" s="14" t="s">
        <v>34</v>
      </c>
      <c r="AX408" s="14" t="s">
        <v>86</v>
      </c>
      <c r="AY408" s="264" t="s">
        <v>163</v>
      </c>
    </row>
    <row r="409" s="2" customFormat="1" ht="37.8" customHeight="1">
      <c r="A409" s="39"/>
      <c r="B409" s="40"/>
      <c r="C409" s="228" t="s">
        <v>522</v>
      </c>
      <c r="D409" s="228" t="s">
        <v>166</v>
      </c>
      <c r="E409" s="229" t="s">
        <v>523</v>
      </c>
      <c r="F409" s="230" t="s">
        <v>524</v>
      </c>
      <c r="G409" s="231" t="s">
        <v>239</v>
      </c>
      <c r="H409" s="232">
        <v>33.600000000000001</v>
      </c>
      <c r="I409" s="233"/>
      <c r="J409" s="234">
        <f>ROUND(I409*H409,2)</f>
        <v>0</v>
      </c>
      <c r="K409" s="235"/>
      <c r="L409" s="45"/>
      <c r="M409" s="236" t="s">
        <v>1</v>
      </c>
      <c r="N409" s="237" t="s">
        <v>43</v>
      </c>
      <c r="O409" s="92"/>
      <c r="P409" s="238">
        <f>O409*H409</f>
        <v>0</v>
      </c>
      <c r="Q409" s="238">
        <v>0</v>
      </c>
      <c r="R409" s="238">
        <f>Q409*H409</f>
        <v>0</v>
      </c>
      <c r="S409" s="238">
        <v>0</v>
      </c>
      <c r="T409" s="23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0" t="s">
        <v>278</v>
      </c>
      <c r="AT409" s="240" t="s">
        <v>166</v>
      </c>
      <c r="AU409" s="240" t="s">
        <v>88</v>
      </c>
      <c r="AY409" s="18" t="s">
        <v>163</v>
      </c>
      <c r="BE409" s="241">
        <f>IF(N409="základní",J409,0)</f>
        <v>0</v>
      </c>
      <c r="BF409" s="241">
        <f>IF(N409="snížená",J409,0)</f>
        <v>0</v>
      </c>
      <c r="BG409" s="241">
        <f>IF(N409="zákl. přenesená",J409,0)</f>
        <v>0</v>
      </c>
      <c r="BH409" s="241">
        <f>IF(N409="sníž. přenesená",J409,0)</f>
        <v>0</v>
      </c>
      <c r="BI409" s="241">
        <f>IF(N409="nulová",J409,0)</f>
        <v>0</v>
      </c>
      <c r="BJ409" s="18" t="s">
        <v>86</v>
      </c>
      <c r="BK409" s="241">
        <f>ROUND(I409*H409,2)</f>
        <v>0</v>
      </c>
      <c r="BL409" s="18" t="s">
        <v>278</v>
      </c>
      <c r="BM409" s="240" t="s">
        <v>525</v>
      </c>
    </row>
    <row r="410" s="15" customFormat="1">
      <c r="A410" s="15"/>
      <c r="B410" s="269"/>
      <c r="C410" s="270"/>
      <c r="D410" s="244" t="s">
        <v>172</v>
      </c>
      <c r="E410" s="271" t="s">
        <v>1</v>
      </c>
      <c r="F410" s="272" t="s">
        <v>188</v>
      </c>
      <c r="G410" s="270"/>
      <c r="H410" s="271" t="s">
        <v>1</v>
      </c>
      <c r="I410" s="273"/>
      <c r="J410" s="270"/>
      <c r="K410" s="270"/>
      <c r="L410" s="274"/>
      <c r="M410" s="275"/>
      <c r="N410" s="276"/>
      <c r="O410" s="276"/>
      <c r="P410" s="276"/>
      <c r="Q410" s="276"/>
      <c r="R410" s="276"/>
      <c r="S410" s="276"/>
      <c r="T410" s="277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8" t="s">
        <v>172</v>
      </c>
      <c r="AU410" s="278" t="s">
        <v>88</v>
      </c>
      <c r="AV410" s="15" t="s">
        <v>86</v>
      </c>
      <c r="AW410" s="15" t="s">
        <v>34</v>
      </c>
      <c r="AX410" s="15" t="s">
        <v>78</v>
      </c>
      <c r="AY410" s="278" t="s">
        <v>163</v>
      </c>
    </row>
    <row r="411" s="13" customFormat="1">
      <c r="A411" s="13"/>
      <c r="B411" s="242"/>
      <c r="C411" s="243"/>
      <c r="D411" s="244" t="s">
        <v>172</v>
      </c>
      <c r="E411" s="245" t="s">
        <v>1</v>
      </c>
      <c r="F411" s="246" t="s">
        <v>507</v>
      </c>
      <c r="G411" s="243"/>
      <c r="H411" s="247">
        <v>7.5</v>
      </c>
      <c r="I411" s="248"/>
      <c r="J411" s="243"/>
      <c r="K411" s="243"/>
      <c r="L411" s="249"/>
      <c r="M411" s="250"/>
      <c r="N411" s="251"/>
      <c r="O411" s="251"/>
      <c r="P411" s="251"/>
      <c r="Q411" s="251"/>
      <c r="R411" s="251"/>
      <c r="S411" s="251"/>
      <c r="T411" s="25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3" t="s">
        <v>172</v>
      </c>
      <c r="AU411" s="253" t="s">
        <v>88</v>
      </c>
      <c r="AV411" s="13" t="s">
        <v>88</v>
      </c>
      <c r="AW411" s="13" t="s">
        <v>34</v>
      </c>
      <c r="AX411" s="13" t="s">
        <v>78</v>
      </c>
      <c r="AY411" s="253" t="s">
        <v>163</v>
      </c>
    </row>
    <row r="412" s="13" customFormat="1">
      <c r="A412" s="13"/>
      <c r="B412" s="242"/>
      <c r="C412" s="243"/>
      <c r="D412" s="244" t="s">
        <v>172</v>
      </c>
      <c r="E412" s="245" t="s">
        <v>1</v>
      </c>
      <c r="F412" s="246" t="s">
        <v>508</v>
      </c>
      <c r="G412" s="243"/>
      <c r="H412" s="247">
        <v>9.5999999999999996</v>
      </c>
      <c r="I412" s="248"/>
      <c r="J412" s="243"/>
      <c r="K412" s="243"/>
      <c r="L412" s="249"/>
      <c r="M412" s="250"/>
      <c r="N412" s="251"/>
      <c r="O412" s="251"/>
      <c r="P412" s="251"/>
      <c r="Q412" s="251"/>
      <c r="R412" s="251"/>
      <c r="S412" s="251"/>
      <c r="T412" s="25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3" t="s">
        <v>172</v>
      </c>
      <c r="AU412" s="253" t="s">
        <v>88</v>
      </c>
      <c r="AV412" s="13" t="s">
        <v>88</v>
      </c>
      <c r="AW412" s="13" t="s">
        <v>34</v>
      </c>
      <c r="AX412" s="13" t="s">
        <v>78</v>
      </c>
      <c r="AY412" s="253" t="s">
        <v>163</v>
      </c>
    </row>
    <row r="413" s="13" customFormat="1">
      <c r="A413" s="13"/>
      <c r="B413" s="242"/>
      <c r="C413" s="243"/>
      <c r="D413" s="244" t="s">
        <v>172</v>
      </c>
      <c r="E413" s="245" t="s">
        <v>1</v>
      </c>
      <c r="F413" s="246" t="s">
        <v>509</v>
      </c>
      <c r="G413" s="243"/>
      <c r="H413" s="247">
        <v>1.1000000000000001</v>
      </c>
      <c r="I413" s="248"/>
      <c r="J413" s="243"/>
      <c r="K413" s="243"/>
      <c r="L413" s="249"/>
      <c r="M413" s="250"/>
      <c r="N413" s="251"/>
      <c r="O413" s="251"/>
      <c r="P413" s="251"/>
      <c r="Q413" s="251"/>
      <c r="R413" s="251"/>
      <c r="S413" s="251"/>
      <c r="T413" s="25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3" t="s">
        <v>172</v>
      </c>
      <c r="AU413" s="253" t="s">
        <v>88</v>
      </c>
      <c r="AV413" s="13" t="s">
        <v>88</v>
      </c>
      <c r="AW413" s="13" t="s">
        <v>34</v>
      </c>
      <c r="AX413" s="13" t="s">
        <v>78</v>
      </c>
      <c r="AY413" s="253" t="s">
        <v>163</v>
      </c>
    </row>
    <row r="414" s="13" customFormat="1">
      <c r="A414" s="13"/>
      <c r="B414" s="242"/>
      <c r="C414" s="243"/>
      <c r="D414" s="244" t="s">
        <v>172</v>
      </c>
      <c r="E414" s="245" t="s">
        <v>1</v>
      </c>
      <c r="F414" s="246" t="s">
        <v>510</v>
      </c>
      <c r="G414" s="243"/>
      <c r="H414" s="247">
        <v>1.5</v>
      </c>
      <c r="I414" s="248"/>
      <c r="J414" s="243"/>
      <c r="K414" s="243"/>
      <c r="L414" s="249"/>
      <c r="M414" s="250"/>
      <c r="N414" s="251"/>
      <c r="O414" s="251"/>
      <c r="P414" s="251"/>
      <c r="Q414" s="251"/>
      <c r="R414" s="251"/>
      <c r="S414" s="251"/>
      <c r="T414" s="25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3" t="s">
        <v>172</v>
      </c>
      <c r="AU414" s="253" t="s">
        <v>88</v>
      </c>
      <c r="AV414" s="13" t="s">
        <v>88</v>
      </c>
      <c r="AW414" s="13" t="s">
        <v>34</v>
      </c>
      <c r="AX414" s="13" t="s">
        <v>78</v>
      </c>
      <c r="AY414" s="253" t="s">
        <v>163</v>
      </c>
    </row>
    <row r="415" s="13" customFormat="1">
      <c r="A415" s="13"/>
      <c r="B415" s="242"/>
      <c r="C415" s="243"/>
      <c r="D415" s="244" t="s">
        <v>172</v>
      </c>
      <c r="E415" s="245" t="s">
        <v>1</v>
      </c>
      <c r="F415" s="246" t="s">
        <v>511</v>
      </c>
      <c r="G415" s="243"/>
      <c r="H415" s="247">
        <v>1.2</v>
      </c>
      <c r="I415" s="248"/>
      <c r="J415" s="243"/>
      <c r="K415" s="243"/>
      <c r="L415" s="249"/>
      <c r="M415" s="250"/>
      <c r="N415" s="251"/>
      <c r="O415" s="251"/>
      <c r="P415" s="251"/>
      <c r="Q415" s="251"/>
      <c r="R415" s="251"/>
      <c r="S415" s="251"/>
      <c r="T415" s="25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3" t="s">
        <v>172</v>
      </c>
      <c r="AU415" s="253" t="s">
        <v>88</v>
      </c>
      <c r="AV415" s="13" t="s">
        <v>88</v>
      </c>
      <c r="AW415" s="13" t="s">
        <v>34</v>
      </c>
      <c r="AX415" s="13" t="s">
        <v>78</v>
      </c>
      <c r="AY415" s="253" t="s">
        <v>163</v>
      </c>
    </row>
    <row r="416" s="16" customFormat="1">
      <c r="A416" s="16"/>
      <c r="B416" s="279"/>
      <c r="C416" s="280"/>
      <c r="D416" s="244" t="s">
        <v>172</v>
      </c>
      <c r="E416" s="281" t="s">
        <v>1</v>
      </c>
      <c r="F416" s="282" t="s">
        <v>190</v>
      </c>
      <c r="G416" s="280"/>
      <c r="H416" s="283">
        <v>20.899999999999999</v>
      </c>
      <c r="I416" s="284"/>
      <c r="J416" s="280"/>
      <c r="K416" s="280"/>
      <c r="L416" s="285"/>
      <c r="M416" s="286"/>
      <c r="N416" s="287"/>
      <c r="O416" s="287"/>
      <c r="P416" s="287"/>
      <c r="Q416" s="287"/>
      <c r="R416" s="287"/>
      <c r="S416" s="287"/>
      <c r="T416" s="288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89" t="s">
        <v>172</v>
      </c>
      <c r="AU416" s="289" t="s">
        <v>88</v>
      </c>
      <c r="AV416" s="16" t="s">
        <v>164</v>
      </c>
      <c r="AW416" s="16" t="s">
        <v>34</v>
      </c>
      <c r="AX416" s="16" t="s">
        <v>78</v>
      </c>
      <c r="AY416" s="289" t="s">
        <v>163</v>
      </c>
    </row>
    <row r="417" s="15" customFormat="1">
      <c r="A417" s="15"/>
      <c r="B417" s="269"/>
      <c r="C417" s="270"/>
      <c r="D417" s="244" t="s">
        <v>172</v>
      </c>
      <c r="E417" s="271" t="s">
        <v>1</v>
      </c>
      <c r="F417" s="272" t="s">
        <v>191</v>
      </c>
      <c r="G417" s="270"/>
      <c r="H417" s="271" t="s">
        <v>1</v>
      </c>
      <c r="I417" s="273"/>
      <c r="J417" s="270"/>
      <c r="K417" s="270"/>
      <c r="L417" s="274"/>
      <c r="M417" s="275"/>
      <c r="N417" s="276"/>
      <c r="O417" s="276"/>
      <c r="P417" s="276"/>
      <c r="Q417" s="276"/>
      <c r="R417" s="276"/>
      <c r="S417" s="276"/>
      <c r="T417" s="277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8" t="s">
        <v>172</v>
      </c>
      <c r="AU417" s="278" t="s">
        <v>88</v>
      </c>
      <c r="AV417" s="15" t="s">
        <v>86</v>
      </c>
      <c r="AW417" s="15" t="s">
        <v>34</v>
      </c>
      <c r="AX417" s="15" t="s">
        <v>78</v>
      </c>
      <c r="AY417" s="278" t="s">
        <v>163</v>
      </c>
    </row>
    <row r="418" s="13" customFormat="1">
      <c r="A418" s="13"/>
      <c r="B418" s="242"/>
      <c r="C418" s="243"/>
      <c r="D418" s="244" t="s">
        <v>172</v>
      </c>
      <c r="E418" s="245" t="s">
        <v>1</v>
      </c>
      <c r="F418" s="246" t="s">
        <v>511</v>
      </c>
      <c r="G418" s="243"/>
      <c r="H418" s="247">
        <v>1.2</v>
      </c>
      <c r="I418" s="248"/>
      <c r="J418" s="243"/>
      <c r="K418" s="243"/>
      <c r="L418" s="249"/>
      <c r="M418" s="250"/>
      <c r="N418" s="251"/>
      <c r="O418" s="251"/>
      <c r="P418" s="251"/>
      <c r="Q418" s="251"/>
      <c r="R418" s="251"/>
      <c r="S418" s="251"/>
      <c r="T418" s="25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3" t="s">
        <v>172</v>
      </c>
      <c r="AU418" s="253" t="s">
        <v>88</v>
      </c>
      <c r="AV418" s="13" t="s">
        <v>88</v>
      </c>
      <c r="AW418" s="13" t="s">
        <v>34</v>
      </c>
      <c r="AX418" s="13" t="s">
        <v>78</v>
      </c>
      <c r="AY418" s="253" t="s">
        <v>163</v>
      </c>
    </row>
    <row r="419" s="13" customFormat="1">
      <c r="A419" s="13"/>
      <c r="B419" s="242"/>
      <c r="C419" s="243"/>
      <c r="D419" s="244" t="s">
        <v>172</v>
      </c>
      <c r="E419" s="245" t="s">
        <v>1</v>
      </c>
      <c r="F419" s="246" t="s">
        <v>526</v>
      </c>
      <c r="G419" s="243"/>
      <c r="H419" s="247">
        <v>1.6000000000000001</v>
      </c>
      <c r="I419" s="248"/>
      <c r="J419" s="243"/>
      <c r="K419" s="243"/>
      <c r="L419" s="249"/>
      <c r="M419" s="250"/>
      <c r="N419" s="251"/>
      <c r="O419" s="251"/>
      <c r="P419" s="251"/>
      <c r="Q419" s="251"/>
      <c r="R419" s="251"/>
      <c r="S419" s="251"/>
      <c r="T419" s="25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3" t="s">
        <v>172</v>
      </c>
      <c r="AU419" s="253" t="s">
        <v>88</v>
      </c>
      <c r="AV419" s="13" t="s">
        <v>88</v>
      </c>
      <c r="AW419" s="13" t="s">
        <v>34</v>
      </c>
      <c r="AX419" s="13" t="s">
        <v>78</v>
      </c>
      <c r="AY419" s="253" t="s">
        <v>163</v>
      </c>
    </row>
    <row r="420" s="13" customFormat="1">
      <c r="A420" s="13"/>
      <c r="B420" s="242"/>
      <c r="C420" s="243"/>
      <c r="D420" s="244" t="s">
        <v>172</v>
      </c>
      <c r="E420" s="245" t="s">
        <v>1</v>
      </c>
      <c r="F420" s="246" t="s">
        <v>513</v>
      </c>
      <c r="G420" s="243"/>
      <c r="H420" s="247">
        <v>2.3999999999999999</v>
      </c>
      <c r="I420" s="248"/>
      <c r="J420" s="243"/>
      <c r="K420" s="243"/>
      <c r="L420" s="249"/>
      <c r="M420" s="250"/>
      <c r="N420" s="251"/>
      <c r="O420" s="251"/>
      <c r="P420" s="251"/>
      <c r="Q420" s="251"/>
      <c r="R420" s="251"/>
      <c r="S420" s="251"/>
      <c r="T420" s="25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3" t="s">
        <v>172</v>
      </c>
      <c r="AU420" s="253" t="s">
        <v>88</v>
      </c>
      <c r="AV420" s="13" t="s">
        <v>88</v>
      </c>
      <c r="AW420" s="13" t="s">
        <v>34</v>
      </c>
      <c r="AX420" s="13" t="s">
        <v>78</v>
      </c>
      <c r="AY420" s="253" t="s">
        <v>163</v>
      </c>
    </row>
    <row r="421" s="13" customFormat="1">
      <c r="A421" s="13"/>
      <c r="B421" s="242"/>
      <c r="C421" s="243"/>
      <c r="D421" s="244" t="s">
        <v>172</v>
      </c>
      <c r="E421" s="245" t="s">
        <v>1</v>
      </c>
      <c r="F421" s="246" t="s">
        <v>514</v>
      </c>
      <c r="G421" s="243"/>
      <c r="H421" s="247">
        <v>0.59999999999999998</v>
      </c>
      <c r="I421" s="248"/>
      <c r="J421" s="243"/>
      <c r="K421" s="243"/>
      <c r="L421" s="249"/>
      <c r="M421" s="250"/>
      <c r="N421" s="251"/>
      <c r="O421" s="251"/>
      <c r="P421" s="251"/>
      <c r="Q421" s="251"/>
      <c r="R421" s="251"/>
      <c r="S421" s="251"/>
      <c r="T421" s="25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3" t="s">
        <v>172</v>
      </c>
      <c r="AU421" s="253" t="s">
        <v>88</v>
      </c>
      <c r="AV421" s="13" t="s">
        <v>88</v>
      </c>
      <c r="AW421" s="13" t="s">
        <v>34</v>
      </c>
      <c r="AX421" s="13" t="s">
        <v>78</v>
      </c>
      <c r="AY421" s="253" t="s">
        <v>163</v>
      </c>
    </row>
    <row r="422" s="13" customFormat="1">
      <c r="A422" s="13"/>
      <c r="B422" s="242"/>
      <c r="C422" s="243"/>
      <c r="D422" s="244" t="s">
        <v>172</v>
      </c>
      <c r="E422" s="245" t="s">
        <v>1</v>
      </c>
      <c r="F422" s="246" t="s">
        <v>514</v>
      </c>
      <c r="G422" s="243"/>
      <c r="H422" s="247">
        <v>0.59999999999999998</v>
      </c>
      <c r="I422" s="248"/>
      <c r="J422" s="243"/>
      <c r="K422" s="243"/>
      <c r="L422" s="249"/>
      <c r="M422" s="250"/>
      <c r="N422" s="251"/>
      <c r="O422" s="251"/>
      <c r="P422" s="251"/>
      <c r="Q422" s="251"/>
      <c r="R422" s="251"/>
      <c r="S422" s="251"/>
      <c r="T422" s="25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3" t="s">
        <v>172</v>
      </c>
      <c r="AU422" s="253" t="s">
        <v>88</v>
      </c>
      <c r="AV422" s="13" t="s">
        <v>88</v>
      </c>
      <c r="AW422" s="13" t="s">
        <v>34</v>
      </c>
      <c r="AX422" s="13" t="s">
        <v>78</v>
      </c>
      <c r="AY422" s="253" t="s">
        <v>163</v>
      </c>
    </row>
    <row r="423" s="13" customFormat="1">
      <c r="A423" s="13"/>
      <c r="B423" s="242"/>
      <c r="C423" s="243"/>
      <c r="D423" s="244" t="s">
        <v>172</v>
      </c>
      <c r="E423" s="245" t="s">
        <v>1</v>
      </c>
      <c r="F423" s="246" t="s">
        <v>515</v>
      </c>
      <c r="G423" s="243"/>
      <c r="H423" s="247">
        <v>3.6000000000000001</v>
      </c>
      <c r="I423" s="248"/>
      <c r="J423" s="243"/>
      <c r="K423" s="243"/>
      <c r="L423" s="249"/>
      <c r="M423" s="250"/>
      <c r="N423" s="251"/>
      <c r="O423" s="251"/>
      <c r="P423" s="251"/>
      <c r="Q423" s="251"/>
      <c r="R423" s="251"/>
      <c r="S423" s="251"/>
      <c r="T423" s="25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3" t="s">
        <v>172</v>
      </c>
      <c r="AU423" s="253" t="s">
        <v>88</v>
      </c>
      <c r="AV423" s="13" t="s">
        <v>88</v>
      </c>
      <c r="AW423" s="13" t="s">
        <v>34</v>
      </c>
      <c r="AX423" s="13" t="s">
        <v>78</v>
      </c>
      <c r="AY423" s="253" t="s">
        <v>163</v>
      </c>
    </row>
    <row r="424" s="13" customFormat="1">
      <c r="A424" s="13"/>
      <c r="B424" s="242"/>
      <c r="C424" s="243"/>
      <c r="D424" s="244" t="s">
        <v>172</v>
      </c>
      <c r="E424" s="245" t="s">
        <v>1</v>
      </c>
      <c r="F424" s="246" t="s">
        <v>516</v>
      </c>
      <c r="G424" s="243"/>
      <c r="H424" s="247">
        <v>0.90000000000000002</v>
      </c>
      <c r="I424" s="248"/>
      <c r="J424" s="243"/>
      <c r="K424" s="243"/>
      <c r="L424" s="249"/>
      <c r="M424" s="250"/>
      <c r="N424" s="251"/>
      <c r="O424" s="251"/>
      <c r="P424" s="251"/>
      <c r="Q424" s="251"/>
      <c r="R424" s="251"/>
      <c r="S424" s="251"/>
      <c r="T424" s="25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3" t="s">
        <v>172</v>
      </c>
      <c r="AU424" s="253" t="s">
        <v>88</v>
      </c>
      <c r="AV424" s="13" t="s">
        <v>88</v>
      </c>
      <c r="AW424" s="13" t="s">
        <v>34</v>
      </c>
      <c r="AX424" s="13" t="s">
        <v>78</v>
      </c>
      <c r="AY424" s="253" t="s">
        <v>163</v>
      </c>
    </row>
    <row r="425" s="13" customFormat="1">
      <c r="A425" s="13"/>
      <c r="B425" s="242"/>
      <c r="C425" s="243"/>
      <c r="D425" s="244" t="s">
        <v>172</v>
      </c>
      <c r="E425" s="245" t="s">
        <v>1</v>
      </c>
      <c r="F425" s="246" t="s">
        <v>511</v>
      </c>
      <c r="G425" s="243"/>
      <c r="H425" s="247">
        <v>1.2</v>
      </c>
      <c r="I425" s="248"/>
      <c r="J425" s="243"/>
      <c r="K425" s="243"/>
      <c r="L425" s="249"/>
      <c r="M425" s="250"/>
      <c r="N425" s="251"/>
      <c r="O425" s="251"/>
      <c r="P425" s="251"/>
      <c r="Q425" s="251"/>
      <c r="R425" s="251"/>
      <c r="S425" s="251"/>
      <c r="T425" s="25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3" t="s">
        <v>172</v>
      </c>
      <c r="AU425" s="253" t="s">
        <v>88</v>
      </c>
      <c r="AV425" s="13" t="s">
        <v>88</v>
      </c>
      <c r="AW425" s="13" t="s">
        <v>34</v>
      </c>
      <c r="AX425" s="13" t="s">
        <v>78</v>
      </c>
      <c r="AY425" s="253" t="s">
        <v>163</v>
      </c>
    </row>
    <row r="426" s="16" customFormat="1">
      <c r="A426" s="16"/>
      <c r="B426" s="279"/>
      <c r="C426" s="280"/>
      <c r="D426" s="244" t="s">
        <v>172</v>
      </c>
      <c r="E426" s="281" t="s">
        <v>1</v>
      </c>
      <c r="F426" s="282" t="s">
        <v>190</v>
      </c>
      <c r="G426" s="280"/>
      <c r="H426" s="283">
        <v>12.1</v>
      </c>
      <c r="I426" s="284"/>
      <c r="J426" s="280"/>
      <c r="K426" s="280"/>
      <c r="L426" s="285"/>
      <c r="M426" s="286"/>
      <c r="N426" s="287"/>
      <c r="O426" s="287"/>
      <c r="P426" s="287"/>
      <c r="Q426" s="287"/>
      <c r="R426" s="287"/>
      <c r="S426" s="287"/>
      <c r="T426" s="288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89" t="s">
        <v>172</v>
      </c>
      <c r="AU426" s="289" t="s">
        <v>88</v>
      </c>
      <c r="AV426" s="16" t="s">
        <v>164</v>
      </c>
      <c r="AW426" s="16" t="s">
        <v>34</v>
      </c>
      <c r="AX426" s="16" t="s">
        <v>78</v>
      </c>
      <c r="AY426" s="289" t="s">
        <v>163</v>
      </c>
    </row>
    <row r="427" s="15" customFormat="1">
      <c r="A427" s="15"/>
      <c r="B427" s="269"/>
      <c r="C427" s="270"/>
      <c r="D427" s="244" t="s">
        <v>172</v>
      </c>
      <c r="E427" s="271" t="s">
        <v>1</v>
      </c>
      <c r="F427" s="272" t="s">
        <v>193</v>
      </c>
      <c r="G427" s="270"/>
      <c r="H427" s="271" t="s">
        <v>1</v>
      </c>
      <c r="I427" s="273"/>
      <c r="J427" s="270"/>
      <c r="K427" s="270"/>
      <c r="L427" s="274"/>
      <c r="M427" s="275"/>
      <c r="N427" s="276"/>
      <c r="O427" s="276"/>
      <c r="P427" s="276"/>
      <c r="Q427" s="276"/>
      <c r="R427" s="276"/>
      <c r="S427" s="276"/>
      <c r="T427" s="277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8" t="s">
        <v>172</v>
      </c>
      <c r="AU427" s="278" t="s">
        <v>88</v>
      </c>
      <c r="AV427" s="15" t="s">
        <v>86</v>
      </c>
      <c r="AW427" s="15" t="s">
        <v>34</v>
      </c>
      <c r="AX427" s="15" t="s">
        <v>78</v>
      </c>
      <c r="AY427" s="278" t="s">
        <v>163</v>
      </c>
    </row>
    <row r="428" s="13" customFormat="1">
      <c r="A428" s="13"/>
      <c r="B428" s="242"/>
      <c r="C428" s="243"/>
      <c r="D428" s="244" t="s">
        <v>172</v>
      </c>
      <c r="E428" s="245" t="s">
        <v>1</v>
      </c>
      <c r="F428" s="246" t="s">
        <v>514</v>
      </c>
      <c r="G428" s="243"/>
      <c r="H428" s="247">
        <v>0.59999999999999998</v>
      </c>
      <c r="I428" s="248"/>
      <c r="J428" s="243"/>
      <c r="K428" s="243"/>
      <c r="L428" s="249"/>
      <c r="M428" s="250"/>
      <c r="N428" s="251"/>
      <c r="O428" s="251"/>
      <c r="P428" s="251"/>
      <c r="Q428" s="251"/>
      <c r="R428" s="251"/>
      <c r="S428" s="251"/>
      <c r="T428" s="25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3" t="s">
        <v>172</v>
      </c>
      <c r="AU428" s="253" t="s">
        <v>88</v>
      </c>
      <c r="AV428" s="13" t="s">
        <v>88</v>
      </c>
      <c r="AW428" s="13" t="s">
        <v>34</v>
      </c>
      <c r="AX428" s="13" t="s">
        <v>78</v>
      </c>
      <c r="AY428" s="253" t="s">
        <v>163</v>
      </c>
    </row>
    <row r="429" s="16" customFormat="1">
      <c r="A429" s="16"/>
      <c r="B429" s="279"/>
      <c r="C429" s="280"/>
      <c r="D429" s="244" t="s">
        <v>172</v>
      </c>
      <c r="E429" s="281" t="s">
        <v>1</v>
      </c>
      <c r="F429" s="282" t="s">
        <v>190</v>
      </c>
      <c r="G429" s="280"/>
      <c r="H429" s="283">
        <v>0.59999999999999998</v>
      </c>
      <c r="I429" s="284"/>
      <c r="J429" s="280"/>
      <c r="K429" s="280"/>
      <c r="L429" s="285"/>
      <c r="M429" s="286"/>
      <c r="N429" s="287"/>
      <c r="O429" s="287"/>
      <c r="P429" s="287"/>
      <c r="Q429" s="287"/>
      <c r="R429" s="287"/>
      <c r="S429" s="287"/>
      <c r="T429" s="288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T429" s="289" t="s">
        <v>172</v>
      </c>
      <c r="AU429" s="289" t="s">
        <v>88</v>
      </c>
      <c r="AV429" s="16" t="s">
        <v>164</v>
      </c>
      <c r="AW429" s="16" t="s">
        <v>34</v>
      </c>
      <c r="AX429" s="16" t="s">
        <v>78</v>
      </c>
      <c r="AY429" s="289" t="s">
        <v>163</v>
      </c>
    </row>
    <row r="430" s="14" customFormat="1">
      <c r="A430" s="14"/>
      <c r="B430" s="254"/>
      <c r="C430" s="255"/>
      <c r="D430" s="244" t="s">
        <v>172</v>
      </c>
      <c r="E430" s="256" t="s">
        <v>1</v>
      </c>
      <c r="F430" s="257" t="s">
        <v>176</v>
      </c>
      <c r="G430" s="255"/>
      <c r="H430" s="258">
        <v>33.600000000000001</v>
      </c>
      <c r="I430" s="259"/>
      <c r="J430" s="255"/>
      <c r="K430" s="255"/>
      <c r="L430" s="260"/>
      <c r="M430" s="261"/>
      <c r="N430" s="262"/>
      <c r="O430" s="262"/>
      <c r="P430" s="262"/>
      <c r="Q430" s="262"/>
      <c r="R430" s="262"/>
      <c r="S430" s="262"/>
      <c r="T430" s="26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4" t="s">
        <v>172</v>
      </c>
      <c r="AU430" s="264" t="s">
        <v>88</v>
      </c>
      <c r="AV430" s="14" t="s">
        <v>170</v>
      </c>
      <c r="AW430" s="14" t="s">
        <v>34</v>
      </c>
      <c r="AX430" s="14" t="s">
        <v>86</v>
      </c>
      <c r="AY430" s="264" t="s">
        <v>163</v>
      </c>
    </row>
    <row r="431" s="2" customFormat="1" ht="24.15" customHeight="1">
      <c r="A431" s="39"/>
      <c r="B431" s="40"/>
      <c r="C431" s="228" t="s">
        <v>527</v>
      </c>
      <c r="D431" s="228" t="s">
        <v>166</v>
      </c>
      <c r="E431" s="229" t="s">
        <v>528</v>
      </c>
      <c r="F431" s="230" t="s">
        <v>529</v>
      </c>
      <c r="G431" s="231" t="s">
        <v>239</v>
      </c>
      <c r="H431" s="232">
        <v>1</v>
      </c>
      <c r="I431" s="233"/>
      <c r="J431" s="234">
        <f>ROUND(I431*H431,2)</f>
        <v>0</v>
      </c>
      <c r="K431" s="235"/>
      <c r="L431" s="45"/>
      <c r="M431" s="236" t="s">
        <v>1</v>
      </c>
      <c r="N431" s="237" t="s">
        <v>43</v>
      </c>
      <c r="O431" s="92"/>
      <c r="P431" s="238">
        <f>O431*H431</f>
        <v>0</v>
      </c>
      <c r="Q431" s="238">
        <v>0.0043600000000000002</v>
      </c>
      <c r="R431" s="238">
        <f>Q431*H431</f>
        <v>0.0043600000000000002</v>
      </c>
      <c r="S431" s="238">
        <v>0</v>
      </c>
      <c r="T431" s="23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0" t="s">
        <v>278</v>
      </c>
      <c r="AT431" s="240" t="s">
        <v>166</v>
      </c>
      <c r="AU431" s="240" t="s">
        <v>88</v>
      </c>
      <c r="AY431" s="18" t="s">
        <v>163</v>
      </c>
      <c r="BE431" s="241">
        <f>IF(N431="základní",J431,0)</f>
        <v>0</v>
      </c>
      <c r="BF431" s="241">
        <f>IF(N431="snížená",J431,0)</f>
        <v>0</v>
      </c>
      <c r="BG431" s="241">
        <f>IF(N431="zákl. přenesená",J431,0)</f>
        <v>0</v>
      </c>
      <c r="BH431" s="241">
        <f>IF(N431="sníž. přenesená",J431,0)</f>
        <v>0</v>
      </c>
      <c r="BI431" s="241">
        <f>IF(N431="nulová",J431,0)</f>
        <v>0</v>
      </c>
      <c r="BJ431" s="18" t="s">
        <v>86</v>
      </c>
      <c r="BK431" s="241">
        <f>ROUND(I431*H431,2)</f>
        <v>0</v>
      </c>
      <c r="BL431" s="18" t="s">
        <v>278</v>
      </c>
      <c r="BM431" s="240" t="s">
        <v>530</v>
      </c>
    </row>
    <row r="432" s="2" customFormat="1" ht="24.15" customHeight="1">
      <c r="A432" s="39"/>
      <c r="B432" s="40"/>
      <c r="C432" s="228" t="s">
        <v>531</v>
      </c>
      <c r="D432" s="228" t="s">
        <v>166</v>
      </c>
      <c r="E432" s="229" t="s">
        <v>532</v>
      </c>
      <c r="F432" s="230" t="s">
        <v>533</v>
      </c>
      <c r="G432" s="231" t="s">
        <v>239</v>
      </c>
      <c r="H432" s="232">
        <v>49.5</v>
      </c>
      <c r="I432" s="233"/>
      <c r="J432" s="234">
        <f>ROUND(I432*H432,2)</f>
        <v>0</v>
      </c>
      <c r="K432" s="235"/>
      <c r="L432" s="45"/>
      <c r="M432" s="236" t="s">
        <v>1</v>
      </c>
      <c r="N432" s="237" t="s">
        <v>43</v>
      </c>
      <c r="O432" s="92"/>
      <c r="P432" s="238">
        <f>O432*H432</f>
        <v>0</v>
      </c>
      <c r="Q432" s="238">
        <v>0.0021700000000000001</v>
      </c>
      <c r="R432" s="238">
        <f>Q432*H432</f>
        <v>0.107415</v>
      </c>
      <c r="S432" s="238">
        <v>0</v>
      </c>
      <c r="T432" s="23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0" t="s">
        <v>278</v>
      </c>
      <c r="AT432" s="240" t="s">
        <v>166</v>
      </c>
      <c r="AU432" s="240" t="s">
        <v>88</v>
      </c>
      <c r="AY432" s="18" t="s">
        <v>163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8" t="s">
        <v>86</v>
      </c>
      <c r="BK432" s="241">
        <f>ROUND(I432*H432,2)</f>
        <v>0</v>
      </c>
      <c r="BL432" s="18" t="s">
        <v>278</v>
      </c>
      <c r="BM432" s="240" t="s">
        <v>534</v>
      </c>
    </row>
    <row r="433" s="2" customFormat="1" ht="24.15" customHeight="1">
      <c r="A433" s="39"/>
      <c r="B433" s="40"/>
      <c r="C433" s="228" t="s">
        <v>535</v>
      </c>
      <c r="D433" s="228" t="s">
        <v>166</v>
      </c>
      <c r="E433" s="229" t="s">
        <v>536</v>
      </c>
      <c r="F433" s="230" t="s">
        <v>537</v>
      </c>
      <c r="G433" s="231" t="s">
        <v>538</v>
      </c>
      <c r="H433" s="301"/>
      <c r="I433" s="233"/>
      <c r="J433" s="234">
        <f>ROUND(I433*H433,2)</f>
        <v>0</v>
      </c>
      <c r="K433" s="235"/>
      <c r="L433" s="45"/>
      <c r="M433" s="236" t="s">
        <v>1</v>
      </c>
      <c r="N433" s="237" t="s">
        <v>43</v>
      </c>
      <c r="O433" s="92"/>
      <c r="P433" s="238">
        <f>O433*H433</f>
        <v>0</v>
      </c>
      <c r="Q433" s="238">
        <v>0</v>
      </c>
      <c r="R433" s="238">
        <f>Q433*H433</f>
        <v>0</v>
      </c>
      <c r="S433" s="238">
        <v>0</v>
      </c>
      <c r="T433" s="23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0" t="s">
        <v>278</v>
      </c>
      <c r="AT433" s="240" t="s">
        <v>166</v>
      </c>
      <c r="AU433" s="240" t="s">
        <v>88</v>
      </c>
      <c r="AY433" s="18" t="s">
        <v>163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8" t="s">
        <v>86</v>
      </c>
      <c r="BK433" s="241">
        <f>ROUND(I433*H433,2)</f>
        <v>0</v>
      </c>
      <c r="BL433" s="18" t="s">
        <v>278</v>
      </c>
      <c r="BM433" s="240" t="s">
        <v>539</v>
      </c>
    </row>
    <row r="434" s="12" customFormat="1" ht="22.8" customHeight="1">
      <c r="A434" s="12"/>
      <c r="B434" s="212"/>
      <c r="C434" s="213"/>
      <c r="D434" s="214" t="s">
        <v>77</v>
      </c>
      <c r="E434" s="226" t="s">
        <v>540</v>
      </c>
      <c r="F434" s="226" t="s">
        <v>541</v>
      </c>
      <c r="G434" s="213"/>
      <c r="H434" s="213"/>
      <c r="I434" s="216"/>
      <c r="J434" s="227">
        <f>BK434</f>
        <v>0</v>
      </c>
      <c r="K434" s="213"/>
      <c r="L434" s="218"/>
      <c r="M434" s="219"/>
      <c r="N434" s="220"/>
      <c r="O434" s="220"/>
      <c r="P434" s="221">
        <f>SUM(P435:P526)</f>
        <v>0</v>
      </c>
      <c r="Q434" s="220"/>
      <c r="R434" s="221">
        <f>SUM(R435:R526)</f>
        <v>0.022244</v>
      </c>
      <c r="S434" s="220"/>
      <c r="T434" s="222">
        <f>SUM(T435:T526)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23" t="s">
        <v>88</v>
      </c>
      <c r="AT434" s="224" t="s">
        <v>77</v>
      </c>
      <c r="AU434" s="224" t="s">
        <v>86</v>
      </c>
      <c r="AY434" s="223" t="s">
        <v>163</v>
      </c>
      <c r="BK434" s="225">
        <f>SUM(BK435:BK526)</f>
        <v>0</v>
      </c>
    </row>
    <row r="435" s="2" customFormat="1" ht="24.15" customHeight="1">
      <c r="A435" s="39"/>
      <c r="B435" s="40"/>
      <c r="C435" s="228" t="s">
        <v>542</v>
      </c>
      <c r="D435" s="228" t="s">
        <v>166</v>
      </c>
      <c r="E435" s="229" t="s">
        <v>543</v>
      </c>
      <c r="F435" s="230" t="s">
        <v>544</v>
      </c>
      <c r="G435" s="231" t="s">
        <v>184</v>
      </c>
      <c r="H435" s="232">
        <v>30</v>
      </c>
      <c r="I435" s="233"/>
      <c r="J435" s="234">
        <f>ROUND(I435*H435,2)</f>
        <v>0</v>
      </c>
      <c r="K435" s="235"/>
      <c r="L435" s="45"/>
      <c r="M435" s="236" t="s">
        <v>1</v>
      </c>
      <c r="N435" s="237" t="s">
        <v>43</v>
      </c>
      <c r="O435" s="92"/>
      <c r="P435" s="238">
        <f>O435*H435</f>
        <v>0</v>
      </c>
      <c r="Q435" s="238">
        <v>0</v>
      </c>
      <c r="R435" s="238">
        <f>Q435*H435</f>
        <v>0</v>
      </c>
      <c r="S435" s="238">
        <v>0</v>
      </c>
      <c r="T435" s="23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0" t="s">
        <v>278</v>
      </c>
      <c r="AT435" s="240" t="s">
        <v>166</v>
      </c>
      <c r="AU435" s="240" t="s">
        <v>88</v>
      </c>
      <c r="AY435" s="18" t="s">
        <v>163</v>
      </c>
      <c r="BE435" s="241">
        <f>IF(N435="základní",J435,0)</f>
        <v>0</v>
      </c>
      <c r="BF435" s="241">
        <f>IF(N435="snížená",J435,0)</f>
        <v>0</v>
      </c>
      <c r="BG435" s="241">
        <f>IF(N435="zákl. přenesená",J435,0)</f>
        <v>0</v>
      </c>
      <c r="BH435" s="241">
        <f>IF(N435="sníž. přenesená",J435,0)</f>
        <v>0</v>
      </c>
      <c r="BI435" s="241">
        <f>IF(N435="nulová",J435,0)</f>
        <v>0</v>
      </c>
      <c r="BJ435" s="18" t="s">
        <v>86</v>
      </c>
      <c r="BK435" s="241">
        <f>ROUND(I435*H435,2)</f>
        <v>0</v>
      </c>
      <c r="BL435" s="18" t="s">
        <v>278</v>
      </c>
      <c r="BM435" s="240" t="s">
        <v>545</v>
      </c>
    </row>
    <row r="436" s="2" customFormat="1" ht="24.15" customHeight="1">
      <c r="A436" s="39"/>
      <c r="B436" s="40"/>
      <c r="C436" s="228" t="s">
        <v>546</v>
      </c>
      <c r="D436" s="228" t="s">
        <v>166</v>
      </c>
      <c r="E436" s="229" t="s">
        <v>547</v>
      </c>
      <c r="F436" s="230" t="s">
        <v>548</v>
      </c>
      <c r="G436" s="231" t="s">
        <v>169</v>
      </c>
      <c r="H436" s="232">
        <v>53.399999999999999</v>
      </c>
      <c r="I436" s="233"/>
      <c r="J436" s="234">
        <f>ROUND(I436*H436,2)</f>
        <v>0</v>
      </c>
      <c r="K436" s="235"/>
      <c r="L436" s="45"/>
      <c r="M436" s="236" t="s">
        <v>1</v>
      </c>
      <c r="N436" s="237" t="s">
        <v>43</v>
      </c>
      <c r="O436" s="92"/>
      <c r="P436" s="238">
        <f>O436*H436</f>
        <v>0</v>
      </c>
      <c r="Q436" s="238">
        <v>0.00025999999999999998</v>
      </c>
      <c r="R436" s="238">
        <f>Q436*H436</f>
        <v>0.013883999999999999</v>
      </c>
      <c r="S436" s="238">
        <v>0</v>
      </c>
      <c r="T436" s="23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0" t="s">
        <v>278</v>
      </c>
      <c r="AT436" s="240" t="s">
        <v>166</v>
      </c>
      <c r="AU436" s="240" t="s">
        <v>88</v>
      </c>
      <c r="AY436" s="18" t="s">
        <v>163</v>
      </c>
      <c r="BE436" s="241">
        <f>IF(N436="základní",J436,0)</f>
        <v>0</v>
      </c>
      <c r="BF436" s="241">
        <f>IF(N436="snížená",J436,0)</f>
        <v>0</v>
      </c>
      <c r="BG436" s="241">
        <f>IF(N436="zákl. přenesená",J436,0)</f>
        <v>0</v>
      </c>
      <c r="BH436" s="241">
        <f>IF(N436="sníž. přenesená",J436,0)</f>
        <v>0</v>
      </c>
      <c r="BI436" s="241">
        <f>IF(N436="nulová",J436,0)</f>
        <v>0</v>
      </c>
      <c r="BJ436" s="18" t="s">
        <v>86</v>
      </c>
      <c r="BK436" s="241">
        <f>ROUND(I436*H436,2)</f>
        <v>0</v>
      </c>
      <c r="BL436" s="18" t="s">
        <v>278</v>
      </c>
      <c r="BM436" s="240" t="s">
        <v>549</v>
      </c>
    </row>
    <row r="437" s="15" customFormat="1">
      <c r="A437" s="15"/>
      <c r="B437" s="269"/>
      <c r="C437" s="270"/>
      <c r="D437" s="244" t="s">
        <v>172</v>
      </c>
      <c r="E437" s="271" t="s">
        <v>1</v>
      </c>
      <c r="F437" s="272" t="s">
        <v>188</v>
      </c>
      <c r="G437" s="270"/>
      <c r="H437" s="271" t="s">
        <v>1</v>
      </c>
      <c r="I437" s="273"/>
      <c r="J437" s="270"/>
      <c r="K437" s="270"/>
      <c r="L437" s="274"/>
      <c r="M437" s="275"/>
      <c r="N437" s="276"/>
      <c r="O437" s="276"/>
      <c r="P437" s="276"/>
      <c r="Q437" s="276"/>
      <c r="R437" s="276"/>
      <c r="S437" s="276"/>
      <c r="T437" s="277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8" t="s">
        <v>172</v>
      </c>
      <c r="AU437" s="278" t="s">
        <v>88</v>
      </c>
      <c r="AV437" s="15" t="s">
        <v>86</v>
      </c>
      <c r="AW437" s="15" t="s">
        <v>34</v>
      </c>
      <c r="AX437" s="15" t="s">
        <v>78</v>
      </c>
      <c r="AY437" s="278" t="s">
        <v>163</v>
      </c>
    </row>
    <row r="438" s="13" customFormat="1">
      <c r="A438" s="13"/>
      <c r="B438" s="242"/>
      <c r="C438" s="243"/>
      <c r="D438" s="244" t="s">
        <v>172</v>
      </c>
      <c r="E438" s="245" t="s">
        <v>1</v>
      </c>
      <c r="F438" s="246" t="s">
        <v>550</v>
      </c>
      <c r="G438" s="243"/>
      <c r="H438" s="247">
        <v>11.25</v>
      </c>
      <c r="I438" s="248"/>
      <c r="J438" s="243"/>
      <c r="K438" s="243"/>
      <c r="L438" s="249"/>
      <c r="M438" s="250"/>
      <c r="N438" s="251"/>
      <c r="O438" s="251"/>
      <c r="P438" s="251"/>
      <c r="Q438" s="251"/>
      <c r="R438" s="251"/>
      <c r="S438" s="251"/>
      <c r="T438" s="25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3" t="s">
        <v>172</v>
      </c>
      <c r="AU438" s="253" t="s">
        <v>88</v>
      </c>
      <c r="AV438" s="13" t="s">
        <v>88</v>
      </c>
      <c r="AW438" s="13" t="s">
        <v>34</v>
      </c>
      <c r="AX438" s="13" t="s">
        <v>78</v>
      </c>
      <c r="AY438" s="253" t="s">
        <v>163</v>
      </c>
    </row>
    <row r="439" s="13" customFormat="1">
      <c r="A439" s="13"/>
      <c r="B439" s="242"/>
      <c r="C439" s="243"/>
      <c r="D439" s="244" t="s">
        <v>172</v>
      </c>
      <c r="E439" s="245" t="s">
        <v>1</v>
      </c>
      <c r="F439" s="246" t="s">
        <v>355</v>
      </c>
      <c r="G439" s="243"/>
      <c r="H439" s="247">
        <v>18.239999999999998</v>
      </c>
      <c r="I439" s="248"/>
      <c r="J439" s="243"/>
      <c r="K439" s="243"/>
      <c r="L439" s="249"/>
      <c r="M439" s="250"/>
      <c r="N439" s="251"/>
      <c r="O439" s="251"/>
      <c r="P439" s="251"/>
      <c r="Q439" s="251"/>
      <c r="R439" s="251"/>
      <c r="S439" s="251"/>
      <c r="T439" s="25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3" t="s">
        <v>172</v>
      </c>
      <c r="AU439" s="253" t="s">
        <v>88</v>
      </c>
      <c r="AV439" s="13" t="s">
        <v>88</v>
      </c>
      <c r="AW439" s="13" t="s">
        <v>34</v>
      </c>
      <c r="AX439" s="13" t="s">
        <v>78</v>
      </c>
      <c r="AY439" s="253" t="s">
        <v>163</v>
      </c>
    </row>
    <row r="440" s="13" customFormat="1">
      <c r="A440" s="13"/>
      <c r="B440" s="242"/>
      <c r="C440" s="243"/>
      <c r="D440" s="244" t="s">
        <v>172</v>
      </c>
      <c r="E440" s="245" t="s">
        <v>1</v>
      </c>
      <c r="F440" s="246" t="s">
        <v>356</v>
      </c>
      <c r="G440" s="243"/>
      <c r="H440" s="247">
        <v>2.0899999999999999</v>
      </c>
      <c r="I440" s="248"/>
      <c r="J440" s="243"/>
      <c r="K440" s="243"/>
      <c r="L440" s="249"/>
      <c r="M440" s="250"/>
      <c r="N440" s="251"/>
      <c r="O440" s="251"/>
      <c r="P440" s="251"/>
      <c r="Q440" s="251"/>
      <c r="R440" s="251"/>
      <c r="S440" s="251"/>
      <c r="T440" s="25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3" t="s">
        <v>172</v>
      </c>
      <c r="AU440" s="253" t="s">
        <v>88</v>
      </c>
      <c r="AV440" s="13" t="s">
        <v>88</v>
      </c>
      <c r="AW440" s="13" t="s">
        <v>34</v>
      </c>
      <c r="AX440" s="13" t="s">
        <v>78</v>
      </c>
      <c r="AY440" s="253" t="s">
        <v>163</v>
      </c>
    </row>
    <row r="441" s="13" customFormat="1">
      <c r="A441" s="13"/>
      <c r="B441" s="242"/>
      <c r="C441" s="243"/>
      <c r="D441" s="244" t="s">
        <v>172</v>
      </c>
      <c r="E441" s="245" t="s">
        <v>1</v>
      </c>
      <c r="F441" s="246" t="s">
        <v>357</v>
      </c>
      <c r="G441" s="243"/>
      <c r="H441" s="247">
        <v>0.90000000000000002</v>
      </c>
      <c r="I441" s="248"/>
      <c r="J441" s="243"/>
      <c r="K441" s="243"/>
      <c r="L441" s="249"/>
      <c r="M441" s="250"/>
      <c r="N441" s="251"/>
      <c r="O441" s="251"/>
      <c r="P441" s="251"/>
      <c r="Q441" s="251"/>
      <c r="R441" s="251"/>
      <c r="S441" s="251"/>
      <c r="T441" s="25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3" t="s">
        <v>172</v>
      </c>
      <c r="AU441" s="253" t="s">
        <v>88</v>
      </c>
      <c r="AV441" s="13" t="s">
        <v>88</v>
      </c>
      <c r="AW441" s="13" t="s">
        <v>34</v>
      </c>
      <c r="AX441" s="13" t="s">
        <v>78</v>
      </c>
      <c r="AY441" s="253" t="s">
        <v>163</v>
      </c>
    </row>
    <row r="442" s="13" customFormat="1">
      <c r="A442" s="13"/>
      <c r="B442" s="242"/>
      <c r="C442" s="243"/>
      <c r="D442" s="244" t="s">
        <v>172</v>
      </c>
      <c r="E442" s="245" t="s">
        <v>1</v>
      </c>
      <c r="F442" s="246" t="s">
        <v>358</v>
      </c>
      <c r="G442" s="243"/>
      <c r="H442" s="247">
        <v>1.2</v>
      </c>
      <c r="I442" s="248"/>
      <c r="J442" s="243"/>
      <c r="K442" s="243"/>
      <c r="L442" s="249"/>
      <c r="M442" s="250"/>
      <c r="N442" s="251"/>
      <c r="O442" s="251"/>
      <c r="P442" s="251"/>
      <c r="Q442" s="251"/>
      <c r="R442" s="251"/>
      <c r="S442" s="251"/>
      <c r="T442" s="25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3" t="s">
        <v>172</v>
      </c>
      <c r="AU442" s="253" t="s">
        <v>88</v>
      </c>
      <c r="AV442" s="13" t="s">
        <v>88</v>
      </c>
      <c r="AW442" s="13" t="s">
        <v>34</v>
      </c>
      <c r="AX442" s="13" t="s">
        <v>78</v>
      </c>
      <c r="AY442" s="253" t="s">
        <v>163</v>
      </c>
    </row>
    <row r="443" s="16" customFormat="1">
      <c r="A443" s="16"/>
      <c r="B443" s="279"/>
      <c r="C443" s="280"/>
      <c r="D443" s="244" t="s">
        <v>172</v>
      </c>
      <c r="E443" s="281" t="s">
        <v>1</v>
      </c>
      <c r="F443" s="282" t="s">
        <v>190</v>
      </c>
      <c r="G443" s="280"/>
      <c r="H443" s="283">
        <v>33.68</v>
      </c>
      <c r="I443" s="284"/>
      <c r="J443" s="280"/>
      <c r="K443" s="280"/>
      <c r="L443" s="285"/>
      <c r="M443" s="286"/>
      <c r="N443" s="287"/>
      <c r="O443" s="287"/>
      <c r="P443" s="287"/>
      <c r="Q443" s="287"/>
      <c r="R443" s="287"/>
      <c r="S443" s="287"/>
      <c r="T443" s="288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89" t="s">
        <v>172</v>
      </c>
      <c r="AU443" s="289" t="s">
        <v>88</v>
      </c>
      <c r="AV443" s="16" t="s">
        <v>164</v>
      </c>
      <c r="AW443" s="16" t="s">
        <v>34</v>
      </c>
      <c r="AX443" s="16" t="s">
        <v>78</v>
      </c>
      <c r="AY443" s="289" t="s">
        <v>163</v>
      </c>
    </row>
    <row r="444" s="15" customFormat="1">
      <c r="A444" s="15"/>
      <c r="B444" s="269"/>
      <c r="C444" s="270"/>
      <c r="D444" s="244" t="s">
        <v>172</v>
      </c>
      <c r="E444" s="271" t="s">
        <v>1</v>
      </c>
      <c r="F444" s="272" t="s">
        <v>191</v>
      </c>
      <c r="G444" s="270"/>
      <c r="H444" s="271" t="s">
        <v>1</v>
      </c>
      <c r="I444" s="273"/>
      <c r="J444" s="270"/>
      <c r="K444" s="270"/>
      <c r="L444" s="274"/>
      <c r="M444" s="275"/>
      <c r="N444" s="276"/>
      <c r="O444" s="276"/>
      <c r="P444" s="276"/>
      <c r="Q444" s="276"/>
      <c r="R444" s="276"/>
      <c r="S444" s="276"/>
      <c r="T444" s="277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8" t="s">
        <v>172</v>
      </c>
      <c r="AU444" s="278" t="s">
        <v>88</v>
      </c>
      <c r="AV444" s="15" t="s">
        <v>86</v>
      </c>
      <c r="AW444" s="15" t="s">
        <v>34</v>
      </c>
      <c r="AX444" s="15" t="s">
        <v>78</v>
      </c>
      <c r="AY444" s="278" t="s">
        <v>163</v>
      </c>
    </row>
    <row r="445" s="13" customFormat="1">
      <c r="A445" s="13"/>
      <c r="B445" s="242"/>
      <c r="C445" s="243"/>
      <c r="D445" s="244" t="s">
        <v>172</v>
      </c>
      <c r="E445" s="245" t="s">
        <v>1</v>
      </c>
      <c r="F445" s="246" t="s">
        <v>359</v>
      </c>
      <c r="G445" s="243"/>
      <c r="H445" s="247">
        <v>1.9199999999999999</v>
      </c>
      <c r="I445" s="248"/>
      <c r="J445" s="243"/>
      <c r="K445" s="243"/>
      <c r="L445" s="249"/>
      <c r="M445" s="250"/>
      <c r="N445" s="251"/>
      <c r="O445" s="251"/>
      <c r="P445" s="251"/>
      <c r="Q445" s="251"/>
      <c r="R445" s="251"/>
      <c r="S445" s="251"/>
      <c r="T445" s="25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3" t="s">
        <v>172</v>
      </c>
      <c r="AU445" s="253" t="s">
        <v>88</v>
      </c>
      <c r="AV445" s="13" t="s">
        <v>88</v>
      </c>
      <c r="AW445" s="13" t="s">
        <v>34</v>
      </c>
      <c r="AX445" s="13" t="s">
        <v>78</v>
      </c>
      <c r="AY445" s="253" t="s">
        <v>163</v>
      </c>
    </row>
    <row r="446" s="13" customFormat="1">
      <c r="A446" s="13"/>
      <c r="B446" s="242"/>
      <c r="C446" s="243"/>
      <c r="D446" s="244" t="s">
        <v>172</v>
      </c>
      <c r="E446" s="245" t="s">
        <v>1</v>
      </c>
      <c r="F446" s="246" t="s">
        <v>360</v>
      </c>
      <c r="G446" s="243"/>
      <c r="H446" s="247">
        <v>3.04</v>
      </c>
      <c r="I446" s="248"/>
      <c r="J446" s="243"/>
      <c r="K446" s="243"/>
      <c r="L446" s="249"/>
      <c r="M446" s="250"/>
      <c r="N446" s="251"/>
      <c r="O446" s="251"/>
      <c r="P446" s="251"/>
      <c r="Q446" s="251"/>
      <c r="R446" s="251"/>
      <c r="S446" s="251"/>
      <c r="T446" s="25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3" t="s">
        <v>172</v>
      </c>
      <c r="AU446" s="253" t="s">
        <v>88</v>
      </c>
      <c r="AV446" s="13" t="s">
        <v>88</v>
      </c>
      <c r="AW446" s="13" t="s">
        <v>34</v>
      </c>
      <c r="AX446" s="13" t="s">
        <v>78</v>
      </c>
      <c r="AY446" s="253" t="s">
        <v>163</v>
      </c>
    </row>
    <row r="447" s="13" customFormat="1">
      <c r="A447" s="13"/>
      <c r="B447" s="242"/>
      <c r="C447" s="243"/>
      <c r="D447" s="244" t="s">
        <v>172</v>
      </c>
      <c r="E447" s="245" t="s">
        <v>1</v>
      </c>
      <c r="F447" s="246" t="s">
        <v>361</v>
      </c>
      <c r="G447" s="243"/>
      <c r="H447" s="247">
        <v>3.6000000000000001</v>
      </c>
      <c r="I447" s="248"/>
      <c r="J447" s="243"/>
      <c r="K447" s="243"/>
      <c r="L447" s="249"/>
      <c r="M447" s="250"/>
      <c r="N447" s="251"/>
      <c r="O447" s="251"/>
      <c r="P447" s="251"/>
      <c r="Q447" s="251"/>
      <c r="R447" s="251"/>
      <c r="S447" s="251"/>
      <c r="T447" s="25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3" t="s">
        <v>172</v>
      </c>
      <c r="AU447" s="253" t="s">
        <v>88</v>
      </c>
      <c r="AV447" s="13" t="s">
        <v>88</v>
      </c>
      <c r="AW447" s="13" t="s">
        <v>34</v>
      </c>
      <c r="AX447" s="13" t="s">
        <v>78</v>
      </c>
      <c r="AY447" s="253" t="s">
        <v>163</v>
      </c>
    </row>
    <row r="448" s="13" customFormat="1">
      <c r="A448" s="13"/>
      <c r="B448" s="242"/>
      <c r="C448" s="243"/>
      <c r="D448" s="244" t="s">
        <v>172</v>
      </c>
      <c r="E448" s="245" t="s">
        <v>1</v>
      </c>
      <c r="F448" s="246" t="s">
        <v>362</v>
      </c>
      <c r="G448" s="243"/>
      <c r="H448" s="247">
        <v>0.71999999999999997</v>
      </c>
      <c r="I448" s="248"/>
      <c r="J448" s="243"/>
      <c r="K448" s="243"/>
      <c r="L448" s="249"/>
      <c r="M448" s="250"/>
      <c r="N448" s="251"/>
      <c r="O448" s="251"/>
      <c r="P448" s="251"/>
      <c r="Q448" s="251"/>
      <c r="R448" s="251"/>
      <c r="S448" s="251"/>
      <c r="T448" s="25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3" t="s">
        <v>172</v>
      </c>
      <c r="AU448" s="253" t="s">
        <v>88</v>
      </c>
      <c r="AV448" s="13" t="s">
        <v>88</v>
      </c>
      <c r="AW448" s="13" t="s">
        <v>34</v>
      </c>
      <c r="AX448" s="13" t="s">
        <v>78</v>
      </c>
      <c r="AY448" s="253" t="s">
        <v>163</v>
      </c>
    </row>
    <row r="449" s="13" customFormat="1">
      <c r="A449" s="13"/>
      <c r="B449" s="242"/>
      <c r="C449" s="243"/>
      <c r="D449" s="244" t="s">
        <v>172</v>
      </c>
      <c r="E449" s="245" t="s">
        <v>1</v>
      </c>
      <c r="F449" s="246" t="s">
        <v>363</v>
      </c>
      <c r="G449" s="243"/>
      <c r="H449" s="247">
        <v>0.35999999999999999</v>
      </c>
      <c r="I449" s="248"/>
      <c r="J449" s="243"/>
      <c r="K449" s="243"/>
      <c r="L449" s="249"/>
      <c r="M449" s="250"/>
      <c r="N449" s="251"/>
      <c r="O449" s="251"/>
      <c r="P449" s="251"/>
      <c r="Q449" s="251"/>
      <c r="R449" s="251"/>
      <c r="S449" s="251"/>
      <c r="T449" s="25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3" t="s">
        <v>172</v>
      </c>
      <c r="AU449" s="253" t="s">
        <v>88</v>
      </c>
      <c r="AV449" s="13" t="s">
        <v>88</v>
      </c>
      <c r="AW449" s="13" t="s">
        <v>34</v>
      </c>
      <c r="AX449" s="13" t="s">
        <v>78</v>
      </c>
      <c r="AY449" s="253" t="s">
        <v>163</v>
      </c>
    </row>
    <row r="450" s="13" customFormat="1">
      <c r="A450" s="13"/>
      <c r="B450" s="242"/>
      <c r="C450" s="243"/>
      <c r="D450" s="244" t="s">
        <v>172</v>
      </c>
      <c r="E450" s="245" t="s">
        <v>1</v>
      </c>
      <c r="F450" s="246" t="s">
        <v>364</v>
      </c>
      <c r="G450" s="243"/>
      <c r="H450" s="247">
        <v>6.8399999999999999</v>
      </c>
      <c r="I450" s="248"/>
      <c r="J450" s="243"/>
      <c r="K450" s="243"/>
      <c r="L450" s="249"/>
      <c r="M450" s="250"/>
      <c r="N450" s="251"/>
      <c r="O450" s="251"/>
      <c r="P450" s="251"/>
      <c r="Q450" s="251"/>
      <c r="R450" s="251"/>
      <c r="S450" s="251"/>
      <c r="T450" s="25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3" t="s">
        <v>172</v>
      </c>
      <c r="AU450" s="253" t="s">
        <v>88</v>
      </c>
      <c r="AV450" s="13" t="s">
        <v>88</v>
      </c>
      <c r="AW450" s="13" t="s">
        <v>34</v>
      </c>
      <c r="AX450" s="13" t="s">
        <v>78</v>
      </c>
      <c r="AY450" s="253" t="s">
        <v>163</v>
      </c>
    </row>
    <row r="451" s="13" customFormat="1">
      <c r="A451" s="13"/>
      <c r="B451" s="242"/>
      <c r="C451" s="243"/>
      <c r="D451" s="244" t="s">
        <v>172</v>
      </c>
      <c r="E451" s="245" t="s">
        <v>1</v>
      </c>
      <c r="F451" s="246" t="s">
        <v>365</v>
      </c>
      <c r="G451" s="243"/>
      <c r="H451" s="247">
        <v>1.44</v>
      </c>
      <c r="I451" s="248"/>
      <c r="J451" s="243"/>
      <c r="K451" s="243"/>
      <c r="L451" s="249"/>
      <c r="M451" s="250"/>
      <c r="N451" s="251"/>
      <c r="O451" s="251"/>
      <c r="P451" s="251"/>
      <c r="Q451" s="251"/>
      <c r="R451" s="251"/>
      <c r="S451" s="251"/>
      <c r="T451" s="25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3" t="s">
        <v>172</v>
      </c>
      <c r="AU451" s="253" t="s">
        <v>88</v>
      </c>
      <c r="AV451" s="13" t="s">
        <v>88</v>
      </c>
      <c r="AW451" s="13" t="s">
        <v>34</v>
      </c>
      <c r="AX451" s="13" t="s">
        <v>78</v>
      </c>
      <c r="AY451" s="253" t="s">
        <v>163</v>
      </c>
    </row>
    <row r="452" s="13" customFormat="1">
      <c r="A452" s="13"/>
      <c r="B452" s="242"/>
      <c r="C452" s="243"/>
      <c r="D452" s="244" t="s">
        <v>172</v>
      </c>
      <c r="E452" s="245" t="s">
        <v>1</v>
      </c>
      <c r="F452" s="246" t="s">
        <v>358</v>
      </c>
      <c r="G452" s="243"/>
      <c r="H452" s="247">
        <v>1.2</v>
      </c>
      <c r="I452" s="248"/>
      <c r="J452" s="243"/>
      <c r="K452" s="243"/>
      <c r="L452" s="249"/>
      <c r="M452" s="250"/>
      <c r="N452" s="251"/>
      <c r="O452" s="251"/>
      <c r="P452" s="251"/>
      <c r="Q452" s="251"/>
      <c r="R452" s="251"/>
      <c r="S452" s="251"/>
      <c r="T452" s="25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3" t="s">
        <v>172</v>
      </c>
      <c r="AU452" s="253" t="s">
        <v>88</v>
      </c>
      <c r="AV452" s="13" t="s">
        <v>88</v>
      </c>
      <c r="AW452" s="13" t="s">
        <v>34</v>
      </c>
      <c r="AX452" s="13" t="s">
        <v>78</v>
      </c>
      <c r="AY452" s="253" t="s">
        <v>163</v>
      </c>
    </row>
    <row r="453" s="16" customFormat="1">
      <c r="A453" s="16"/>
      <c r="B453" s="279"/>
      <c r="C453" s="280"/>
      <c r="D453" s="244" t="s">
        <v>172</v>
      </c>
      <c r="E453" s="281" t="s">
        <v>1</v>
      </c>
      <c r="F453" s="282" t="s">
        <v>190</v>
      </c>
      <c r="G453" s="280"/>
      <c r="H453" s="283">
        <v>19.120000000000001</v>
      </c>
      <c r="I453" s="284"/>
      <c r="J453" s="280"/>
      <c r="K453" s="280"/>
      <c r="L453" s="285"/>
      <c r="M453" s="286"/>
      <c r="N453" s="287"/>
      <c r="O453" s="287"/>
      <c r="P453" s="287"/>
      <c r="Q453" s="287"/>
      <c r="R453" s="287"/>
      <c r="S453" s="287"/>
      <c r="T453" s="288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89" t="s">
        <v>172</v>
      </c>
      <c r="AU453" s="289" t="s">
        <v>88</v>
      </c>
      <c r="AV453" s="16" t="s">
        <v>164</v>
      </c>
      <c r="AW453" s="16" t="s">
        <v>34</v>
      </c>
      <c r="AX453" s="16" t="s">
        <v>78</v>
      </c>
      <c r="AY453" s="289" t="s">
        <v>163</v>
      </c>
    </row>
    <row r="454" s="15" customFormat="1">
      <c r="A454" s="15"/>
      <c r="B454" s="269"/>
      <c r="C454" s="270"/>
      <c r="D454" s="244" t="s">
        <v>172</v>
      </c>
      <c r="E454" s="271" t="s">
        <v>1</v>
      </c>
      <c r="F454" s="272" t="s">
        <v>193</v>
      </c>
      <c r="G454" s="270"/>
      <c r="H454" s="271" t="s">
        <v>1</v>
      </c>
      <c r="I454" s="273"/>
      <c r="J454" s="270"/>
      <c r="K454" s="270"/>
      <c r="L454" s="274"/>
      <c r="M454" s="275"/>
      <c r="N454" s="276"/>
      <c r="O454" s="276"/>
      <c r="P454" s="276"/>
      <c r="Q454" s="276"/>
      <c r="R454" s="276"/>
      <c r="S454" s="276"/>
      <c r="T454" s="277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8" t="s">
        <v>172</v>
      </c>
      <c r="AU454" s="278" t="s">
        <v>88</v>
      </c>
      <c r="AV454" s="15" t="s">
        <v>86</v>
      </c>
      <c r="AW454" s="15" t="s">
        <v>34</v>
      </c>
      <c r="AX454" s="15" t="s">
        <v>78</v>
      </c>
      <c r="AY454" s="278" t="s">
        <v>163</v>
      </c>
    </row>
    <row r="455" s="13" customFormat="1">
      <c r="A455" s="13"/>
      <c r="B455" s="242"/>
      <c r="C455" s="243"/>
      <c r="D455" s="244" t="s">
        <v>172</v>
      </c>
      <c r="E455" s="245" t="s">
        <v>1</v>
      </c>
      <c r="F455" s="246" t="s">
        <v>366</v>
      </c>
      <c r="G455" s="243"/>
      <c r="H455" s="247">
        <v>0.59999999999999998</v>
      </c>
      <c r="I455" s="248"/>
      <c r="J455" s="243"/>
      <c r="K455" s="243"/>
      <c r="L455" s="249"/>
      <c r="M455" s="250"/>
      <c r="N455" s="251"/>
      <c r="O455" s="251"/>
      <c r="P455" s="251"/>
      <c r="Q455" s="251"/>
      <c r="R455" s="251"/>
      <c r="S455" s="251"/>
      <c r="T455" s="25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3" t="s">
        <v>172</v>
      </c>
      <c r="AU455" s="253" t="s">
        <v>88</v>
      </c>
      <c r="AV455" s="13" t="s">
        <v>88</v>
      </c>
      <c r="AW455" s="13" t="s">
        <v>34</v>
      </c>
      <c r="AX455" s="13" t="s">
        <v>78</v>
      </c>
      <c r="AY455" s="253" t="s">
        <v>163</v>
      </c>
    </row>
    <row r="456" s="16" customFormat="1">
      <c r="A456" s="16"/>
      <c r="B456" s="279"/>
      <c r="C456" s="280"/>
      <c r="D456" s="244" t="s">
        <v>172</v>
      </c>
      <c r="E456" s="281" t="s">
        <v>1</v>
      </c>
      <c r="F456" s="282" t="s">
        <v>190</v>
      </c>
      <c r="G456" s="280"/>
      <c r="H456" s="283">
        <v>0.59999999999999998</v>
      </c>
      <c r="I456" s="284"/>
      <c r="J456" s="280"/>
      <c r="K456" s="280"/>
      <c r="L456" s="285"/>
      <c r="M456" s="286"/>
      <c r="N456" s="287"/>
      <c r="O456" s="287"/>
      <c r="P456" s="287"/>
      <c r="Q456" s="287"/>
      <c r="R456" s="287"/>
      <c r="S456" s="287"/>
      <c r="T456" s="288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T456" s="289" t="s">
        <v>172</v>
      </c>
      <c r="AU456" s="289" t="s">
        <v>88</v>
      </c>
      <c r="AV456" s="16" t="s">
        <v>164</v>
      </c>
      <c r="AW456" s="16" t="s">
        <v>34</v>
      </c>
      <c r="AX456" s="16" t="s">
        <v>78</v>
      </c>
      <c r="AY456" s="289" t="s">
        <v>163</v>
      </c>
    </row>
    <row r="457" s="14" customFormat="1">
      <c r="A457" s="14"/>
      <c r="B457" s="254"/>
      <c r="C457" s="255"/>
      <c r="D457" s="244" t="s">
        <v>172</v>
      </c>
      <c r="E457" s="256" t="s">
        <v>1</v>
      </c>
      <c r="F457" s="257" t="s">
        <v>176</v>
      </c>
      <c r="G457" s="255"/>
      <c r="H457" s="258">
        <v>53.399999999999999</v>
      </c>
      <c r="I457" s="259"/>
      <c r="J457" s="255"/>
      <c r="K457" s="255"/>
      <c r="L457" s="260"/>
      <c r="M457" s="261"/>
      <c r="N457" s="262"/>
      <c r="O457" s="262"/>
      <c r="P457" s="262"/>
      <c r="Q457" s="262"/>
      <c r="R457" s="262"/>
      <c r="S457" s="262"/>
      <c r="T457" s="26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4" t="s">
        <v>172</v>
      </c>
      <c r="AU457" s="264" t="s">
        <v>88</v>
      </c>
      <c r="AV457" s="14" t="s">
        <v>170</v>
      </c>
      <c r="AW457" s="14" t="s">
        <v>34</v>
      </c>
      <c r="AX457" s="14" t="s">
        <v>86</v>
      </c>
      <c r="AY457" s="264" t="s">
        <v>163</v>
      </c>
    </row>
    <row r="458" s="2" customFormat="1" ht="49.05" customHeight="1">
      <c r="A458" s="39"/>
      <c r="B458" s="40"/>
      <c r="C458" s="290" t="s">
        <v>551</v>
      </c>
      <c r="D458" s="290" t="s">
        <v>294</v>
      </c>
      <c r="E458" s="291" t="s">
        <v>552</v>
      </c>
      <c r="F458" s="292" t="s">
        <v>553</v>
      </c>
      <c r="G458" s="293" t="s">
        <v>184</v>
      </c>
      <c r="H458" s="294">
        <v>5</v>
      </c>
      <c r="I458" s="295"/>
      <c r="J458" s="296">
        <f>ROUND(I458*H458,2)</f>
        <v>0</v>
      </c>
      <c r="K458" s="297"/>
      <c r="L458" s="298"/>
      <c r="M458" s="299" t="s">
        <v>1</v>
      </c>
      <c r="N458" s="300" t="s">
        <v>43</v>
      </c>
      <c r="O458" s="92"/>
      <c r="P458" s="238">
        <f>O458*H458</f>
        <v>0</v>
      </c>
      <c r="Q458" s="238">
        <v>0</v>
      </c>
      <c r="R458" s="238">
        <f>Q458*H458</f>
        <v>0</v>
      </c>
      <c r="S458" s="238">
        <v>0</v>
      </c>
      <c r="T458" s="23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0" t="s">
        <v>350</v>
      </c>
      <c r="AT458" s="240" t="s">
        <v>294</v>
      </c>
      <c r="AU458" s="240" t="s">
        <v>88</v>
      </c>
      <c r="AY458" s="18" t="s">
        <v>163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8" t="s">
        <v>86</v>
      </c>
      <c r="BK458" s="241">
        <f>ROUND(I458*H458,2)</f>
        <v>0</v>
      </c>
      <c r="BL458" s="18" t="s">
        <v>278</v>
      </c>
      <c r="BM458" s="240" t="s">
        <v>554</v>
      </c>
    </row>
    <row r="459" s="2" customFormat="1">
      <c r="A459" s="39"/>
      <c r="B459" s="40"/>
      <c r="C459" s="41"/>
      <c r="D459" s="244" t="s">
        <v>186</v>
      </c>
      <c r="E459" s="41"/>
      <c r="F459" s="265" t="s">
        <v>555</v>
      </c>
      <c r="G459" s="41"/>
      <c r="H459" s="41"/>
      <c r="I459" s="266"/>
      <c r="J459" s="41"/>
      <c r="K459" s="41"/>
      <c r="L459" s="45"/>
      <c r="M459" s="267"/>
      <c r="N459" s="268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186</v>
      </c>
      <c r="AU459" s="18" t="s">
        <v>88</v>
      </c>
    </row>
    <row r="460" s="15" customFormat="1">
      <c r="A460" s="15"/>
      <c r="B460" s="269"/>
      <c r="C460" s="270"/>
      <c r="D460" s="244" t="s">
        <v>172</v>
      </c>
      <c r="E460" s="271" t="s">
        <v>1</v>
      </c>
      <c r="F460" s="272" t="s">
        <v>188</v>
      </c>
      <c r="G460" s="270"/>
      <c r="H460" s="271" t="s">
        <v>1</v>
      </c>
      <c r="I460" s="273"/>
      <c r="J460" s="270"/>
      <c r="K460" s="270"/>
      <c r="L460" s="274"/>
      <c r="M460" s="275"/>
      <c r="N460" s="276"/>
      <c r="O460" s="276"/>
      <c r="P460" s="276"/>
      <c r="Q460" s="276"/>
      <c r="R460" s="276"/>
      <c r="S460" s="276"/>
      <c r="T460" s="277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8" t="s">
        <v>172</v>
      </c>
      <c r="AU460" s="278" t="s">
        <v>88</v>
      </c>
      <c r="AV460" s="15" t="s">
        <v>86</v>
      </c>
      <c r="AW460" s="15" t="s">
        <v>34</v>
      </c>
      <c r="AX460" s="15" t="s">
        <v>78</v>
      </c>
      <c r="AY460" s="278" t="s">
        <v>163</v>
      </c>
    </row>
    <row r="461" s="13" customFormat="1">
      <c r="A461" s="13"/>
      <c r="B461" s="242"/>
      <c r="C461" s="243"/>
      <c r="D461" s="244" t="s">
        <v>172</v>
      </c>
      <c r="E461" s="245" t="s">
        <v>1</v>
      </c>
      <c r="F461" s="246" t="s">
        <v>201</v>
      </c>
      <c r="G461" s="243"/>
      <c r="H461" s="247">
        <v>5</v>
      </c>
      <c r="I461" s="248"/>
      <c r="J461" s="243"/>
      <c r="K461" s="243"/>
      <c r="L461" s="249"/>
      <c r="M461" s="250"/>
      <c r="N461" s="251"/>
      <c r="O461" s="251"/>
      <c r="P461" s="251"/>
      <c r="Q461" s="251"/>
      <c r="R461" s="251"/>
      <c r="S461" s="251"/>
      <c r="T461" s="25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3" t="s">
        <v>172</v>
      </c>
      <c r="AU461" s="253" t="s">
        <v>88</v>
      </c>
      <c r="AV461" s="13" t="s">
        <v>88</v>
      </c>
      <c r="AW461" s="13" t="s">
        <v>34</v>
      </c>
      <c r="AX461" s="13" t="s">
        <v>86</v>
      </c>
      <c r="AY461" s="253" t="s">
        <v>163</v>
      </c>
    </row>
    <row r="462" s="2" customFormat="1" ht="49.05" customHeight="1">
      <c r="A462" s="39"/>
      <c r="B462" s="40"/>
      <c r="C462" s="290" t="s">
        <v>556</v>
      </c>
      <c r="D462" s="290" t="s">
        <v>294</v>
      </c>
      <c r="E462" s="291" t="s">
        <v>557</v>
      </c>
      <c r="F462" s="292" t="s">
        <v>558</v>
      </c>
      <c r="G462" s="293" t="s">
        <v>184</v>
      </c>
      <c r="H462" s="294">
        <v>2</v>
      </c>
      <c r="I462" s="295"/>
      <c r="J462" s="296">
        <f>ROUND(I462*H462,2)</f>
        <v>0</v>
      </c>
      <c r="K462" s="297"/>
      <c r="L462" s="298"/>
      <c r="M462" s="299" t="s">
        <v>1</v>
      </c>
      <c r="N462" s="300" t="s">
        <v>43</v>
      </c>
      <c r="O462" s="92"/>
      <c r="P462" s="238">
        <f>O462*H462</f>
        <v>0</v>
      </c>
      <c r="Q462" s="238">
        <v>0</v>
      </c>
      <c r="R462" s="238">
        <f>Q462*H462</f>
        <v>0</v>
      </c>
      <c r="S462" s="238">
        <v>0</v>
      </c>
      <c r="T462" s="23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0" t="s">
        <v>350</v>
      </c>
      <c r="AT462" s="240" t="s">
        <v>294</v>
      </c>
      <c r="AU462" s="240" t="s">
        <v>88</v>
      </c>
      <c r="AY462" s="18" t="s">
        <v>163</v>
      </c>
      <c r="BE462" s="241">
        <f>IF(N462="základní",J462,0)</f>
        <v>0</v>
      </c>
      <c r="BF462" s="241">
        <f>IF(N462="snížená",J462,0)</f>
        <v>0</v>
      </c>
      <c r="BG462" s="241">
        <f>IF(N462="zákl. přenesená",J462,0)</f>
        <v>0</v>
      </c>
      <c r="BH462" s="241">
        <f>IF(N462="sníž. přenesená",J462,0)</f>
        <v>0</v>
      </c>
      <c r="BI462" s="241">
        <f>IF(N462="nulová",J462,0)</f>
        <v>0</v>
      </c>
      <c r="BJ462" s="18" t="s">
        <v>86</v>
      </c>
      <c r="BK462" s="241">
        <f>ROUND(I462*H462,2)</f>
        <v>0</v>
      </c>
      <c r="BL462" s="18" t="s">
        <v>278</v>
      </c>
      <c r="BM462" s="240" t="s">
        <v>559</v>
      </c>
    </row>
    <row r="463" s="2" customFormat="1">
      <c r="A463" s="39"/>
      <c r="B463" s="40"/>
      <c r="C463" s="41"/>
      <c r="D463" s="244" t="s">
        <v>186</v>
      </c>
      <c r="E463" s="41"/>
      <c r="F463" s="265" t="s">
        <v>555</v>
      </c>
      <c r="G463" s="41"/>
      <c r="H463" s="41"/>
      <c r="I463" s="266"/>
      <c r="J463" s="41"/>
      <c r="K463" s="41"/>
      <c r="L463" s="45"/>
      <c r="M463" s="267"/>
      <c r="N463" s="268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186</v>
      </c>
      <c r="AU463" s="18" t="s">
        <v>88</v>
      </c>
    </row>
    <row r="464" s="15" customFormat="1">
      <c r="A464" s="15"/>
      <c r="B464" s="269"/>
      <c r="C464" s="270"/>
      <c r="D464" s="244" t="s">
        <v>172</v>
      </c>
      <c r="E464" s="271" t="s">
        <v>1</v>
      </c>
      <c r="F464" s="272" t="s">
        <v>191</v>
      </c>
      <c r="G464" s="270"/>
      <c r="H464" s="271" t="s">
        <v>1</v>
      </c>
      <c r="I464" s="273"/>
      <c r="J464" s="270"/>
      <c r="K464" s="270"/>
      <c r="L464" s="274"/>
      <c r="M464" s="275"/>
      <c r="N464" s="276"/>
      <c r="O464" s="276"/>
      <c r="P464" s="276"/>
      <c r="Q464" s="276"/>
      <c r="R464" s="276"/>
      <c r="S464" s="276"/>
      <c r="T464" s="277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8" t="s">
        <v>172</v>
      </c>
      <c r="AU464" s="278" t="s">
        <v>88</v>
      </c>
      <c r="AV464" s="15" t="s">
        <v>86</v>
      </c>
      <c r="AW464" s="15" t="s">
        <v>34</v>
      </c>
      <c r="AX464" s="15" t="s">
        <v>78</v>
      </c>
      <c r="AY464" s="278" t="s">
        <v>163</v>
      </c>
    </row>
    <row r="465" s="13" customFormat="1">
      <c r="A465" s="13"/>
      <c r="B465" s="242"/>
      <c r="C465" s="243"/>
      <c r="D465" s="244" t="s">
        <v>172</v>
      </c>
      <c r="E465" s="245" t="s">
        <v>1</v>
      </c>
      <c r="F465" s="246" t="s">
        <v>88</v>
      </c>
      <c r="G465" s="243"/>
      <c r="H465" s="247">
        <v>2</v>
      </c>
      <c r="I465" s="248"/>
      <c r="J465" s="243"/>
      <c r="K465" s="243"/>
      <c r="L465" s="249"/>
      <c r="M465" s="250"/>
      <c r="N465" s="251"/>
      <c r="O465" s="251"/>
      <c r="P465" s="251"/>
      <c r="Q465" s="251"/>
      <c r="R465" s="251"/>
      <c r="S465" s="251"/>
      <c r="T465" s="25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3" t="s">
        <v>172</v>
      </c>
      <c r="AU465" s="253" t="s">
        <v>88</v>
      </c>
      <c r="AV465" s="13" t="s">
        <v>88</v>
      </c>
      <c r="AW465" s="13" t="s">
        <v>34</v>
      </c>
      <c r="AX465" s="13" t="s">
        <v>86</v>
      </c>
      <c r="AY465" s="253" t="s">
        <v>163</v>
      </c>
    </row>
    <row r="466" s="2" customFormat="1" ht="62.7" customHeight="1">
      <c r="A466" s="39"/>
      <c r="B466" s="40"/>
      <c r="C466" s="290" t="s">
        <v>560</v>
      </c>
      <c r="D466" s="290" t="s">
        <v>294</v>
      </c>
      <c r="E466" s="291" t="s">
        <v>561</v>
      </c>
      <c r="F466" s="292" t="s">
        <v>562</v>
      </c>
      <c r="G466" s="293" t="s">
        <v>184</v>
      </c>
      <c r="H466" s="294">
        <v>1</v>
      </c>
      <c r="I466" s="295"/>
      <c r="J466" s="296">
        <f>ROUND(I466*H466,2)</f>
        <v>0</v>
      </c>
      <c r="K466" s="297"/>
      <c r="L466" s="298"/>
      <c r="M466" s="299" t="s">
        <v>1</v>
      </c>
      <c r="N466" s="300" t="s">
        <v>43</v>
      </c>
      <c r="O466" s="92"/>
      <c r="P466" s="238">
        <f>O466*H466</f>
        <v>0</v>
      </c>
      <c r="Q466" s="238">
        <v>0</v>
      </c>
      <c r="R466" s="238">
        <f>Q466*H466</f>
        <v>0</v>
      </c>
      <c r="S466" s="238">
        <v>0</v>
      </c>
      <c r="T466" s="23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0" t="s">
        <v>350</v>
      </c>
      <c r="AT466" s="240" t="s">
        <v>294</v>
      </c>
      <c r="AU466" s="240" t="s">
        <v>88</v>
      </c>
      <c r="AY466" s="18" t="s">
        <v>163</v>
      </c>
      <c r="BE466" s="241">
        <f>IF(N466="základní",J466,0)</f>
        <v>0</v>
      </c>
      <c r="BF466" s="241">
        <f>IF(N466="snížená",J466,0)</f>
        <v>0</v>
      </c>
      <c r="BG466" s="241">
        <f>IF(N466="zákl. přenesená",J466,0)</f>
        <v>0</v>
      </c>
      <c r="BH466" s="241">
        <f>IF(N466="sníž. přenesená",J466,0)</f>
        <v>0</v>
      </c>
      <c r="BI466" s="241">
        <f>IF(N466="nulová",J466,0)</f>
        <v>0</v>
      </c>
      <c r="BJ466" s="18" t="s">
        <v>86</v>
      </c>
      <c r="BK466" s="241">
        <f>ROUND(I466*H466,2)</f>
        <v>0</v>
      </c>
      <c r="BL466" s="18" t="s">
        <v>278</v>
      </c>
      <c r="BM466" s="240" t="s">
        <v>563</v>
      </c>
    </row>
    <row r="467" s="2" customFormat="1">
      <c r="A467" s="39"/>
      <c r="B467" s="40"/>
      <c r="C467" s="41"/>
      <c r="D467" s="244" t="s">
        <v>186</v>
      </c>
      <c r="E467" s="41"/>
      <c r="F467" s="265" t="s">
        <v>555</v>
      </c>
      <c r="G467" s="41"/>
      <c r="H467" s="41"/>
      <c r="I467" s="266"/>
      <c r="J467" s="41"/>
      <c r="K467" s="41"/>
      <c r="L467" s="45"/>
      <c r="M467" s="267"/>
      <c r="N467" s="268"/>
      <c r="O467" s="92"/>
      <c r="P467" s="92"/>
      <c r="Q467" s="92"/>
      <c r="R467" s="92"/>
      <c r="S467" s="92"/>
      <c r="T467" s="93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186</v>
      </c>
      <c r="AU467" s="18" t="s">
        <v>88</v>
      </c>
    </row>
    <row r="468" s="15" customFormat="1">
      <c r="A468" s="15"/>
      <c r="B468" s="269"/>
      <c r="C468" s="270"/>
      <c r="D468" s="244" t="s">
        <v>172</v>
      </c>
      <c r="E468" s="271" t="s">
        <v>1</v>
      </c>
      <c r="F468" s="272" t="s">
        <v>191</v>
      </c>
      <c r="G468" s="270"/>
      <c r="H468" s="271" t="s">
        <v>1</v>
      </c>
      <c r="I468" s="273"/>
      <c r="J468" s="270"/>
      <c r="K468" s="270"/>
      <c r="L468" s="274"/>
      <c r="M468" s="275"/>
      <c r="N468" s="276"/>
      <c r="O468" s="276"/>
      <c r="P468" s="276"/>
      <c r="Q468" s="276"/>
      <c r="R468" s="276"/>
      <c r="S468" s="276"/>
      <c r="T468" s="277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8" t="s">
        <v>172</v>
      </c>
      <c r="AU468" s="278" t="s">
        <v>88</v>
      </c>
      <c r="AV468" s="15" t="s">
        <v>86</v>
      </c>
      <c r="AW468" s="15" t="s">
        <v>34</v>
      </c>
      <c r="AX468" s="15" t="s">
        <v>78</v>
      </c>
      <c r="AY468" s="278" t="s">
        <v>163</v>
      </c>
    </row>
    <row r="469" s="13" customFormat="1">
      <c r="A469" s="13"/>
      <c r="B469" s="242"/>
      <c r="C469" s="243"/>
      <c r="D469" s="244" t="s">
        <v>172</v>
      </c>
      <c r="E469" s="245" t="s">
        <v>1</v>
      </c>
      <c r="F469" s="246" t="s">
        <v>86</v>
      </c>
      <c r="G469" s="243"/>
      <c r="H469" s="247">
        <v>1</v>
      </c>
      <c r="I469" s="248"/>
      <c r="J469" s="243"/>
      <c r="K469" s="243"/>
      <c r="L469" s="249"/>
      <c r="M469" s="250"/>
      <c r="N469" s="251"/>
      <c r="O469" s="251"/>
      <c r="P469" s="251"/>
      <c r="Q469" s="251"/>
      <c r="R469" s="251"/>
      <c r="S469" s="251"/>
      <c r="T469" s="25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3" t="s">
        <v>172</v>
      </c>
      <c r="AU469" s="253" t="s">
        <v>88</v>
      </c>
      <c r="AV469" s="13" t="s">
        <v>88</v>
      </c>
      <c r="AW469" s="13" t="s">
        <v>34</v>
      </c>
      <c r="AX469" s="13" t="s">
        <v>86</v>
      </c>
      <c r="AY469" s="253" t="s">
        <v>163</v>
      </c>
    </row>
    <row r="470" s="2" customFormat="1" ht="62.7" customHeight="1">
      <c r="A470" s="39"/>
      <c r="B470" s="40"/>
      <c r="C470" s="290" t="s">
        <v>564</v>
      </c>
      <c r="D470" s="290" t="s">
        <v>294</v>
      </c>
      <c r="E470" s="291" t="s">
        <v>565</v>
      </c>
      <c r="F470" s="292" t="s">
        <v>566</v>
      </c>
      <c r="G470" s="293" t="s">
        <v>184</v>
      </c>
      <c r="H470" s="294">
        <v>4</v>
      </c>
      <c r="I470" s="295"/>
      <c r="J470" s="296">
        <f>ROUND(I470*H470,2)</f>
        <v>0</v>
      </c>
      <c r="K470" s="297"/>
      <c r="L470" s="298"/>
      <c r="M470" s="299" t="s">
        <v>1</v>
      </c>
      <c r="N470" s="300" t="s">
        <v>43</v>
      </c>
      <c r="O470" s="92"/>
      <c r="P470" s="238">
        <f>O470*H470</f>
        <v>0</v>
      </c>
      <c r="Q470" s="238">
        <v>0</v>
      </c>
      <c r="R470" s="238">
        <f>Q470*H470</f>
        <v>0</v>
      </c>
      <c r="S470" s="238">
        <v>0</v>
      </c>
      <c r="T470" s="23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0" t="s">
        <v>350</v>
      </c>
      <c r="AT470" s="240" t="s">
        <v>294</v>
      </c>
      <c r="AU470" s="240" t="s">
        <v>88</v>
      </c>
      <c r="AY470" s="18" t="s">
        <v>163</v>
      </c>
      <c r="BE470" s="241">
        <f>IF(N470="základní",J470,0)</f>
        <v>0</v>
      </c>
      <c r="BF470" s="241">
        <f>IF(N470="snížená",J470,0)</f>
        <v>0</v>
      </c>
      <c r="BG470" s="241">
        <f>IF(N470="zákl. přenesená",J470,0)</f>
        <v>0</v>
      </c>
      <c r="BH470" s="241">
        <f>IF(N470="sníž. přenesená",J470,0)</f>
        <v>0</v>
      </c>
      <c r="BI470" s="241">
        <f>IF(N470="nulová",J470,0)</f>
        <v>0</v>
      </c>
      <c r="BJ470" s="18" t="s">
        <v>86</v>
      </c>
      <c r="BK470" s="241">
        <f>ROUND(I470*H470,2)</f>
        <v>0</v>
      </c>
      <c r="BL470" s="18" t="s">
        <v>278</v>
      </c>
      <c r="BM470" s="240" t="s">
        <v>567</v>
      </c>
    </row>
    <row r="471" s="2" customFormat="1">
      <c r="A471" s="39"/>
      <c r="B471" s="40"/>
      <c r="C471" s="41"/>
      <c r="D471" s="244" t="s">
        <v>186</v>
      </c>
      <c r="E471" s="41"/>
      <c r="F471" s="265" t="s">
        <v>555</v>
      </c>
      <c r="G471" s="41"/>
      <c r="H471" s="41"/>
      <c r="I471" s="266"/>
      <c r="J471" s="41"/>
      <c r="K471" s="41"/>
      <c r="L471" s="45"/>
      <c r="M471" s="267"/>
      <c r="N471" s="268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186</v>
      </c>
      <c r="AU471" s="18" t="s">
        <v>88</v>
      </c>
    </row>
    <row r="472" s="15" customFormat="1">
      <c r="A472" s="15"/>
      <c r="B472" s="269"/>
      <c r="C472" s="270"/>
      <c r="D472" s="244" t="s">
        <v>172</v>
      </c>
      <c r="E472" s="271" t="s">
        <v>1</v>
      </c>
      <c r="F472" s="272" t="s">
        <v>191</v>
      </c>
      <c r="G472" s="270"/>
      <c r="H472" s="271" t="s">
        <v>1</v>
      </c>
      <c r="I472" s="273"/>
      <c r="J472" s="270"/>
      <c r="K472" s="270"/>
      <c r="L472" s="274"/>
      <c r="M472" s="275"/>
      <c r="N472" s="276"/>
      <c r="O472" s="276"/>
      <c r="P472" s="276"/>
      <c r="Q472" s="276"/>
      <c r="R472" s="276"/>
      <c r="S472" s="276"/>
      <c r="T472" s="277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8" t="s">
        <v>172</v>
      </c>
      <c r="AU472" s="278" t="s">
        <v>88</v>
      </c>
      <c r="AV472" s="15" t="s">
        <v>86</v>
      </c>
      <c r="AW472" s="15" t="s">
        <v>34</v>
      </c>
      <c r="AX472" s="15" t="s">
        <v>78</v>
      </c>
      <c r="AY472" s="278" t="s">
        <v>163</v>
      </c>
    </row>
    <row r="473" s="13" customFormat="1">
      <c r="A473" s="13"/>
      <c r="B473" s="242"/>
      <c r="C473" s="243"/>
      <c r="D473" s="244" t="s">
        <v>172</v>
      </c>
      <c r="E473" s="245" t="s">
        <v>1</v>
      </c>
      <c r="F473" s="246" t="s">
        <v>170</v>
      </c>
      <c r="G473" s="243"/>
      <c r="H473" s="247">
        <v>4</v>
      </c>
      <c r="I473" s="248"/>
      <c r="J473" s="243"/>
      <c r="K473" s="243"/>
      <c r="L473" s="249"/>
      <c r="M473" s="250"/>
      <c r="N473" s="251"/>
      <c r="O473" s="251"/>
      <c r="P473" s="251"/>
      <c r="Q473" s="251"/>
      <c r="R473" s="251"/>
      <c r="S473" s="251"/>
      <c r="T473" s="25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3" t="s">
        <v>172</v>
      </c>
      <c r="AU473" s="253" t="s">
        <v>88</v>
      </c>
      <c r="AV473" s="13" t="s">
        <v>88</v>
      </c>
      <c r="AW473" s="13" t="s">
        <v>34</v>
      </c>
      <c r="AX473" s="13" t="s">
        <v>78</v>
      </c>
      <c r="AY473" s="253" t="s">
        <v>163</v>
      </c>
    </row>
    <row r="474" s="14" customFormat="1">
      <c r="A474" s="14"/>
      <c r="B474" s="254"/>
      <c r="C474" s="255"/>
      <c r="D474" s="244" t="s">
        <v>172</v>
      </c>
      <c r="E474" s="256" t="s">
        <v>1</v>
      </c>
      <c r="F474" s="257" t="s">
        <v>176</v>
      </c>
      <c r="G474" s="255"/>
      <c r="H474" s="258">
        <v>4</v>
      </c>
      <c r="I474" s="259"/>
      <c r="J474" s="255"/>
      <c r="K474" s="255"/>
      <c r="L474" s="260"/>
      <c r="M474" s="261"/>
      <c r="N474" s="262"/>
      <c r="O474" s="262"/>
      <c r="P474" s="262"/>
      <c r="Q474" s="262"/>
      <c r="R474" s="262"/>
      <c r="S474" s="262"/>
      <c r="T474" s="26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4" t="s">
        <v>172</v>
      </c>
      <c r="AU474" s="264" t="s">
        <v>88</v>
      </c>
      <c r="AV474" s="14" t="s">
        <v>170</v>
      </c>
      <c r="AW474" s="14" t="s">
        <v>34</v>
      </c>
      <c r="AX474" s="14" t="s">
        <v>86</v>
      </c>
      <c r="AY474" s="264" t="s">
        <v>163</v>
      </c>
    </row>
    <row r="475" s="2" customFormat="1" ht="62.7" customHeight="1">
      <c r="A475" s="39"/>
      <c r="B475" s="40"/>
      <c r="C475" s="290" t="s">
        <v>568</v>
      </c>
      <c r="D475" s="290" t="s">
        <v>294</v>
      </c>
      <c r="E475" s="291" t="s">
        <v>569</v>
      </c>
      <c r="F475" s="292" t="s">
        <v>570</v>
      </c>
      <c r="G475" s="293" t="s">
        <v>184</v>
      </c>
      <c r="H475" s="294">
        <v>1</v>
      </c>
      <c r="I475" s="295"/>
      <c r="J475" s="296">
        <f>ROUND(I475*H475,2)</f>
        <v>0</v>
      </c>
      <c r="K475" s="297"/>
      <c r="L475" s="298"/>
      <c r="M475" s="299" t="s">
        <v>1</v>
      </c>
      <c r="N475" s="300" t="s">
        <v>43</v>
      </c>
      <c r="O475" s="92"/>
      <c r="P475" s="238">
        <f>O475*H475</f>
        <v>0</v>
      </c>
      <c r="Q475" s="238">
        <v>0</v>
      </c>
      <c r="R475" s="238">
        <f>Q475*H475</f>
        <v>0</v>
      </c>
      <c r="S475" s="238">
        <v>0</v>
      </c>
      <c r="T475" s="23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0" t="s">
        <v>350</v>
      </c>
      <c r="AT475" s="240" t="s">
        <v>294</v>
      </c>
      <c r="AU475" s="240" t="s">
        <v>88</v>
      </c>
      <c r="AY475" s="18" t="s">
        <v>163</v>
      </c>
      <c r="BE475" s="241">
        <f>IF(N475="základní",J475,0)</f>
        <v>0</v>
      </c>
      <c r="BF475" s="241">
        <f>IF(N475="snížená",J475,0)</f>
        <v>0</v>
      </c>
      <c r="BG475" s="241">
        <f>IF(N475="zákl. přenesená",J475,0)</f>
        <v>0</v>
      </c>
      <c r="BH475" s="241">
        <f>IF(N475="sníž. přenesená",J475,0)</f>
        <v>0</v>
      </c>
      <c r="BI475" s="241">
        <f>IF(N475="nulová",J475,0)</f>
        <v>0</v>
      </c>
      <c r="BJ475" s="18" t="s">
        <v>86</v>
      </c>
      <c r="BK475" s="241">
        <f>ROUND(I475*H475,2)</f>
        <v>0</v>
      </c>
      <c r="BL475" s="18" t="s">
        <v>278</v>
      </c>
      <c r="BM475" s="240" t="s">
        <v>571</v>
      </c>
    </row>
    <row r="476" s="2" customFormat="1">
      <c r="A476" s="39"/>
      <c r="B476" s="40"/>
      <c r="C476" s="41"/>
      <c r="D476" s="244" t="s">
        <v>186</v>
      </c>
      <c r="E476" s="41"/>
      <c r="F476" s="265" t="s">
        <v>555</v>
      </c>
      <c r="G476" s="41"/>
      <c r="H476" s="41"/>
      <c r="I476" s="266"/>
      <c r="J476" s="41"/>
      <c r="K476" s="41"/>
      <c r="L476" s="45"/>
      <c r="M476" s="267"/>
      <c r="N476" s="268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186</v>
      </c>
      <c r="AU476" s="18" t="s">
        <v>88</v>
      </c>
    </row>
    <row r="477" s="15" customFormat="1">
      <c r="A477" s="15"/>
      <c r="B477" s="269"/>
      <c r="C477" s="270"/>
      <c r="D477" s="244" t="s">
        <v>172</v>
      </c>
      <c r="E477" s="271" t="s">
        <v>1</v>
      </c>
      <c r="F477" s="272" t="s">
        <v>188</v>
      </c>
      <c r="G477" s="270"/>
      <c r="H477" s="271" t="s">
        <v>1</v>
      </c>
      <c r="I477" s="273"/>
      <c r="J477" s="270"/>
      <c r="K477" s="270"/>
      <c r="L477" s="274"/>
      <c r="M477" s="275"/>
      <c r="N477" s="276"/>
      <c r="O477" s="276"/>
      <c r="P477" s="276"/>
      <c r="Q477" s="276"/>
      <c r="R477" s="276"/>
      <c r="S477" s="276"/>
      <c r="T477" s="277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8" t="s">
        <v>172</v>
      </c>
      <c r="AU477" s="278" t="s">
        <v>88</v>
      </c>
      <c r="AV477" s="15" t="s">
        <v>86</v>
      </c>
      <c r="AW477" s="15" t="s">
        <v>34</v>
      </c>
      <c r="AX477" s="15" t="s">
        <v>78</v>
      </c>
      <c r="AY477" s="278" t="s">
        <v>163</v>
      </c>
    </row>
    <row r="478" s="13" customFormat="1">
      <c r="A478" s="13"/>
      <c r="B478" s="242"/>
      <c r="C478" s="243"/>
      <c r="D478" s="244" t="s">
        <v>172</v>
      </c>
      <c r="E478" s="245" t="s">
        <v>1</v>
      </c>
      <c r="F478" s="246" t="s">
        <v>86</v>
      </c>
      <c r="G478" s="243"/>
      <c r="H478" s="247">
        <v>1</v>
      </c>
      <c r="I478" s="248"/>
      <c r="J478" s="243"/>
      <c r="K478" s="243"/>
      <c r="L478" s="249"/>
      <c r="M478" s="250"/>
      <c r="N478" s="251"/>
      <c r="O478" s="251"/>
      <c r="P478" s="251"/>
      <c r="Q478" s="251"/>
      <c r="R478" s="251"/>
      <c r="S478" s="251"/>
      <c r="T478" s="25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3" t="s">
        <v>172</v>
      </c>
      <c r="AU478" s="253" t="s">
        <v>88</v>
      </c>
      <c r="AV478" s="13" t="s">
        <v>88</v>
      </c>
      <c r="AW478" s="13" t="s">
        <v>34</v>
      </c>
      <c r="AX478" s="13" t="s">
        <v>78</v>
      </c>
      <c r="AY478" s="253" t="s">
        <v>163</v>
      </c>
    </row>
    <row r="479" s="14" customFormat="1">
      <c r="A479" s="14"/>
      <c r="B479" s="254"/>
      <c r="C479" s="255"/>
      <c r="D479" s="244" t="s">
        <v>172</v>
      </c>
      <c r="E479" s="256" t="s">
        <v>1</v>
      </c>
      <c r="F479" s="257" t="s">
        <v>176</v>
      </c>
      <c r="G479" s="255"/>
      <c r="H479" s="258">
        <v>1</v>
      </c>
      <c r="I479" s="259"/>
      <c r="J479" s="255"/>
      <c r="K479" s="255"/>
      <c r="L479" s="260"/>
      <c r="M479" s="261"/>
      <c r="N479" s="262"/>
      <c r="O479" s="262"/>
      <c r="P479" s="262"/>
      <c r="Q479" s="262"/>
      <c r="R479" s="262"/>
      <c r="S479" s="262"/>
      <c r="T479" s="26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4" t="s">
        <v>172</v>
      </c>
      <c r="AU479" s="264" t="s">
        <v>88</v>
      </c>
      <c r="AV479" s="14" t="s">
        <v>170</v>
      </c>
      <c r="AW479" s="14" t="s">
        <v>34</v>
      </c>
      <c r="AX479" s="14" t="s">
        <v>86</v>
      </c>
      <c r="AY479" s="264" t="s">
        <v>163</v>
      </c>
    </row>
    <row r="480" s="2" customFormat="1" ht="62.7" customHeight="1">
      <c r="A480" s="39"/>
      <c r="B480" s="40"/>
      <c r="C480" s="290" t="s">
        <v>572</v>
      </c>
      <c r="D480" s="290" t="s">
        <v>294</v>
      </c>
      <c r="E480" s="291" t="s">
        <v>573</v>
      </c>
      <c r="F480" s="292" t="s">
        <v>574</v>
      </c>
      <c r="G480" s="293" t="s">
        <v>184</v>
      </c>
      <c r="H480" s="294">
        <v>7</v>
      </c>
      <c r="I480" s="295"/>
      <c r="J480" s="296">
        <f>ROUND(I480*H480,2)</f>
        <v>0</v>
      </c>
      <c r="K480" s="297"/>
      <c r="L480" s="298"/>
      <c r="M480" s="299" t="s">
        <v>1</v>
      </c>
      <c r="N480" s="300" t="s">
        <v>43</v>
      </c>
      <c r="O480" s="92"/>
      <c r="P480" s="238">
        <f>O480*H480</f>
        <v>0</v>
      </c>
      <c r="Q480" s="238">
        <v>0</v>
      </c>
      <c r="R480" s="238">
        <f>Q480*H480</f>
        <v>0</v>
      </c>
      <c r="S480" s="238">
        <v>0</v>
      </c>
      <c r="T480" s="23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0" t="s">
        <v>350</v>
      </c>
      <c r="AT480" s="240" t="s">
        <v>294</v>
      </c>
      <c r="AU480" s="240" t="s">
        <v>88</v>
      </c>
      <c r="AY480" s="18" t="s">
        <v>163</v>
      </c>
      <c r="BE480" s="241">
        <f>IF(N480="základní",J480,0)</f>
        <v>0</v>
      </c>
      <c r="BF480" s="241">
        <f>IF(N480="snížená",J480,0)</f>
        <v>0</v>
      </c>
      <c r="BG480" s="241">
        <f>IF(N480="zákl. přenesená",J480,0)</f>
        <v>0</v>
      </c>
      <c r="BH480" s="241">
        <f>IF(N480="sníž. přenesená",J480,0)</f>
        <v>0</v>
      </c>
      <c r="BI480" s="241">
        <f>IF(N480="nulová",J480,0)</f>
        <v>0</v>
      </c>
      <c r="BJ480" s="18" t="s">
        <v>86</v>
      </c>
      <c r="BK480" s="241">
        <f>ROUND(I480*H480,2)</f>
        <v>0</v>
      </c>
      <c r="BL480" s="18" t="s">
        <v>278</v>
      </c>
      <c r="BM480" s="240" t="s">
        <v>575</v>
      </c>
    </row>
    <row r="481" s="2" customFormat="1">
      <c r="A481" s="39"/>
      <c r="B481" s="40"/>
      <c r="C481" s="41"/>
      <c r="D481" s="244" t="s">
        <v>186</v>
      </c>
      <c r="E481" s="41"/>
      <c r="F481" s="265" t="s">
        <v>576</v>
      </c>
      <c r="G481" s="41"/>
      <c r="H481" s="41"/>
      <c r="I481" s="266"/>
      <c r="J481" s="41"/>
      <c r="K481" s="41"/>
      <c r="L481" s="45"/>
      <c r="M481" s="267"/>
      <c r="N481" s="268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186</v>
      </c>
      <c r="AU481" s="18" t="s">
        <v>88</v>
      </c>
    </row>
    <row r="482" s="15" customFormat="1">
      <c r="A482" s="15"/>
      <c r="B482" s="269"/>
      <c r="C482" s="270"/>
      <c r="D482" s="244" t="s">
        <v>172</v>
      </c>
      <c r="E482" s="271" t="s">
        <v>1</v>
      </c>
      <c r="F482" s="272" t="s">
        <v>188</v>
      </c>
      <c r="G482" s="270"/>
      <c r="H482" s="271" t="s">
        <v>1</v>
      </c>
      <c r="I482" s="273"/>
      <c r="J482" s="270"/>
      <c r="K482" s="270"/>
      <c r="L482" s="274"/>
      <c r="M482" s="275"/>
      <c r="N482" s="276"/>
      <c r="O482" s="276"/>
      <c r="P482" s="276"/>
      <c r="Q482" s="276"/>
      <c r="R482" s="276"/>
      <c r="S482" s="276"/>
      <c r="T482" s="277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8" t="s">
        <v>172</v>
      </c>
      <c r="AU482" s="278" t="s">
        <v>88</v>
      </c>
      <c r="AV482" s="15" t="s">
        <v>86</v>
      </c>
      <c r="AW482" s="15" t="s">
        <v>34</v>
      </c>
      <c r="AX482" s="15" t="s">
        <v>78</v>
      </c>
      <c r="AY482" s="278" t="s">
        <v>163</v>
      </c>
    </row>
    <row r="483" s="13" customFormat="1">
      <c r="A483" s="13"/>
      <c r="B483" s="242"/>
      <c r="C483" s="243"/>
      <c r="D483" s="244" t="s">
        <v>172</v>
      </c>
      <c r="E483" s="245" t="s">
        <v>1</v>
      </c>
      <c r="F483" s="246" t="s">
        <v>199</v>
      </c>
      <c r="G483" s="243"/>
      <c r="H483" s="247">
        <v>6</v>
      </c>
      <c r="I483" s="248"/>
      <c r="J483" s="243"/>
      <c r="K483" s="243"/>
      <c r="L483" s="249"/>
      <c r="M483" s="250"/>
      <c r="N483" s="251"/>
      <c r="O483" s="251"/>
      <c r="P483" s="251"/>
      <c r="Q483" s="251"/>
      <c r="R483" s="251"/>
      <c r="S483" s="251"/>
      <c r="T483" s="25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3" t="s">
        <v>172</v>
      </c>
      <c r="AU483" s="253" t="s">
        <v>88</v>
      </c>
      <c r="AV483" s="13" t="s">
        <v>88</v>
      </c>
      <c r="AW483" s="13" t="s">
        <v>34</v>
      </c>
      <c r="AX483" s="13" t="s">
        <v>78</v>
      </c>
      <c r="AY483" s="253" t="s">
        <v>163</v>
      </c>
    </row>
    <row r="484" s="15" customFormat="1">
      <c r="A484" s="15"/>
      <c r="B484" s="269"/>
      <c r="C484" s="270"/>
      <c r="D484" s="244" t="s">
        <v>172</v>
      </c>
      <c r="E484" s="271" t="s">
        <v>1</v>
      </c>
      <c r="F484" s="272" t="s">
        <v>191</v>
      </c>
      <c r="G484" s="270"/>
      <c r="H484" s="271" t="s">
        <v>1</v>
      </c>
      <c r="I484" s="273"/>
      <c r="J484" s="270"/>
      <c r="K484" s="270"/>
      <c r="L484" s="274"/>
      <c r="M484" s="275"/>
      <c r="N484" s="276"/>
      <c r="O484" s="276"/>
      <c r="P484" s="276"/>
      <c r="Q484" s="276"/>
      <c r="R484" s="276"/>
      <c r="S484" s="276"/>
      <c r="T484" s="277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8" t="s">
        <v>172</v>
      </c>
      <c r="AU484" s="278" t="s">
        <v>88</v>
      </c>
      <c r="AV484" s="15" t="s">
        <v>86</v>
      </c>
      <c r="AW484" s="15" t="s">
        <v>34</v>
      </c>
      <c r="AX484" s="15" t="s">
        <v>78</v>
      </c>
      <c r="AY484" s="278" t="s">
        <v>163</v>
      </c>
    </row>
    <row r="485" s="13" customFormat="1">
      <c r="A485" s="13"/>
      <c r="B485" s="242"/>
      <c r="C485" s="243"/>
      <c r="D485" s="244" t="s">
        <v>172</v>
      </c>
      <c r="E485" s="245" t="s">
        <v>1</v>
      </c>
      <c r="F485" s="246" t="s">
        <v>86</v>
      </c>
      <c r="G485" s="243"/>
      <c r="H485" s="247">
        <v>1</v>
      </c>
      <c r="I485" s="248"/>
      <c r="J485" s="243"/>
      <c r="K485" s="243"/>
      <c r="L485" s="249"/>
      <c r="M485" s="250"/>
      <c r="N485" s="251"/>
      <c r="O485" s="251"/>
      <c r="P485" s="251"/>
      <c r="Q485" s="251"/>
      <c r="R485" s="251"/>
      <c r="S485" s="251"/>
      <c r="T485" s="25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3" t="s">
        <v>172</v>
      </c>
      <c r="AU485" s="253" t="s">
        <v>88</v>
      </c>
      <c r="AV485" s="13" t="s">
        <v>88</v>
      </c>
      <c r="AW485" s="13" t="s">
        <v>34</v>
      </c>
      <c r="AX485" s="13" t="s">
        <v>78</v>
      </c>
      <c r="AY485" s="253" t="s">
        <v>163</v>
      </c>
    </row>
    <row r="486" s="14" customFormat="1">
      <c r="A486" s="14"/>
      <c r="B486" s="254"/>
      <c r="C486" s="255"/>
      <c r="D486" s="244" t="s">
        <v>172</v>
      </c>
      <c r="E486" s="256" t="s">
        <v>1</v>
      </c>
      <c r="F486" s="257" t="s">
        <v>176</v>
      </c>
      <c r="G486" s="255"/>
      <c r="H486" s="258">
        <v>7</v>
      </c>
      <c r="I486" s="259"/>
      <c r="J486" s="255"/>
      <c r="K486" s="255"/>
      <c r="L486" s="260"/>
      <c r="M486" s="261"/>
      <c r="N486" s="262"/>
      <c r="O486" s="262"/>
      <c r="P486" s="262"/>
      <c r="Q486" s="262"/>
      <c r="R486" s="262"/>
      <c r="S486" s="262"/>
      <c r="T486" s="26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4" t="s">
        <v>172</v>
      </c>
      <c r="AU486" s="264" t="s">
        <v>88</v>
      </c>
      <c r="AV486" s="14" t="s">
        <v>170</v>
      </c>
      <c r="AW486" s="14" t="s">
        <v>34</v>
      </c>
      <c r="AX486" s="14" t="s">
        <v>86</v>
      </c>
      <c r="AY486" s="264" t="s">
        <v>163</v>
      </c>
    </row>
    <row r="487" s="2" customFormat="1" ht="49.05" customHeight="1">
      <c r="A487" s="39"/>
      <c r="B487" s="40"/>
      <c r="C487" s="290" t="s">
        <v>577</v>
      </c>
      <c r="D487" s="290" t="s">
        <v>294</v>
      </c>
      <c r="E487" s="291" t="s">
        <v>578</v>
      </c>
      <c r="F487" s="292" t="s">
        <v>579</v>
      </c>
      <c r="G487" s="293" t="s">
        <v>184</v>
      </c>
      <c r="H487" s="294">
        <v>3</v>
      </c>
      <c r="I487" s="295"/>
      <c r="J487" s="296">
        <f>ROUND(I487*H487,2)</f>
        <v>0</v>
      </c>
      <c r="K487" s="297"/>
      <c r="L487" s="298"/>
      <c r="M487" s="299" t="s">
        <v>1</v>
      </c>
      <c r="N487" s="300" t="s">
        <v>43</v>
      </c>
      <c r="O487" s="92"/>
      <c r="P487" s="238">
        <f>O487*H487</f>
        <v>0</v>
      </c>
      <c r="Q487" s="238">
        <v>0</v>
      </c>
      <c r="R487" s="238">
        <f>Q487*H487</f>
        <v>0</v>
      </c>
      <c r="S487" s="238">
        <v>0</v>
      </c>
      <c r="T487" s="23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0" t="s">
        <v>350</v>
      </c>
      <c r="AT487" s="240" t="s">
        <v>294</v>
      </c>
      <c r="AU487" s="240" t="s">
        <v>88</v>
      </c>
      <c r="AY487" s="18" t="s">
        <v>163</v>
      </c>
      <c r="BE487" s="241">
        <f>IF(N487="základní",J487,0)</f>
        <v>0</v>
      </c>
      <c r="BF487" s="241">
        <f>IF(N487="snížená",J487,0)</f>
        <v>0</v>
      </c>
      <c r="BG487" s="241">
        <f>IF(N487="zákl. přenesená",J487,0)</f>
        <v>0</v>
      </c>
      <c r="BH487" s="241">
        <f>IF(N487="sníž. přenesená",J487,0)</f>
        <v>0</v>
      </c>
      <c r="BI487" s="241">
        <f>IF(N487="nulová",J487,0)</f>
        <v>0</v>
      </c>
      <c r="BJ487" s="18" t="s">
        <v>86</v>
      </c>
      <c r="BK487" s="241">
        <f>ROUND(I487*H487,2)</f>
        <v>0</v>
      </c>
      <c r="BL487" s="18" t="s">
        <v>278</v>
      </c>
      <c r="BM487" s="240" t="s">
        <v>580</v>
      </c>
    </row>
    <row r="488" s="2" customFormat="1">
      <c r="A488" s="39"/>
      <c r="B488" s="40"/>
      <c r="C488" s="41"/>
      <c r="D488" s="244" t="s">
        <v>186</v>
      </c>
      <c r="E488" s="41"/>
      <c r="F488" s="265" t="s">
        <v>576</v>
      </c>
      <c r="G488" s="41"/>
      <c r="H488" s="41"/>
      <c r="I488" s="266"/>
      <c r="J488" s="41"/>
      <c r="K488" s="41"/>
      <c r="L488" s="45"/>
      <c r="M488" s="267"/>
      <c r="N488" s="268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186</v>
      </c>
      <c r="AU488" s="18" t="s">
        <v>88</v>
      </c>
    </row>
    <row r="489" s="15" customFormat="1">
      <c r="A489" s="15"/>
      <c r="B489" s="269"/>
      <c r="C489" s="270"/>
      <c r="D489" s="244" t="s">
        <v>172</v>
      </c>
      <c r="E489" s="271" t="s">
        <v>1</v>
      </c>
      <c r="F489" s="272" t="s">
        <v>188</v>
      </c>
      <c r="G489" s="270"/>
      <c r="H489" s="271" t="s">
        <v>1</v>
      </c>
      <c r="I489" s="273"/>
      <c r="J489" s="270"/>
      <c r="K489" s="270"/>
      <c r="L489" s="274"/>
      <c r="M489" s="275"/>
      <c r="N489" s="276"/>
      <c r="O489" s="276"/>
      <c r="P489" s="276"/>
      <c r="Q489" s="276"/>
      <c r="R489" s="276"/>
      <c r="S489" s="276"/>
      <c r="T489" s="277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8" t="s">
        <v>172</v>
      </c>
      <c r="AU489" s="278" t="s">
        <v>88</v>
      </c>
      <c r="AV489" s="15" t="s">
        <v>86</v>
      </c>
      <c r="AW489" s="15" t="s">
        <v>34</v>
      </c>
      <c r="AX489" s="15" t="s">
        <v>78</v>
      </c>
      <c r="AY489" s="278" t="s">
        <v>163</v>
      </c>
    </row>
    <row r="490" s="13" customFormat="1">
      <c r="A490" s="13"/>
      <c r="B490" s="242"/>
      <c r="C490" s="243"/>
      <c r="D490" s="244" t="s">
        <v>172</v>
      </c>
      <c r="E490" s="245" t="s">
        <v>1</v>
      </c>
      <c r="F490" s="246" t="s">
        <v>86</v>
      </c>
      <c r="G490" s="243"/>
      <c r="H490" s="247">
        <v>1</v>
      </c>
      <c r="I490" s="248"/>
      <c r="J490" s="243"/>
      <c r="K490" s="243"/>
      <c r="L490" s="249"/>
      <c r="M490" s="250"/>
      <c r="N490" s="251"/>
      <c r="O490" s="251"/>
      <c r="P490" s="251"/>
      <c r="Q490" s="251"/>
      <c r="R490" s="251"/>
      <c r="S490" s="251"/>
      <c r="T490" s="25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3" t="s">
        <v>172</v>
      </c>
      <c r="AU490" s="253" t="s">
        <v>88</v>
      </c>
      <c r="AV490" s="13" t="s">
        <v>88</v>
      </c>
      <c r="AW490" s="13" t="s">
        <v>34</v>
      </c>
      <c r="AX490" s="13" t="s">
        <v>78</v>
      </c>
      <c r="AY490" s="253" t="s">
        <v>163</v>
      </c>
    </row>
    <row r="491" s="15" customFormat="1">
      <c r="A491" s="15"/>
      <c r="B491" s="269"/>
      <c r="C491" s="270"/>
      <c r="D491" s="244" t="s">
        <v>172</v>
      </c>
      <c r="E491" s="271" t="s">
        <v>1</v>
      </c>
      <c r="F491" s="272" t="s">
        <v>191</v>
      </c>
      <c r="G491" s="270"/>
      <c r="H491" s="271" t="s">
        <v>1</v>
      </c>
      <c r="I491" s="273"/>
      <c r="J491" s="270"/>
      <c r="K491" s="270"/>
      <c r="L491" s="274"/>
      <c r="M491" s="275"/>
      <c r="N491" s="276"/>
      <c r="O491" s="276"/>
      <c r="P491" s="276"/>
      <c r="Q491" s="276"/>
      <c r="R491" s="276"/>
      <c r="S491" s="276"/>
      <c r="T491" s="277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78" t="s">
        <v>172</v>
      </c>
      <c r="AU491" s="278" t="s">
        <v>88</v>
      </c>
      <c r="AV491" s="15" t="s">
        <v>86</v>
      </c>
      <c r="AW491" s="15" t="s">
        <v>34</v>
      </c>
      <c r="AX491" s="15" t="s">
        <v>78</v>
      </c>
      <c r="AY491" s="278" t="s">
        <v>163</v>
      </c>
    </row>
    <row r="492" s="13" customFormat="1">
      <c r="A492" s="13"/>
      <c r="B492" s="242"/>
      <c r="C492" s="243"/>
      <c r="D492" s="244" t="s">
        <v>172</v>
      </c>
      <c r="E492" s="245" t="s">
        <v>1</v>
      </c>
      <c r="F492" s="246" t="s">
        <v>88</v>
      </c>
      <c r="G492" s="243"/>
      <c r="H492" s="247">
        <v>2</v>
      </c>
      <c r="I492" s="248"/>
      <c r="J492" s="243"/>
      <c r="K492" s="243"/>
      <c r="L492" s="249"/>
      <c r="M492" s="250"/>
      <c r="N492" s="251"/>
      <c r="O492" s="251"/>
      <c r="P492" s="251"/>
      <c r="Q492" s="251"/>
      <c r="R492" s="251"/>
      <c r="S492" s="251"/>
      <c r="T492" s="25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3" t="s">
        <v>172</v>
      </c>
      <c r="AU492" s="253" t="s">
        <v>88</v>
      </c>
      <c r="AV492" s="13" t="s">
        <v>88</v>
      </c>
      <c r="AW492" s="13" t="s">
        <v>34</v>
      </c>
      <c r="AX492" s="13" t="s">
        <v>78</v>
      </c>
      <c r="AY492" s="253" t="s">
        <v>163</v>
      </c>
    </row>
    <row r="493" s="14" customFormat="1">
      <c r="A493" s="14"/>
      <c r="B493" s="254"/>
      <c r="C493" s="255"/>
      <c r="D493" s="244" t="s">
        <v>172</v>
      </c>
      <c r="E493" s="256" t="s">
        <v>1</v>
      </c>
      <c r="F493" s="257" t="s">
        <v>176</v>
      </c>
      <c r="G493" s="255"/>
      <c r="H493" s="258">
        <v>3</v>
      </c>
      <c r="I493" s="259"/>
      <c r="J493" s="255"/>
      <c r="K493" s="255"/>
      <c r="L493" s="260"/>
      <c r="M493" s="261"/>
      <c r="N493" s="262"/>
      <c r="O493" s="262"/>
      <c r="P493" s="262"/>
      <c r="Q493" s="262"/>
      <c r="R493" s="262"/>
      <c r="S493" s="262"/>
      <c r="T493" s="26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4" t="s">
        <v>172</v>
      </c>
      <c r="AU493" s="264" t="s">
        <v>88</v>
      </c>
      <c r="AV493" s="14" t="s">
        <v>170</v>
      </c>
      <c r="AW493" s="14" t="s">
        <v>34</v>
      </c>
      <c r="AX493" s="14" t="s">
        <v>86</v>
      </c>
      <c r="AY493" s="264" t="s">
        <v>163</v>
      </c>
    </row>
    <row r="494" s="2" customFormat="1" ht="49.05" customHeight="1">
      <c r="A494" s="39"/>
      <c r="B494" s="40"/>
      <c r="C494" s="290" t="s">
        <v>581</v>
      </c>
      <c r="D494" s="290" t="s">
        <v>294</v>
      </c>
      <c r="E494" s="291" t="s">
        <v>582</v>
      </c>
      <c r="F494" s="292" t="s">
        <v>583</v>
      </c>
      <c r="G494" s="293" t="s">
        <v>184</v>
      </c>
      <c r="H494" s="294">
        <v>6</v>
      </c>
      <c r="I494" s="295"/>
      <c r="J494" s="296">
        <f>ROUND(I494*H494,2)</f>
        <v>0</v>
      </c>
      <c r="K494" s="297"/>
      <c r="L494" s="298"/>
      <c r="M494" s="299" t="s">
        <v>1</v>
      </c>
      <c r="N494" s="300" t="s">
        <v>43</v>
      </c>
      <c r="O494" s="92"/>
      <c r="P494" s="238">
        <f>O494*H494</f>
        <v>0</v>
      </c>
      <c r="Q494" s="238">
        <v>0</v>
      </c>
      <c r="R494" s="238">
        <f>Q494*H494</f>
        <v>0</v>
      </c>
      <c r="S494" s="238">
        <v>0</v>
      </c>
      <c r="T494" s="23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0" t="s">
        <v>350</v>
      </c>
      <c r="AT494" s="240" t="s">
        <v>294</v>
      </c>
      <c r="AU494" s="240" t="s">
        <v>88</v>
      </c>
      <c r="AY494" s="18" t="s">
        <v>163</v>
      </c>
      <c r="BE494" s="241">
        <f>IF(N494="základní",J494,0)</f>
        <v>0</v>
      </c>
      <c r="BF494" s="241">
        <f>IF(N494="snížená",J494,0)</f>
        <v>0</v>
      </c>
      <c r="BG494" s="241">
        <f>IF(N494="zákl. přenesená",J494,0)</f>
        <v>0</v>
      </c>
      <c r="BH494" s="241">
        <f>IF(N494="sníž. přenesená",J494,0)</f>
        <v>0</v>
      </c>
      <c r="BI494" s="241">
        <f>IF(N494="nulová",J494,0)</f>
        <v>0</v>
      </c>
      <c r="BJ494" s="18" t="s">
        <v>86</v>
      </c>
      <c r="BK494" s="241">
        <f>ROUND(I494*H494,2)</f>
        <v>0</v>
      </c>
      <c r="BL494" s="18" t="s">
        <v>278</v>
      </c>
      <c r="BM494" s="240" t="s">
        <v>584</v>
      </c>
    </row>
    <row r="495" s="2" customFormat="1">
      <c r="A495" s="39"/>
      <c r="B495" s="40"/>
      <c r="C495" s="41"/>
      <c r="D495" s="244" t="s">
        <v>186</v>
      </c>
      <c r="E495" s="41"/>
      <c r="F495" s="265" t="s">
        <v>576</v>
      </c>
      <c r="G495" s="41"/>
      <c r="H495" s="41"/>
      <c r="I495" s="266"/>
      <c r="J495" s="41"/>
      <c r="K495" s="41"/>
      <c r="L495" s="45"/>
      <c r="M495" s="267"/>
      <c r="N495" s="268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186</v>
      </c>
      <c r="AU495" s="18" t="s">
        <v>88</v>
      </c>
    </row>
    <row r="496" s="15" customFormat="1">
      <c r="A496" s="15"/>
      <c r="B496" s="269"/>
      <c r="C496" s="270"/>
      <c r="D496" s="244" t="s">
        <v>172</v>
      </c>
      <c r="E496" s="271" t="s">
        <v>1</v>
      </c>
      <c r="F496" s="272" t="s">
        <v>188</v>
      </c>
      <c r="G496" s="270"/>
      <c r="H496" s="271" t="s">
        <v>1</v>
      </c>
      <c r="I496" s="273"/>
      <c r="J496" s="270"/>
      <c r="K496" s="270"/>
      <c r="L496" s="274"/>
      <c r="M496" s="275"/>
      <c r="N496" s="276"/>
      <c r="O496" s="276"/>
      <c r="P496" s="276"/>
      <c r="Q496" s="276"/>
      <c r="R496" s="276"/>
      <c r="S496" s="276"/>
      <c r="T496" s="277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8" t="s">
        <v>172</v>
      </c>
      <c r="AU496" s="278" t="s">
        <v>88</v>
      </c>
      <c r="AV496" s="15" t="s">
        <v>86</v>
      </c>
      <c r="AW496" s="15" t="s">
        <v>34</v>
      </c>
      <c r="AX496" s="15" t="s">
        <v>78</v>
      </c>
      <c r="AY496" s="278" t="s">
        <v>163</v>
      </c>
    </row>
    <row r="497" s="13" customFormat="1">
      <c r="A497" s="13"/>
      <c r="B497" s="242"/>
      <c r="C497" s="243"/>
      <c r="D497" s="244" t="s">
        <v>172</v>
      </c>
      <c r="E497" s="245" t="s">
        <v>1</v>
      </c>
      <c r="F497" s="246" t="s">
        <v>88</v>
      </c>
      <c r="G497" s="243"/>
      <c r="H497" s="247">
        <v>2</v>
      </c>
      <c r="I497" s="248"/>
      <c r="J497" s="243"/>
      <c r="K497" s="243"/>
      <c r="L497" s="249"/>
      <c r="M497" s="250"/>
      <c r="N497" s="251"/>
      <c r="O497" s="251"/>
      <c r="P497" s="251"/>
      <c r="Q497" s="251"/>
      <c r="R497" s="251"/>
      <c r="S497" s="251"/>
      <c r="T497" s="25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3" t="s">
        <v>172</v>
      </c>
      <c r="AU497" s="253" t="s">
        <v>88</v>
      </c>
      <c r="AV497" s="13" t="s">
        <v>88</v>
      </c>
      <c r="AW497" s="13" t="s">
        <v>34</v>
      </c>
      <c r="AX497" s="13" t="s">
        <v>78</v>
      </c>
      <c r="AY497" s="253" t="s">
        <v>163</v>
      </c>
    </row>
    <row r="498" s="15" customFormat="1">
      <c r="A498" s="15"/>
      <c r="B498" s="269"/>
      <c r="C498" s="270"/>
      <c r="D498" s="244" t="s">
        <v>172</v>
      </c>
      <c r="E498" s="271" t="s">
        <v>1</v>
      </c>
      <c r="F498" s="272" t="s">
        <v>191</v>
      </c>
      <c r="G498" s="270"/>
      <c r="H498" s="271" t="s">
        <v>1</v>
      </c>
      <c r="I498" s="273"/>
      <c r="J498" s="270"/>
      <c r="K498" s="270"/>
      <c r="L498" s="274"/>
      <c r="M498" s="275"/>
      <c r="N498" s="276"/>
      <c r="O498" s="276"/>
      <c r="P498" s="276"/>
      <c r="Q498" s="276"/>
      <c r="R498" s="276"/>
      <c r="S498" s="276"/>
      <c r="T498" s="277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8" t="s">
        <v>172</v>
      </c>
      <c r="AU498" s="278" t="s">
        <v>88</v>
      </c>
      <c r="AV498" s="15" t="s">
        <v>86</v>
      </c>
      <c r="AW498" s="15" t="s">
        <v>34</v>
      </c>
      <c r="AX498" s="15" t="s">
        <v>78</v>
      </c>
      <c r="AY498" s="278" t="s">
        <v>163</v>
      </c>
    </row>
    <row r="499" s="13" customFormat="1">
      <c r="A499" s="13"/>
      <c r="B499" s="242"/>
      <c r="C499" s="243"/>
      <c r="D499" s="244" t="s">
        <v>172</v>
      </c>
      <c r="E499" s="245" t="s">
        <v>1</v>
      </c>
      <c r="F499" s="246" t="s">
        <v>164</v>
      </c>
      <c r="G499" s="243"/>
      <c r="H499" s="247">
        <v>3</v>
      </c>
      <c r="I499" s="248"/>
      <c r="J499" s="243"/>
      <c r="K499" s="243"/>
      <c r="L499" s="249"/>
      <c r="M499" s="250"/>
      <c r="N499" s="251"/>
      <c r="O499" s="251"/>
      <c r="P499" s="251"/>
      <c r="Q499" s="251"/>
      <c r="R499" s="251"/>
      <c r="S499" s="251"/>
      <c r="T499" s="25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3" t="s">
        <v>172</v>
      </c>
      <c r="AU499" s="253" t="s">
        <v>88</v>
      </c>
      <c r="AV499" s="13" t="s">
        <v>88</v>
      </c>
      <c r="AW499" s="13" t="s">
        <v>34</v>
      </c>
      <c r="AX499" s="13" t="s">
        <v>78</v>
      </c>
      <c r="AY499" s="253" t="s">
        <v>163</v>
      </c>
    </row>
    <row r="500" s="15" customFormat="1">
      <c r="A500" s="15"/>
      <c r="B500" s="269"/>
      <c r="C500" s="270"/>
      <c r="D500" s="244" t="s">
        <v>172</v>
      </c>
      <c r="E500" s="271" t="s">
        <v>1</v>
      </c>
      <c r="F500" s="272" t="s">
        <v>585</v>
      </c>
      <c r="G500" s="270"/>
      <c r="H500" s="271" t="s">
        <v>1</v>
      </c>
      <c r="I500" s="273"/>
      <c r="J500" s="270"/>
      <c r="K500" s="270"/>
      <c r="L500" s="274"/>
      <c r="M500" s="275"/>
      <c r="N500" s="276"/>
      <c r="O500" s="276"/>
      <c r="P500" s="276"/>
      <c r="Q500" s="276"/>
      <c r="R500" s="276"/>
      <c r="S500" s="276"/>
      <c r="T500" s="277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78" t="s">
        <v>172</v>
      </c>
      <c r="AU500" s="278" t="s">
        <v>88</v>
      </c>
      <c r="AV500" s="15" t="s">
        <v>86</v>
      </c>
      <c r="AW500" s="15" t="s">
        <v>34</v>
      </c>
      <c r="AX500" s="15" t="s">
        <v>78</v>
      </c>
      <c r="AY500" s="278" t="s">
        <v>163</v>
      </c>
    </row>
    <row r="501" s="13" customFormat="1">
      <c r="A501" s="13"/>
      <c r="B501" s="242"/>
      <c r="C501" s="243"/>
      <c r="D501" s="244" t="s">
        <v>172</v>
      </c>
      <c r="E501" s="245" t="s">
        <v>1</v>
      </c>
      <c r="F501" s="246" t="s">
        <v>86</v>
      </c>
      <c r="G501" s="243"/>
      <c r="H501" s="247">
        <v>1</v>
      </c>
      <c r="I501" s="248"/>
      <c r="J501" s="243"/>
      <c r="K501" s="243"/>
      <c r="L501" s="249"/>
      <c r="M501" s="250"/>
      <c r="N501" s="251"/>
      <c r="O501" s="251"/>
      <c r="P501" s="251"/>
      <c r="Q501" s="251"/>
      <c r="R501" s="251"/>
      <c r="S501" s="251"/>
      <c r="T501" s="25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3" t="s">
        <v>172</v>
      </c>
      <c r="AU501" s="253" t="s">
        <v>88</v>
      </c>
      <c r="AV501" s="13" t="s">
        <v>88</v>
      </c>
      <c r="AW501" s="13" t="s">
        <v>34</v>
      </c>
      <c r="AX501" s="13" t="s">
        <v>78</v>
      </c>
      <c r="AY501" s="253" t="s">
        <v>163</v>
      </c>
    </row>
    <row r="502" s="14" customFormat="1">
      <c r="A502" s="14"/>
      <c r="B502" s="254"/>
      <c r="C502" s="255"/>
      <c r="D502" s="244" t="s">
        <v>172</v>
      </c>
      <c r="E502" s="256" t="s">
        <v>1</v>
      </c>
      <c r="F502" s="257" t="s">
        <v>176</v>
      </c>
      <c r="G502" s="255"/>
      <c r="H502" s="258">
        <v>6</v>
      </c>
      <c r="I502" s="259"/>
      <c r="J502" s="255"/>
      <c r="K502" s="255"/>
      <c r="L502" s="260"/>
      <c r="M502" s="261"/>
      <c r="N502" s="262"/>
      <c r="O502" s="262"/>
      <c r="P502" s="262"/>
      <c r="Q502" s="262"/>
      <c r="R502" s="262"/>
      <c r="S502" s="262"/>
      <c r="T502" s="26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4" t="s">
        <v>172</v>
      </c>
      <c r="AU502" s="264" t="s">
        <v>88</v>
      </c>
      <c r="AV502" s="14" t="s">
        <v>170</v>
      </c>
      <c r="AW502" s="14" t="s">
        <v>34</v>
      </c>
      <c r="AX502" s="14" t="s">
        <v>86</v>
      </c>
      <c r="AY502" s="264" t="s">
        <v>163</v>
      </c>
    </row>
    <row r="503" s="2" customFormat="1" ht="49.05" customHeight="1">
      <c r="A503" s="39"/>
      <c r="B503" s="40"/>
      <c r="C503" s="290" t="s">
        <v>586</v>
      </c>
      <c r="D503" s="290" t="s">
        <v>294</v>
      </c>
      <c r="E503" s="291" t="s">
        <v>587</v>
      </c>
      <c r="F503" s="292" t="s">
        <v>588</v>
      </c>
      <c r="G503" s="293" t="s">
        <v>184</v>
      </c>
      <c r="H503" s="294">
        <v>1</v>
      </c>
      <c r="I503" s="295"/>
      <c r="J503" s="296">
        <f>ROUND(I503*H503,2)</f>
        <v>0</v>
      </c>
      <c r="K503" s="297"/>
      <c r="L503" s="298"/>
      <c r="M503" s="299" t="s">
        <v>1</v>
      </c>
      <c r="N503" s="300" t="s">
        <v>43</v>
      </c>
      <c r="O503" s="92"/>
      <c r="P503" s="238">
        <f>O503*H503</f>
        <v>0</v>
      </c>
      <c r="Q503" s="238">
        <v>0</v>
      </c>
      <c r="R503" s="238">
        <f>Q503*H503</f>
        <v>0</v>
      </c>
      <c r="S503" s="238">
        <v>0</v>
      </c>
      <c r="T503" s="23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0" t="s">
        <v>350</v>
      </c>
      <c r="AT503" s="240" t="s">
        <v>294</v>
      </c>
      <c r="AU503" s="240" t="s">
        <v>88</v>
      </c>
      <c r="AY503" s="18" t="s">
        <v>163</v>
      </c>
      <c r="BE503" s="241">
        <f>IF(N503="základní",J503,0)</f>
        <v>0</v>
      </c>
      <c r="BF503" s="241">
        <f>IF(N503="snížená",J503,0)</f>
        <v>0</v>
      </c>
      <c r="BG503" s="241">
        <f>IF(N503="zákl. přenesená",J503,0)</f>
        <v>0</v>
      </c>
      <c r="BH503" s="241">
        <f>IF(N503="sníž. přenesená",J503,0)</f>
        <v>0</v>
      </c>
      <c r="BI503" s="241">
        <f>IF(N503="nulová",J503,0)</f>
        <v>0</v>
      </c>
      <c r="BJ503" s="18" t="s">
        <v>86</v>
      </c>
      <c r="BK503" s="241">
        <f>ROUND(I503*H503,2)</f>
        <v>0</v>
      </c>
      <c r="BL503" s="18" t="s">
        <v>278</v>
      </c>
      <c r="BM503" s="240" t="s">
        <v>589</v>
      </c>
    </row>
    <row r="504" s="2" customFormat="1">
      <c r="A504" s="39"/>
      <c r="B504" s="40"/>
      <c r="C504" s="41"/>
      <c r="D504" s="244" t="s">
        <v>186</v>
      </c>
      <c r="E504" s="41"/>
      <c r="F504" s="265" t="s">
        <v>576</v>
      </c>
      <c r="G504" s="41"/>
      <c r="H504" s="41"/>
      <c r="I504" s="266"/>
      <c r="J504" s="41"/>
      <c r="K504" s="41"/>
      <c r="L504" s="45"/>
      <c r="M504" s="267"/>
      <c r="N504" s="268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186</v>
      </c>
      <c r="AU504" s="18" t="s">
        <v>88</v>
      </c>
    </row>
    <row r="505" s="15" customFormat="1">
      <c r="A505" s="15"/>
      <c r="B505" s="269"/>
      <c r="C505" s="270"/>
      <c r="D505" s="244" t="s">
        <v>172</v>
      </c>
      <c r="E505" s="271" t="s">
        <v>1</v>
      </c>
      <c r="F505" s="272" t="s">
        <v>191</v>
      </c>
      <c r="G505" s="270"/>
      <c r="H505" s="271" t="s">
        <v>1</v>
      </c>
      <c r="I505" s="273"/>
      <c r="J505" s="270"/>
      <c r="K505" s="270"/>
      <c r="L505" s="274"/>
      <c r="M505" s="275"/>
      <c r="N505" s="276"/>
      <c r="O505" s="276"/>
      <c r="P505" s="276"/>
      <c r="Q505" s="276"/>
      <c r="R505" s="276"/>
      <c r="S505" s="276"/>
      <c r="T505" s="277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78" t="s">
        <v>172</v>
      </c>
      <c r="AU505" s="278" t="s">
        <v>88</v>
      </c>
      <c r="AV505" s="15" t="s">
        <v>86</v>
      </c>
      <c r="AW505" s="15" t="s">
        <v>34</v>
      </c>
      <c r="AX505" s="15" t="s">
        <v>78</v>
      </c>
      <c r="AY505" s="278" t="s">
        <v>163</v>
      </c>
    </row>
    <row r="506" s="13" customFormat="1">
      <c r="A506" s="13"/>
      <c r="B506" s="242"/>
      <c r="C506" s="243"/>
      <c r="D506" s="244" t="s">
        <v>172</v>
      </c>
      <c r="E506" s="245" t="s">
        <v>1</v>
      </c>
      <c r="F506" s="246" t="s">
        <v>86</v>
      </c>
      <c r="G506" s="243"/>
      <c r="H506" s="247">
        <v>1</v>
      </c>
      <c r="I506" s="248"/>
      <c r="J506" s="243"/>
      <c r="K506" s="243"/>
      <c r="L506" s="249"/>
      <c r="M506" s="250"/>
      <c r="N506" s="251"/>
      <c r="O506" s="251"/>
      <c r="P506" s="251"/>
      <c r="Q506" s="251"/>
      <c r="R506" s="251"/>
      <c r="S506" s="251"/>
      <c r="T506" s="25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3" t="s">
        <v>172</v>
      </c>
      <c r="AU506" s="253" t="s">
        <v>88</v>
      </c>
      <c r="AV506" s="13" t="s">
        <v>88</v>
      </c>
      <c r="AW506" s="13" t="s">
        <v>34</v>
      </c>
      <c r="AX506" s="13" t="s">
        <v>78</v>
      </c>
      <c r="AY506" s="253" t="s">
        <v>163</v>
      </c>
    </row>
    <row r="507" s="14" customFormat="1">
      <c r="A507" s="14"/>
      <c r="B507" s="254"/>
      <c r="C507" s="255"/>
      <c r="D507" s="244" t="s">
        <v>172</v>
      </c>
      <c r="E507" s="256" t="s">
        <v>1</v>
      </c>
      <c r="F507" s="257" t="s">
        <v>176</v>
      </c>
      <c r="G507" s="255"/>
      <c r="H507" s="258">
        <v>1</v>
      </c>
      <c r="I507" s="259"/>
      <c r="J507" s="255"/>
      <c r="K507" s="255"/>
      <c r="L507" s="260"/>
      <c r="M507" s="261"/>
      <c r="N507" s="262"/>
      <c r="O507" s="262"/>
      <c r="P507" s="262"/>
      <c r="Q507" s="262"/>
      <c r="R507" s="262"/>
      <c r="S507" s="262"/>
      <c r="T507" s="26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4" t="s">
        <v>172</v>
      </c>
      <c r="AU507" s="264" t="s">
        <v>88</v>
      </c>
      <c r="AV507" s="14" t="s">
        <v>170</v>
      </c>
      <c r="AW507" s="14" t="s">
        <v>34</v>
      </c>
      <c r="AX507" s="14" t="s">
        <v>86</v>
      </c>
      <c r="AY507" s="264" t="s">
        <v>163</v>
      </c>
    </row>
    <row r="508" s="2" customFormat="1" ht="24.15" customHeight="1">
      <c r="A508" s="39"/>
      <c r="B508" s="40"/>
      <c r="C508" s="228" t="s">
        <v>590</v>
      </c>
      <c r="D508" s="228" t="s">
        <v>166</v>
      </c>
      <c r="E508" s="229" t="s">
        <v>591</v>
      </c>
      <c r="F508" s="230" t="s">
        <v>592</v>
      </c>
      <c r="G508" s="231" t="s">
        <v>184</v>
      </c>
      <c r="H508" s="232">
        <v>1</v>
      </c>
      <c r="I508" s="233"/>
      <c r="J508" s="234">
        <f>ROUND(I508*H508,2)</f>
        <v>0</v>
      </c>
      <c r="K508" s="235"/>
      <c r="L508" s="45"/>
      <c r="M508" s="236" t="s">
        <v>1</v>
      </c>
      <c r="N508" s="237" t="s">
        <v>43</v>
      </c>
      <c r="O508" s="92"/>
      <c r="P508" s="238">
        <f>O508*H508</f>
        <v>0</v>
      </c>
      <c r="Q508" s="238">
        <v>0.00092000000000000003</v>
      </c>
      <c r="R508" s="238">
        <f>Q508*H508</f>
        <v>0.00092000000000000003</v>
      </c>
      <c r="S508" s="238">
        <v>0</v>
      </c>
      <c r="T508" s="23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0" t="s">
        <v>278</v>
      </c>
      <c r="AT508" s="240" t="s">
        <v>166</v>
      </c>
      <c r="AU508" s="240" t="s">
        <v>88</v>
      </c>
      <c r="AY508" s="18" t="s">
        <v>163</v>
      </c>
      <c r="BE508" s="241">
        <f>IF(N508="základní",J508,0)</f>
        <v>0</v>
      </c>
      <c r="BF508" s="241">
        <f>IF(N508="snížená",J508,0)</f>
        <v>0</v>
      </c>
      <c r="BG508" s="241">
        <f>IF(N508="zákl. přenesená",J508,0)</f>
        <v>0</v>
      </c>
      <c r="BH508" s="241">
        <f>IF(N508="sníž. přenesená",J508,0)</f>
        <v>0</v>
      </c>
      <c r="BI508" s="241">
        <f>IF(N508="nulová",J508,0)</f>
        <v>0</v>
      </c>
      <c r="BJ508" s="18" t="s">
        <v>86</v>
      </c>
      <c r="BK508" s="241">
        <f>ROUND(I508*H508,2)</f>
        <v>0</v>
      </c>
      <c r="BL508" s="18" t="s">
        <v>278</v>
      </c>
      <c r="BM508" s="240" t="s">
        <v>593</v>
      </c>
    </row>
    <row r="509" s="2" customFormat="1" ht="37.8" customHeight="1">
      <c r="A509" s="39"/>
      <c r="B509" s="40"/>
      <c r="C509" s="290" t="s">
        <v>594</v>
      </c>
      <c r="D509" s="290" t="s">
        <v>294</v>
      </c>
      <c r="E509" s="291" t="s">
        <v>595</v>
      </c>
      <c r="F509" s="292" t="s">
        <v>596</v>
      </c>
      <c r="G509" s="293" t="s">
        <v>184</v>
      </c>
      <c r="H509" s="294">
        <v>1</v>
      </c>
      <c r="I509" s="295"/>
      <c r="J509" s="296">
        <f>ROUND(I509*H509,2)</f>
        <v>0</v>
      </c>
      <c r="K509" s="297"/>
      <c r="L509" s="298"/>
      <c r="M509" s="299" t="s">
        <v>1</v>
      </c>
      <c r="N509" s="300" t="s">
        <v>43</v>
      </c>
      <c r="O509" s="92"/>
      <c r="P509" s="238">
        <f>O509*H509</f>
        <v>0</v>
      </c>
      <c r="Q509" s="238">
        <v>0</v>
      </c>
      <c r="R509" s="238">
        <f>Q509*H509</f>
        <v>0</v>
      </c>
      <c r="S509" s="238">
        <v>0</v>
      </c>
      <c r="T509" s="23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0" t="s">
        <v>350</v>
      </c>
      <c r="AT509" s="240" t="s">
        <v>294</v>
      </c>
      <c r="AU509" s="240" t="s">
        <v>88</v>
      </c>
      <c r="AY509" s="18" t="s">
        <v>163</v>
      </c>
      <c r="BE509" s="241">
        <f>IF(N509="základní",J509,0)</f>
        <v>0</v>
      </c>
      <c r="BF509" s="241">
        <f>IF(N509="snížená",J509,0)</f>
        <v>0</v>
      </c>
      <c r="BG509" s="241">
        <f>IF(N509="zákl. přenesená",J509,0)</f>
        <v>0</v>
      </c>
      <c r="BH509" s="241">
        <f>IF(N509="sníž. přenesená",J509,0)</f>
        <v>0</v>
      </c>
      <c r="BI509" s="241">
        <f>IF(N509="nulová",J509,0)</f>
        <v>0</v>
      </c>
      <c r="BJ509" s="18" t="s">
        <v>86</v>
      </c>
      <c r="BK509" s="241">
        <f>ROUND(I509*H509,2)</f>
        <v>0</v>
      </c>
      <c r="BL509" s="18" t="s">
        <v>278</v>
      </c>
      <c r="BM509" s="240" t="s">
        <v>597</v>
      </c>
    </row>
    <row r="510" s="2" customFormat="1">
      <c r="A510" s="39"/>
      <c r="B510" s="40"/>
      <c r="C510" s="41"/>
      <c r="D510" s="244" t="s">
        <v>186</v>
      </c>
      <c r="E510" s="41"/>
      <c r="F510" s="265" t="s">
        <v>598</v>
      </c>
      <c r="G510" s="41"/>
      <c r="H510" s="41"/>
      <c r="I510" s="266"/>
      <c r="J510" s="41"/>
      <c r="K510" s="41"/>
      <c r="L510" s="45"/>
      <c r="M510" s="267"/>
      <c r="N510" s="268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186</v>
      </c>
      <c r="AU510" s="18" t="s">
        <v>88</v>
      </c>
    </row>
    <row r="511" s="15" customFormat="1">
      <c r="A511" s="15"/>
      <c r="B511" s="269"/>
      <c r="C511" s="270"/>
      <c r="D511" s="244" t="s">
        <v>172</v>
      </c>
      <c r="E511" s="271" t="s">
        <v>1</v>
      </c>
      <c r="F511" s="272" t="s">
        <v>188</v>
      </c>
      <c r="G511" s="270"/>
      <c r="H511" s="271" t="s">
        <v>1</v>
      </c>
      <c r="I511" s="273"/>
      <c r="J511" s="270"/>
      <c r="K511" s="270"/>
      <c r="L511" s="274"/>
      <c r="M511" s="275"/>
      <c r="N511" s="276"/>
      <c r="O511" s="276"/>
      <c r="P511" s="276"/>
      <c r="Q511" s="276"/>
      <c r="R511" s="276"/>
      <c r="S511" s="276"/>
      <c r="T511" s="277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8" t="s">
        <v>172</v>
      </c>
      <c r="AU511" s="278" t="s">
        <v>88</v>
      </c>
      <c r="AV511" s="15" t="s">
        <v>86</v>
      </c>
      <c r="AW511" s="15" t="s">
        <v>34</v>
      </c>
      <c r="AX511" s="15" t="s">
        <v>78</v>
      </c>
      <c r="AY511" s="278" t="s">
        <v>163</v>
      </c>
    </row>
    <row r="512" s="13" customFormat="1">
      <c r="A512" s="13"/>
      <c r="B512" s="242"/>
      <c r="C512" s="243"/>
      <c r="D512" s="244" t="s">
        <v>172</v>
      </c>
      <c r="E512" s="245" t="s">
        <v>1</v>
      </c>
      <c r="F512" s="246" t="s">
        <v>86</v>
      </c>
      <c r="G512" s="243"/>
      <c r="H512" s="247">
        <v>1</v>
      </c>
      <c r="I512" s="248"/>
      <c r="J512" s="243"/>
      <c r="K512" s="243"/>
      <c r="L512" s="249"/>
      <c r="M512" s="250"/>
      <c r="N512" s="251"/>
      <c r="O512" s="251"/>
      <c r="P512" s="251"/>
      <c r="Q512" s="251"/>
      <c r="R512" s="251"/>
      <c r="S512" s="251"/>
      <c r="T512" s="25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3" t="s">
        <v>172</v>
      </c>
      <c r="AU512" s="253" t="s">
        <v>88</v>
      </c>
      <c r="AV512" s="13" t="s">
        <v>88</v>
      </c>
      <c r="AW512" s="13" t="s">
        <v>34</v>
      </c>
      <c r="AX512" s="13" t="s">
        <v>78</v>
      </c>
      <c r="AY512" s="253" t="s">
        <v>163</v>
      </c>
    </row>
    <row r="513" s="14" customFormat="1">
      <c r="A513" s="14"/>
      <c r="B513" s="254"/>
      <c r="C513" s="255"/>
      <c r="D513" s="244" t="s">
        <v>172</v>
      </c>
      <c r="E513" s="256" t="s">
        <v>1</v>
      </c>
      <c r="F513" s="257" t="s">
        <v>176</v>
      </c>
      <c r="G513" s="255"/>
      <c r="H513" s="258">
        <v>1</v>
      </c>
      <c r="I513" s="259"/>
      <c r="J513" s="255"/>
      <c r="K513" s="255"/>
      <c r="L513" s="260"/>
      <c r="M513" s="261"/>
      <c r="N513" s="262"/>
      <c r="O513" s="262"/>
      <c r="P513" s="262"/>
      <c r="Q513" s="262"/>
      <c r="R513" s="262"/>
      <c r="S513" s="262"/>
      <c r="T513" s="26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4" t="s">
        <v>172</v>
      </c>
      <c r="AU513" s="264" t="s">
        <v>88</v>
      </c>
      <c r="AV513" s="14" t="s">
        <v>170</v>
      </c>
      <c r="AW513" s="14" t="s">
        <v>34</v>
      </c>
      <c r="AX513" s="14" t="s">
        <v>86</v>
      </c>
      <c r="AY513" s="264" t="s">
        <v>163</v>
      </c>
    </row>
    <row r="514" s="2" customFormat="1" ht="24.15" customHeight="1">
      <c r="A514" s="39"/>
      <c r="B514" s="40"/>
      <c r="C514" s="228" t="s">
        <v>599</v>
      </c>
      <c r="D514" s="228" t="s">
        <v>166</v>
      </c>
      <c r="E514" s="229" t="s">
        <v>600</v>
      </c>
      <c r="F514" s="230" t="s">
        <v>601</v>
      </c>
      <c r="G514" s="231" t="s">
        <v>184</v>
      </c>
      <c r="H514" s="232">
        <v>8</v>
      </c>
      <c r="I514" s="233"/>
      <c r="J514" s="234">
        <f>ROUND(I514*H514,2)</f>
        <v>0</v>
      </c>
      <c r="K514" s="235"/>
      <c r="L514" s="45"/>
      <c r="M514" s="236" t="s">
        <v>1</v>
      </c>
      <c r="N514" s="237" t="s">
        <v>43</v>
      </c>
      <c r="O514" s="92"/>
      <c r="P514" s="238">
        <f>O514*H514</f>
        <v>0</v>
      </c>
      <c r="Q514" s="238">
        <v>0.00093000000000000005</v>
      </c>
      <c r="R514" s="238">
        <f>Q514*H514</f>
        <v>0.0074400000000000004</v>
      </c>
      <c r="S514" s="238">
        <v>0</v>
      </c>
      <c r="T514" s="23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0" t="s">
        <v>278</v>
      </c>
      <c r="AT514" s="240" t="s">
        <v>166</v>
      </c>
      <c r="AU514" s="240" t="s">
        <v>88</v>
      </c>
      <c r="AY514" s="18" t="s">
        <v>163</v>
      </c>
      <c r="BE514" s="241">
        <f>IF(N514="základní",J514,0)</f>
        <v>0</v>
      </c>
      <c r="BF514" s="241">
        <f>IF(N514="snížená",J514,0)</f>
        <v>0</v>
      </c>
      <c r="BG514" s="241">
        <f>IF(N514="zákl. přenesená",J514,0)</f>
        <v>0</v>
      </c>
      <c r="BH514" s="241">
        <f>IF(N514="sníž. přenesená",J514,0)</f>
        <v>0</v>
      </c>
      <c r="BI514" s="241">
        <f>IF(N514="nulová",J514,0)</f>
        <v>0</v>
      </c>
      <c r="BJ514" s="18" t="s">
        <v>86</v>
      </c>
      <c r="BK514" s="241">
        <f>ROUND(I514*H514,2)</f>
        <v>0</v>
      </c>
      <c r="BL514" s="18" t="s">
        <v>278</v>
      </c>
      <c r="BM514" s="240" t="s">
        <v>602</v>
      </c>
    </row>
    <row r="515" s="2" customFormat="1" ht="37.8" customHeight="1">
      <c r="A515" s="39"/>
      <c r="B515" s="40"/>
      <c r="C515" s="290" t="s">
        <v>603</v>
      </c>
      <c r="D515" s="290" t="s">
        <v>294</v>
      </c>
      <c r="E515" s="291" t="s">
        <v>604</v>
      </c>
      <c r="F515" s="292" t="s">
        <v>605</v>
      </c>
      <c r="G515" s="293" t="s">
        <v>184</v>
      </c>
      <c r="H515" s="294">
        <v>8</v>
      </c>
      <c r="I515" s="295"/>
      <c r="J515" s="296">
        <f>ROUND(I515*H515,2)</f>
        <v>0</v>
      </c>
      <c r="K515" s="297"/>
      <c r="L515" s="298"/>
      <c r="M515" s="299" t="s">
        <v>1</v>
      </c>
      <c r="N515" s="300" t="s">
        <v>43</v>
      </c>
      <c r="O515" s="92"/>
      <c r="P515" s="238">
        <f>O515*H515</f>
        <v>0</v>
      </c>
      <c r="Q515" s="238">
        <v>0</v>
      </c>
      <c r="R515" s="238">
        <f>Q515*H515</f>
        <v>0</v>
      </c>
      <c r="S515" s="238">
        <v>0</v>
      </c>
      <c r="T515" s="23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0" t="s">
        <v>350</v>
      </c>
      <c r="AT515" s="240" t="s">
        <v>294</v>
      </c>
      <c r="AU515" s="240" t="s">
        <v>88</v>
      </c>
      <c r="AY515" s="18" t="s">
        <v>163</v>
      </c>
      <c r="BE515" s="241">
        <f>IF(N515="základní",J515,0)</f>
        <v>0</v>
      </c>
      <c r="BF515" s="241">
        <f>IF(N515="snížená",J515,0)</f>
        <v>0</v>
      </c>
      <c r="BG515" s="241">
        <f>IF(N515="zákl. přenesená",J515,0)</f>
        <v>0</v>
      </c>
      <c r="BH515" s="241">
        <f>IF(N515="sníž. přenesená",J515,0)</f>
        <v>0</v>
      </c>
      <c r="BI515" s="241">
        <f>IF(N515="nulová",J515,0)</f>
        <v>0</v>
      </c>
      <c r="BJ515" s="18" t="s">
        <v>86</v>
      </c>
      <c r="BK515" s="241">
        <f>ROUND(I515*H515,2)</f>
        <v>0</v>
      </c>
      <c r="BL515" s="18" t="s">
        <v>278</v>
      </c>
      <c r="BM515" s="240" t="s">
        <v>606</v>
      </c>
    </row>
    <row r="516" s="2" customFormat="1">
      <c r="A516" s="39"/>
      <c r="B516" s="40"/>
      <c r="C516" s="41"/>
      <c r="D516" s="244" t="s">
        <v>186</v>
      </c>
      <c r="E516" s="41"/>
      <c r="F516" s="265" t="s">
        <v>598</v>
      </c>
      <c r="G516" s="41"/>
      <c r="H516" s="41"/>
      <c r="I516" s="266"/>
      <c r="J516" s="41"/>
      <c r="K516" s="41"/>
      <c r="L516" s="45"/>
      <c r="M516" s="267"/>
      <c r="N516" s="268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186</v>
      </c>
      <c r="AU516" s="18" t="s">
        <v>88</v>
      </c>
    </row>
    <row r="517" s="15" customFormat="1">
      <c r="A517" s="15"/>
      <c r="B517" s="269"/>
      <c r="C517" s="270"/>
      <c r="D517" s="244" t="s">
        <v>172</v>
      </c>
      <c r="E517" s="271" t="s">
        <v>1</v>
      </c>
      <c r="F517" s="272" t="s">
        <v>188</v>
      </c>
      <c r="G517" s="270"/>
      <c r="H517" s="271" t="s">
        <v>1</v>
      </c>
      <c r="I517" s="273"/>
      <c r="J517" s="270"/>
      <c r="K517" s="270"/>
      <c r="L517" s="274"/>
      <c r="M517" s="275"/>
      <c r="N517" s="276"/>
      <c r="O517" s="276"/>
      <c r="P517" s="276"/>
      <c r="Q517" s="276"/>
      <c r="R517" s="276"/>
      <c r="S517" s="276"/>
      <c r="T517" s="277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8" t="s">
        <v>172</v>
      </c>
      <c r="AU517" s="278" t="s">
        <v>88</v>
      </c>
      <c r="AV517" s="15" t="s">
        <v>86</v>
      </c>
      <c r="AW517" s="15" t="s">
        <v>34</v>
      </c>
      <c r="AX517" s="15" t="s">
        <v>78</v>
      </c>
      <c r="AY517" s="278" t="s">
        <v>163</v>
      </c>
    </row>
    <row r="518" s="13" customFormat="1">
      <c r="A518" s="13"/>
      <c r="B518" s="242"/>
      <c r="C518" s="243"/>
      <c r="D518" s="244" t="s">
        <v>172</v>
      </c>
      <c r="E518" s="245" t="s">
        <v>1</v>
      </c>
      <c r="F518" s="246" t="s">
        <v>199</v>
      </c>
      <c r="G518" s="243"/>
      <c r="H518" s="247">
        <v>6</v>
      </c>
      <c r="I518" s="248"/>
      <c r="J518" s="243"/>
      <c r="K518" s="243"/>
      <c r="L518" s="249"/>
      <c r="M518" s="250"/>
      <c r="N518" s="251"/>
      <c r="O518" s="251"/>
      <c r="P518" s="251"/>
      <c r="Q518" s="251"/>
      <c r="R518" s="251"/>
      <c r="S518" s="251"/>
      <c r="T518" s="25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3" t="s">
        <v>172</v>
      </c>
      <c r="AU518" s="253" t="s">
        <v>88</v>
      </c>
      <c r="AV518" s="13" t="s">
        <v>88</v>
      </c>
      <c r="AW518" s="13" t="s">
        <v>34</v>
      </c>
      <c r="AX518" s="13" t="s">
        <v>78</v>
      </c>
      <c r="AY518" s="253" t="s">
        <v>163</v>
      </c>
    </row>
    <row r="519" s="15" customFormat="1">
      <c r="A519" s="15"/>
      <c r="B519" s="269"/>
      <c r="C519" s="270"/>
      <c r="D519" s="244" t="s">
        <v>172</v>
      </c>
      <c r="E519" s="271" t="s">
        <v>1</v>
      </c>
      <c r="F519" s="272" t="s">
        <v>191</v>
      </c>
      <c r="G519" s="270"/>
      <c r="H519" s="271" t="s">
        <v>1</v>
      </c>
      <c r="I519" s="273"/>
      <c r="J519" s="270"/>
      <c r="K519" s="270"/>
      <c r="L519" s="274"/>
      <c r="M519" s="275"/>
      <c r="N519" s="276"/>
      <c r="O519" s="276"/>
      <c r="P519" s="276"/>
      <c r="Q519" s="276"/>
      <c r="R519" s="276"/>
      <c r="S519" s="276"/>
      <c r="T519" s="277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78" t="s">
        <v>172</v>
      </c>
      <c r="AU519" s="278" t="s">
        <v>88</v>
      </c>
      <c r="AV519" s="15" t="s">
        <v>86</v>
      </c>
      <c r="AW519" s="15" t="s">
        <v>34</v>
      </c>
      <c r="AX519" s="15" t="s">
        <v>78</v>
      </c>
      <c r="AY519" s="278" t="s">
        <v>163</v>
      </c>
    </row>
    <row r="520" s="13" customFormat="1">
      <c r="A520" s="13"/>
      <c r="B520" s="242"/>
      <c r="C520" s="243"/>
      <c r="D520" s="244" t="s">
        <v>172</v>
      </c>
      <c r="E520" s="245" t="s">
        <v>1</v>
      </c>
      <c r="F520" s="246" t="s">
        <v>88</v>
      </c>
      <c r="G520" s="243"/>
      <c r="H520" s="247">
        <v>2</v>
      </c>
      <c r="I520" s="248"/>
      <c r="J520" s="243"/>
      <c r="K520" s="243"/>
      <c r="L520" s="249"/>
      <c r="M520" s="250"/>
      <c r="N520" s="251"/>
      <c r="O520" s="251"/>
      <c r="P520" s="251"/>
      <c r="Q520" s="251"/>
      <c r="R520" s="251"/>
      <c r="S520" s="251"/>
      <c r="T520" s="25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3" t="s">
        <v>172</v>
      </c>
      <c r="AU520" s="253" t="s">
        <v>88</v>
      </c>
      <c r="AV520" s="13" t="s">
        <v>88</v>
      </c>
      <c r="AW520" s="13" t="s">
        <v>34</v>
      </c>
      <c r="AX520" s="13" t="s">
        <v>78</v>
      </c>
      <c r="AY520" s="253" t="s">
        <v>163</v>
      </c>
    </row>
    <row r="521" s="14" customFormat="1">
      <c r="A521" s="14"/>
      <c r="B521" s="254"/>
      <c r="C521" s="255"/>
      <c r="D521" s="244" t="s">
        <v>172</v>
      </c>
      <c r="E521" s="256" t="s">
        <v>1</v>
      </c>
      <c r="F521" s="257" t="s">
        <v>176</v>
      </c>
      <c r="G521" s="255"/>
      <c r="H521" s="258">
        <v>8</v>
      </c>
      <c r="I521" s="259"/>
      <c r="J521" s="255"/>
      <c r="K521" s="255"/>
      <c r="L521" s="260"/>
      <c r="M521" s="261"/>
      <c r="N521" s="262"/>
      <c r="O521" s="262"/>
      <c r="P521" s="262"/>
      <c r="Q521" s="262"/>
      <c r="R521" s="262"/>
      <c r="S521" s="262"/>
      <c r="T521" s="26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4" t="s">
        <v>172</v>
      </c>
      <c r="AU521" s="264" t="s">
        <v>88</v>
      </c>
      <c r="AV521" s="14" t="s">
        <v>170</v>
      </c>
      <c r="AW521" s="14" t="s">
        <v>34</v>
      </c>
      <c r="AX521" s="14" t="s">
        <v>86</v>
      </c>
      <c r="AY521" s="264" t="s">
        <v>163</v>
      </c>
    </row>
    <row r="522" s="2" customFormat="1" ht="24.15" customHeight="1">
      <c r="A522" s="39"/>
      <c r="B522" s="40"/>
      <c r="C522" s="228" t="s">
        <v>607</v>
      </c>
      <c r="D522" s="228" t="s">
        <v>166</v>
      </c>
      <c r="E522" s="229" t="s">
        <v>608</v>
      </c>
      <c r="F522" s="230" t="s">
        <v>609</v>
      </c>
      <c r="G522" s="231" t="s">
        <v>184</v>
      </c>
      <c r="H522" s="232">
        <v>30</v>
      </c>
      <c r="I522" s="233"/>
      <c r="J522" s="234">
        <f>ROUND(I522*H522,2)</f>
        <v>0</v>
      </c>
      <c r="K522" s="235"/>
      <c r="L522" s="45"/>
      <c r="M522" s="236" t="s">
        <v>1</v>
      </c>
      <c r="N522" s="237" t="s">
        <v>43</v>
      </c>
      <c r="O522" s="92"/>
      <c r="P522" s="238">
        <f>O522*H522</f>
        <v>0</v>
      </c>
      <c r="Q522" s="238">
        <v>0</v>
      </c>
      <c r="R522" s="238">
        <f>Q522*H522</f>
        <v>0</v>
      </c>
      <c r="S522" s="238">
        <v>0</v>
      </c>
      <c r="T522" s="23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0" t="s">
        <v>278</v>
      </c>
      <c r="AT522" s="240" t="s">
        <v>166</v>
      </c>
      <c r="AU522" s="240" t="s">
        <v>88</v>
      </c>
      <c r="AY522" s="18" t="s">
        <v>163</v>
      </c>
      <c r="BE522" s="241">
        <f>IF(N522="základní",J522,0)</f>
        <v>0</v>
      </c>
      <c r="BF522" s="241">
        <f>IF(N522="snížená",J522,0)</f>
        <v>0</v>
      </c>
      <c r="BG522" s="241">
        <f>IF(N522="zákl. přenesená",J522,0)</f>
        <v>0</v>
      </c>
      <c r="BH522" s="241">
        <f>IF(N522="sníž. přenesená",J522,0)</f>
        <v>0</v>
      </c>
      <c r="BI522" s="241">
        <f>IF(N522="nulová",J522,0)</f>
        <v>0</v>
      </c>
      <c r="BJ522" s="18" t="s">
        <v>86</v>
      </c>
      <c r="BK522" s="241">
        <f>ROUND(I522*H522,2)</f>
        <v>0</v>
      </c>
      <c r="BL522" s="18" t="s">
        <v>278</v>
      </c>
      <c r="BM522" s="240" t="s">
        <v>610</v>
      </c>
    </row>
    <row r="523" s="2" customFormat="1" ht="24.15" customHeight="1">
      <c r="A523" s="39"/>
      <c r="B523" s="40"/>
      <c r="C523" s="290" t="s">
        <v>611</v>
      </c>
      <c r="D523" s="290" t="s">
        <v>294</v>
      </c>
      <c r="E523" s="291" t="s">
        <v>612</v>
      </c>
      <c r="F523" s="292" t="s">
        <v>613</v>
      </c>
      <c r="G523" s="293" t="s">
        <v>239</v>
      </c>
      <c r="H523" s="294">
        <v>33.600000000000001</v>
      </c>
      <c r="I523" s="295"/>
      <c r="J523" s="296">
        <f>ROUND(I523*H523,2)</f>
        <v>0</v>
      </c>
      <c r="K523" s="297"/>
      <c r="L523" s="298"/>
      <c r="M523" s="299" t="s">
        <v>1</v>
      </c>
      <c r="N523" s="300" t="s">
        <v>43</v>
      </c>
      <c r="O523" s="92"/>
      <c r="P523" s="238">
        <f>O523*H523</f>
        <v>0</v>
      </c>
      <c r="Q523" s="238">
        <v>0</v>
      </c>
      <c r="R523" s="238">
        <f>Q523*H523</f>
        <v>0</v>
      </c>
      <c r="S523" s="238">
        <v>0</v>
      </c>
      <c r="T523" s="23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40" t="s">
        <v>350</v>
      </c>
      <c r="AT523" s="240" t="s">
        <v>294</v>
      </c>
      <c r="AU523" s="240" t="s">
        <v>88</v>
      </c>
      <c r="AY523" s="18" t="s">
        <v>163</v>
      </c>
      <c r="BE523" s="241">
        <f>IF(N523="základní",J523,0)</f>
        <v>0</v>
      </c>
      <c r="BF523" s="241">
        <f>IF(N523="snížená",J523,0)</f>
        <v>0</v>
      </c>
      <c r="BG523" s="241">
        <f>IF(N523="zákl. přenesená",J523,0)</f>
        <v>0</v>
      </c>
      <c r="BH523" s="241">
        <f>IF(N523="sníž. přenesená",J523,0)</f>
        <v>0</v>
      </c>
      <c r="BI523" s="241">
        <f>IF(N523="nulová",J523,0)</f>
        <v>0</v>
      </c>
      <c r="BJ523" s="18" t="s">
        <v>86</v>
      </c>
      <c r="BK523" s="241">
        <f>ROUND(I523*H523,2)</f>
        <v>0</v>
      </c>
      <c r="BL523" s="18" t="s">
        <v>278</v>
      </c>
      <c r="BM523" s="240" t="s">
        <v>614</v>
      </c>
    </row>
    <row r="524" s="2" customFormat="1">
      <c r="A524" s="39"/>
      <c r="B524" s="40"/>
      <c r="C524" s="41"/>
      <c r="D524" s="244" t="s">
        <v>186</v>
      </c>
      <c r="E524" s="41"/>
      <c r="F524" s="265" t="s">
        <v>615</v>
      </c>
      <c r="G524" s="41"/>
      <c r="H524" s="41"/>
      <c r="I524" s="266"/>
      <c r="J524" s="41"/>
      <c r="K524" s="41"/>
      <c r="L524" s="45"/>
      <c r="M524" s="267"/>
      <c r="N524" s="268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186</v>
      </c>
      <c r="AU524" s="18" t="s">
        <v>88</v>
      </c>
    </row>
    <row r="525" s="2" customFormat="1" ht="14.4" customHeight="1">
      <c r="A525" s="39"/>
      <c r="B525" s="40"/>
      <c r="C525" s="290" t="s">
        <v>616</v>
      </c>
      <c r="D525" s="290" t="s">
        <v>294</v>
      </c>
      <c r="E525" s="291" t="s">
        <v>617</v>
      </c>
      <c r="F525" s="292" t="s">
        <v>618</v>
      </c>
      <c r="G525" s="293" t="s">
        <v>184</v>
      </c>
      <c r="H525" s="294">
        <v>30</v>
      </c>
      <c r="I525" s="295"/>
      <c r="J525" s="296">
        <f>ROUND(I525*H525,2)</f>
        <v>0</v>
      </c>
      <c r="K525" s="297"/>
      <c r="L525" s="298"/>
      <c r="M525" s="299" t="s">
        <v>1</v>
      </c>
      <c r="N525" s="300" t="s">
        <v>43</v>
      </c>
      <c r="O525" s="92"/>
      <c r="P525" s="238">
        <f>O525*H525</f>
        <v>0</v>
      </c>
      <c r="Q525" s="238">
        <v>0</v>
      </c>
      <c r="R525" s="238">
        <f>Q525*H525</f>
        <v>0</v>
      </c>
      <c r="S525" s="238">
        <v>0</v>
      </c>
      <c r="T525" s="23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40" t="s">
        <v>350</v>
      </c>
      <c r="AT525" s="240" t="s">
        <v>294</v>
      </c>
      <c r="AU525" s="240" t="s">
        <v>88</v>
      </c>
      <c r="AY525" s="18" t="s">
        <v>163</v>
      </c>
      <c r="BE525" s="241">
        <f>IF(N525="základní",J525,0)</f>
        <v>0</v>
      </c>
      <c r="BF525" s="241">
        <f>IF(N525="snížená",J525,0)</f>
        <v>0</v>
      </c>
      <c r="BG525" s="241">
        <f>IF(N525="zákl. přenesená",J525,0)</f>
        <v>0</v>
      </c>
      <c r="BH525" s="241">
        <f>IF(N525="sníž. přenesená",J525,0)</f>
        <v>0</v>
      </c>
      <c r="BI525" s="241">
        <f>IF(N525="nulová",J525,0)</f>
        <v>0</v>
      </c>
      <c r="BJ525" s="18" t="s">
        <v>86</v>
      </c>
      <c r="BK525" s="241">
        <f>ROUND(I525*H525,2)</f>
        <v>0</v>
      </c>
      <c r="BL525" s="18" t="s">
        <v>278</v>
      </c>
      <c r="BM525" s="240" t="s">
        <v>619</v>
      </c>
    </row>
    <row r="526" s="2" customFormat="1" ht="24.15" customHeight="1">
      <c r="A526" s="39"/>
      <c r="B526" s="40"/>
      <c r="C526" s="228" t="s">
        <v>620</v>
      </c>
      <c r="D526" s="228" t="s">
        <v>166</v>
      </c>
      <c r="E526" s="229" t="s">
        <v>621</v>
      </c>
      <c r="F526" s="230" t="s">
        <v>622</v>
      </c>
      <c r="G526" s="231" t="s">
        <v>538</v>
      </c>
      <c r="H526" s="301"/>
      <c r="I526" s="233"/>
      <c r="J526" s="234">
        <f>ROUND(I526*H526,2)</f>
        <v>0</v>
      </c>
      <c r="K526" s="235"/>
      <c r="L526" s="45"/>
      <c r="M526" s="236" t="s">
        <v>1</v>
      </c>
      <c r="N526" s="237" t="s">
        <v>43</v>
      </c>
      <c r="O526" s="92"/>
      <c r="P526" s="238">
        <f>O526*H526</f>
        <v>0</v>
      </c>
      <c r="Q526" s="238">
        <v>0</v>
      </c>
      <c r="R526" s="238">
        <f>Q526*H526</f>
        <v>0</v>
      </c>
      <c r="S526" s="238">
        <v>0</v>
      </c>
      <c r="T526" s="23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0" t="s">
        <v>278</v>
      </c>
      <c r="AT526" s="240" t="s">
        <v>166</v>
      </c>
      <c r="AU526" s="240" t="s">
        <v>88</v>
      </c>
      <c r="AY526" s="18" t="s">
        <v>163</v>
      </c>
      <c r="BE526" s="241">
        <f>IF(N526="základní",J526,0)</f>
        <v>0</v>
      </c>
      <c r="BF526" s="241">
        <f>IF(N526="snížená",J526,0)</f>
        <v>0</v>
      </c>
      <c r="BG526" s="241">
        <f>IF(N526="zákl. přenesená",J526,0)</f>
        <v>0</v>
      </c>
      <c r="BH526" s="241">
        <f>IF(N526="sníž. přenesená",J526,0)</f>
        <v>0</v>
      </c>
      <c r="BI526" s="241">
        <f>IF(N526="nulová",J526,0)</f>
        <v>0</v>
      </c>
      <c r="BJ526" s="18" t="s">
        <v>86</v>
      </c>
      <c r="BK526" s="241">
        <f>ROUND(I526*H526,2)</f>
        <v>0</v>
      </c>
      <c r="BL526" s="18" t="s">
        <v>278</v>
      </c>
      <c r="BM526" s="240" t="s">
        <v>623</v>
      </c>
    </row>
    <row r="527" s="12" customFormat="1" ht="22.8" customHeight="1">
      <c r="A527" s="12"/>
      <c r="B527" s="212"/>
      <c r="C527" s="213"/>
      <c r="D527" s="214" t="s">
        <v>77</v>
      </c>
      <c r="E527" s="226" t="s">
        <v>624</v>
      </c>
      <c r="F527" s="226" t="s">
        <v>625</v>
      </c>
      <c r="G527" s="213"/>
      <c r="H527" s="213"/>
      <c r="I527" s="216"/>
      <c r="J527" s="227">
        <f>BK527</f>
        <v>0</v>
      </c>
      <c r="K527" s="213"/>
      <c r="L527" s="218"/>
      <c r="M527" s="219"/>
      <c r="N527" s="220"/>
      <c r="O527" s="220"/>
      <c r="P527" s="221">
        <f>SUM(P528:P556)</f>
        <v>0</v>
      </c>
      <c r="Q527" s="220"/>
      <c r="R527" s="221">
        <f>SUM(R528:R556)</f>
        <v>0.01555</v>
      </c>
      <c r="S527" s="220"/>
      <c r="T527" s="222">
        <f>SUM(T528:T556)</f>
        <v>0.59719999999999995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23" t="s">
        <v>88</v>
      </c>
      <c r="AT527" s="224" t="s">
        <v>77</v>
      </c>
      <c r="AU527" s="224" t="s">
        <v>86</v>
      </c>
      <c r="AY527" s="223" t="s">
        <v>163</v>
      </c>
      <c r="BK527" s="225">
        <f>SUM(BK528:BK556)</f>
        <v>0</v>
      </c>
    </row>
    <row r="528" s="2" customFormat="1" ht="14.4" customHeight="1">
      <c r="A528" s="39"/>
      <c r="B528" s="40"/>
      <c r="C528" s="228" t="s">
        <v>626</v>
      </c>
      <c r="D528" s="228" t="s">
        <v>166</v>
      </c>
      <c r="E528" s="229" t="s">
        <v>627</v>
      </c>
      <c r="F528" s="230" t="s">
        <v>628</v>
      </c>
      <c r="G528" s="231" t="s">
        <v>169</v>
      </c>
      <c r="H528" s="232">
        <v>1.44</v>
      </c>
      <c r="I528" s="233"/>
      <c r="J528" s="234">
        <f>ROUND(I528*H528,2)</f>
        <v>0</v>
      </c>
      <c r="K528" s="235"/>
      <c r="L528" s="45"/>
      <c r="M528" s="236" t="s">
        <v>1</v>
      </c>
      <c r="N528" s="237" t="s">
        <v>43</v>
      </c>
      <c r="O528" s="92"/>
      <c r="P528" s="238">
        <f>O528*H528</f>
        <v>0</v>
      </c>
      <c r="Q528" s="238">
        <v>0</v>
      </c>
      <c r="R528" s="238">
        <f>Q528*H528</f>
        <v>0</v>
      </c>
      <c r="S528" s="238">
        <v>0</v>
      </c>
      <c r="T528" s="23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0" t="s">
        <v>278</v>
      </c>
      <c r="AT528" s="240" t="s">
        <v>166</v>
      </c>
      <c r="AU528" s="240" t="s">
        <v>88</v>
      </c>
      <c r="AY528" s="18" t="s">
        <v>163</v>
      </c>
      <c r="BE528" s="241">
        <f>IF(N528="základní",J528,0)</f>
        <v>0</v>
      </c>
      <c r="BF528" s="241">
        <f>IF(N528="snížená",J528,0)</f>
        <v>0</v>
      </c>
      <c r="BG528" s="241">
        <f>IF(N528="zákl. přenesená",J528,0)</f>
        <v>0</v>
      </c>
      <c r="BH528" s="241">
        <f>IF(N528="sníž. přenesená",J528,0)</f>
        <v>0</v>
      </c>
      <c r="BI528" s="241">
        <f>IF(N528="nulová",J528,0)</f>
        <v>0</v>
      </c>
      <c r="BJ528" s="18" t="s">
        <v>86</v>
      </c>
      <c r="BK528" s="241">
        <f>ROUND(I528*H528,2)</f>
        <v>0</v>
      </c>
      <c r="BL528" s="18" t="s">
        <v>278</v>
      </c>
      <c r="BM528" s="240" t="s">
        <v>629</v>
      </c>
    </row>
    <row r="529" s="13" customFormat="1">
      <c r="A529" s="13"/>
      <c r="B529" s="242"/>
      <c r="C529" s="243"/>
      <c r="D529" s="244" t="s">
        <v>172</v>
      </c>
      <c r="E529" s="245" t="s">
        <v>1</v>
      </c>
      <c r="F529" s="246" t="s">
        <v>630</v>
      </c>
      <c r="G529" s="243"/>
      <c r="H529" s="247">
        <v>1.44</v>
      </c>
      <c r="I529" s="248"/>
      <c r="J529" s="243"/>
      <c r="K529" s="243"/>
      <c r="L529" s="249"/>
      <c r="M529" s="250"/>
      <c r="N529" s="251"/>
      <c r="O529" s="251"/>
      <c r="P529" s="251"/>
      <c r="Q529" s="251"/>
      <c r="R529" s="251"/>
      <c r="S529" s="251"/>
      <c r="T529" s="25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3" t="s">
        <v>172</v>
      </c>
      <c r="AU529" s="253" t="s">
        <v>88</v>
      </c>
      <c r="AV529" s="13" t="s">
        <v>88</v>
      </c>
      <c r="AW529" s="13" t="s">
        <v>34</v>
      </c>
      <c r="AX529" s="13" t="s">
        <v>78</v>
      </c>
      <c r="AY529" s="253" t="s">
        <v>163</v>
      </c>
    </row>
    <row r="530" s="14" customFormat="1">
      <c r="A530" s="14"/>
      <c r="B530" s="254"/>
      <c r="C530" s="255"/>
      <c r="D530" s="244" t="s">
        <v>172</v>
      </c>
      <c r="E530" s="256" t="s">
        <v>1</v>
      </c>
      <c r="F530" s="257" t="s">
        <v>176</v>
      </c>
      <c r="G530" s="255"/>
      <c r="H530" s="258">
        <v>1.44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4" t="s">
        <v>172</v>
      </c>
      <c r="AU530" s="264" t="s">
        <v>88</v>
      </c>
      <c r="AV530" s="14" t="s">
        <v>170</v>
      </c>
      <c r="AW530" s="14" t="s">
        <v>34</v>
      </c>
      <c r="AX530" s="14" t="s">
        <v>86</v>
      </c>
      <c r="AY530" s="264" t="s">
        <v>163</v>
      </c>
    </row>
    <row r="531" s="2" customFormat="1" ht="24.15" customHeight="1">
      <c r="A531" s="39"/>
      <c r="B531" s="40"/>
      <c r="C531" s="228" t="s">
        <v>631</v>
      </c>
      <c r="D531" s="228" t="s">
        <v>166</v>
      </c>
      <c r="E531" s="229" t="s">
        <v>632</v>
      </c>
      <c r="F531" s="230" t="s">
        <v>633</v>
      </c>
      <c r="G531" s="231" t="s">
        <v>184</v>
      </c>
      <c r="H531" s="232">
        <v>6</v>
      </c>
      <c r="I531" s="233"/>
      <c r="J531" s="234">
        <f>ROUND(I531*H531,2)</f>
        <v>0</v>
      </c>
      <c r="K531" s="235"/>
      <c r="L531" s="45"/>
      <c r="M531" s="236" t="s">
        <v>1</v>
      </c>
      <c r="N531" s="237" t="s">
        <v>43</v>
      </c>
      <c r="O531" s="92"/>
      <c r="P531" s="238">
        <f>O531*H531</f>
        <v>0</v>
      </c>
      <c r="Q531" s="238">
        <v>0</v>
      </c>
      <c r="R531" s="238">
        <f>Q531*H531</f>
        <v>0</v>
      </c>
      <c r="S531" s="238">
        <v>0</v>
      </c>
      <c r="T531" s="23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40" t="s">
        <v>278</v>
      </c>
      <c r="AT531" s="240" t="s">
        <v>166</v>
      </c>
      <c r="AU531" s="240" t="s">
        <v>88</v>
      </c>
      <c r="AY531" s="18" t="s">
        <v>163</v>
      </c>
      <c r="BE531" s="241">
        <f>IF(N531="základní",J531,0)</f>
        <v>0</v>
      </c>
      <c r="BF531" s="241">
        <f>IF(N531="snížená",J531,0)</f>
        <v>0</v>
      </c>
      <c r="BG531" s="241">
        <f>IF(N531="zákl. přenesená",J531,0)</f>
        <v>0</v>
      </c>
      <c r="BH531" s="241">
        <f>IF(N531="sníž. přenesená",J531,0)</f>
        <v>0</v>
      </c>
      <c r="BI531" s="241">
        <f>IF(N531="nulová",J531,0)</f>
        <v>0</v>
      </c>
      <c r="BJ531" s="18" t="s">
        <v>86</v>
      </c>
      <c r="BK531" s="241">
        <f>ROUND(I531*H531,2)</f>
        <v>0</v>
      </c>
      <c r="BL531" s="18" t="s">
        <v>278</v>
      </c>
      <c r="BM531" s="240" t="s">
        <v>634</v>
      </c>
    </row>
    <row r="532" s="2" customFormat="1" ht="37.8" customHeight="1">
      <c r="A532" s="39"/>
      <c r="B532" s="40"/>
      <c r="C532" s="290" t="s">
        <v>635</v>
      </c>
      <c r="D532" s="290" t="s">
        <v>294</v>
      </c>
      <c r="E532" s="291" t="s">
        <v>636</v>
      </c>
      <c r="F532" s="292" t="s">
        <v>637</v>
      </c>
      <c r="G532" s="293" t="s">
        <v>184</v>
      </c>
      <c r="H532" s="294">
        <v>6</v>
      </c>
      <c r="I532" s="295"/>
      <c r="J532" s="296">
        <f>ROUND(I532*H532,2)</f>
        <v>0</v>
      </c>
      <c r="K532" s="297"/>
      <c r="L532" s="298"/>
      <c r="M532" s="299" t="s">
        <v>1</v>
      </c>
      <c r="N532" s="300" t="s">
        <v>43</v>
      </c>
      <c r="O532" s="92"/>
      <c r="P532" s="238">
        <f>O532*H532</f>
        <v>0</v>
      </c>
      <c r="Q532" s="238">
        <v>0</v>
      </c>
      <c r="R532" s="238">
        <f>Q532*H532</f>
        <v>0</v>
      </c>
      <c r="S532" s="238">
        <v>0</v>
      </c>
      <c r="T532" s="23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0" t="s">
        <v>350</v>
      </c>
      <c r="AT532" s="240" t="s">
        <v>294</v>
      </c>
      <c r="AU532" s="240" t="s">
        <v>88</v>
      </c>
      <c r="AY532" s="18" t="s">
        <v>163</v>
      </c>
      <c r="BE532" s="241">
        <f>IF(N532="základní",J532,0)</f>
        <v>0</v>
      </c>
      <c r="BF532" s="241">
        <f>IF(N532="snížená",J532,0)</f>
        <v>0</v>
      </c>
      <c r="BG532" s="241">
        <f>IF(N532="zákl. přenesená",J532,0)</f>
        <v>0</v>
      </c>
      <c r="BH532" s="241">
        <f>IF(N532="sníž. přenesená",J532,0)</f>
        <v>0</v>
      </c>
      <c r="BI532" s="241">
        <f>IF(N532="nulová",J532,0)</f>
        <v>0</v>
      </c>
      <c r="BJ532" s="18" t="s">
        <v>86</v>
      </c>
      <c r="BK532" s="241">
        <f>ROUND(I532*H532,2)</f>
        <v>0</v>
      </c>
      <c r="BL532" s="18" t="s">
        <v>278</v>
      </c>
      <c r="BM532" s="240" t="s">
        <v>638</v>
      </c>
    </row>
    <row r="533" s="2" customFormat="1">
      <c r="A533" s="39"/>
      <c r="B533" s="40"/>
      <c r="C533" s="41"/>
      <c r="D533" s="244" t="s">
        <v>186</v>
      </c>
      <c r="E533" s="41"/>
      <c r="F533" s="265" t="s">
        <v>639</v>
      </c>
      <c r="G533" s="41"/>
      <c r="H533" s="41"/>
      <c r="I533" s="266"/>
      <c r="J533" s="41"/>
      <c r="K533" s="41"/>
      <c r="L533" s="45"/>
      <c r="M533" s="267"/>
      <c r="N533" s="268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186</v>
      </c>
      <c r="AU533" s="18" t="s">
        <v>88</v>
      </c>
    </row>
    <row r="534" s="2" customFormat="1" ht="24.15" customHeight="1">
      <c r="A534" s="39"/>
      <c r="B534" s="40"/>
      <c r="C534" s="228" t="s">
        <v>640</v>
      </c>
      <c r="D534" s="228" t="s">
        <v>166</v>
      </c>
      <c r="E534" s="229" t="s">
        <v>641</v>
      </c>
      <c r="F534" s="230" t="s">
        <v>642</v>
      </c>
      <c r="G534" s="231" t="s">
        <v>184</v>
      </c>
      <c r="H534" s="232">
        <v>9</v>
      </c>
      <c r="I534" s="233"/>
      <c r="J534" s="234">
        <f>ROUND(I534*H534,2)</f>
        <v>0</v>
      </c>
      <c r="K534" s="235"/>
      <c r="L534" s="45"/>
      <c r="M534" s="236" t="s">
        <v>1</v>
      </c>
      <c r="N534" s="237" t="s">
        <v>43</v>
      </c>
      <c r="O534" s="92"/>
      <c r="P534" s="238">
        <f>O534*H534</f>
        <v>0</v>
      </c>
      <c r="Q534" s="238">
        <v>0</v>
      </c>
      <c r="R534" s="238">
        <f>Q534*H534</f>
        <v>0</v>
      </c>
      <c r="S534" s="238">
        <v>0</v>
      </c>
      <c r="T534" s="23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0" t="s">
        <v>278</v>
      </c>
      <c r="AT534" s="240" t="s">
        <v>166</v>
      </c>
      <c r="AU534" s="240" t="s">
        <v>88</v>
      </c>
      <c r="AY534" s="18" t="s">
        <v>163</v>
      </c>
      <c r="BE534" s="241">
        <f>IF(N534="základní",J534,0)</f>
        <v>0</v>
      </c>
      <c r="BF534" s="241">
        <f>IF(N534="snížená",J534,0)</f>
        <v>0</v>
      </c>
      <c r="BG534" s="241">
        <f>IF(N534="zákl. přenesená",J534,0)</f>
        <v>0</v>
      </c>
      <c r="BH534" s="241">
        <f>IF(N534="sníž. přenesená",J534,0)</f>
        <v>0</v>
      </c>
      <c r="BI534" s="241">
        <f>IF(N534="nulová",J534,0)</f>
        <v>0</v>
      </c>
      <c r="BJ534" s="18" t="s">
        <v>86</v>
      </c>
      <c r="BK534" s="241">
        <f>ROUND(I534*H534,2)</f>
        <v>0</v>
      </c>
      <c r="BL534" s="18" t="s">
        <v>278</v>
      </c>
      <c r="BM534" s="240" t="s">
        <v>643</v>
      </c>
    </row>
    <row r="535" s="2" customFormat="1" ht="24.15" customHeight="1">
      <c r="A535" s="39"/>
      <c r="B535" s="40"/>
      <c r="C535" s="290" t="s">
        <v>644</v>
      </c>
      <c r="D535" s="290" t="s">
        <v>294</v>
      </c>
      <c r="E535" s="291" t="s">
        <v>645</v>
      </c>
      <c r="F535" s="292" t="s">
        <v>646</v>
      </c>
      <c r="G535" s="293" t="s">
        <v>184</v>
      </c>
      <c r="H535" s="294">
        <v>9</v>
      </c>
      <c r="I535" s="295"/>
      <c r="J535" s="296">
        <f>ROUND(I535*H535,2)</f>
        <v>0</v>
      </c>
      <c r="K535" s="297"/>
      <c r="L535" s="298"/>
      <c r="M535" s="299" t="s">
        <v>1</v>
      </c>
      <c r="N535" s="300" t="s">
        <v>43</v>
      </c>
      <c r="O535" s="92"/>
      <c r="P535" s="238">
        <f>O535*H535</f>
        <v>0</v>
      </c>
      <c r="Q535" s="238">
        <v>0</v>
      </c>
      <c r="R535" s="238">
        <f>Q535*H535</f>
        <v>0</v>
      </c>
      <c r="S535" s="238">
        <v>0</v>
      </c>
      <c r="T535" s="23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40" t="s">
        <v>350</v>
      </c>
      <c r="AT535" s="240" t="s">
        <v>294</v>
      </c>
      <c r="AU535" s="240" t="s">
        <v>88</v>
      </c>
      <c r="AY535" s="18" t="s">
        <v>163</v>
      </c>
      <c r="BE535" s="241">
        <f>IF(N535="základní",J535,0)</f>
        <v>0</v>
      </c>
      <c r="BF535" s="241">
        <f>IF(N535="snížená",J535,0)</f>
        <v>0</v>
      </c>
      <c r="BG535" s="241">
        <f>IF(N535="zákl. přenesená",J535,0)</f>
        <v>0</v>
      </c>
      <c r="BH535" s="241">
        <f>IF(N535="sníž. přenesená",J535,0)</f>
        <v>0</v>
      </c>
      <c r="BI535" s="241">
        <f>IF(N535="nulová",J535,0)</f>
        <v>0</v>
      </c>
      <c r="BJ535" s="18" t="s">
        <v>86</v>
      </c>
      <c r="BK535" s="241">
        <f>ROUND(I535*H535,2)</f>
        <v>0</v>
      </c>
      <c r="BL535" s="18" t="s">
        <v>278</v>
      </c>
      <c r="BM535" s="240" t="s">
        <v>647</v>
      </c>
    </row>
    <row r="536" s="2" customFormat="1">
      <c r="A536" s="39"/>
      <c r="B536" s="40"/>
      <c r="C536" s="41"/>
      <c r="D536" s="244" t="s">
        <v>186</v>
      </c>
      <c r="E536" s="41"/>
      <c r="F536" s="265" t="s">
        <v>648</v>
      </c>
      <c r="G536" s="41"/>
      <c r="H536" s="41"/>
      <c r="I536" s="266"/>
      <c r="J536" s="41"/>
      <c r="K536" s="41"/>
      <c r="L536" s="45"/>
      <c r="M536" s="267"/>
      <c r="N536" s="268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186</v>
      </c>
      <c r="AU536" s="18" t="s">
        <v>88</v>
      </c>
    </row>
    <row r="537" s="2" customFormat="1" ht="24.15" customHeight="1">
      <c r="A537" s="39"/>
      <c r="B537" s="40"/>
      <c r="C537" s="290" t="s">
        <v>649</v>
      </c>
      <c r="D537" s="290" t="s">
        <v>294</v>
      </c>
      <c r="E537" s="291" t="s">
        <v>650</v>
      </c>
      <c r="F537" s="292" t="s">
        <v>651</v>
      </c>
      <c r="G537" s="293" t="s">
        <v>184</v>
      </c>
      <c r="H537" s="294">
        <v>9</v>
      </c>
      <c r="I537" s="295"/>
      <c r="J537" s="296">
        <f>ROUND(I537*H537,2)</f>
        <v>0</v>
      </c>
      <c r="K537" s="297"/>
      <c r="L537" s="298"/>
      <c r="M537" s="299" t="s">
        <v>1</v>
      </c>
      <c r="N537" s="300" t="s">
        <v>43</v>
      </c>
      <c r="O537" s="92"/>
      <c r="P537" s="238">
        <f>O537*H537</f>
        <v>0</v>
      </c>
      <c r="Q537" s="238">
        <v>0</v>
      </c>
      <c r="R537" s="238">
        <f>Q537*H537</f>
        <v>0</v>
      </c>
      <c r="S537" s="238">
        <v>0</v>
      </c>
      <c r="T537" s="23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0" t="s">
        <v>350</v>
      </c>
      <c r="AT537" s="240" t="s">
        <v>294</v>
      </c>
      <c r="AU537" s="240" t="s">
        <v>88</v>
      </c>
      <c r="AY537" s="18" t="s">
        <v>163</v>
      </c>
      <c r="BE537" s="241">
        <f>IF(N537="základní",J537,0)</f>
        <v>0</v>
      </c>
      <c r="BF537" s="241">
        <f>IF(N537="snížená",J537,0)</f>
        <v>0</v>
      </c>
      <c r="BG537" s="241">
        <f>IF(N537="zákl. přenesená",J537,0)</f>
        <v>0</v>
      </c>
      <c r="BH537" s="241">
        <f>IF(N537="sníž. přenesená",J537,0)</f>
        <v>0</v>
      </c>
      <c r="BI537" s="241">
        <f>IF(N537="nulová",J537,0)</f>
        <v>0</v>
      </c>
      <c r="BJ537" s="18" t="s">
        <v>86</v>
      </c>
      <c r="BK537" s="241">
        <f>ROUND(I537*H537,2)</f>
        <v>0</v>
      </c>
      <c r="BL537" s="18" t="s">
        <v>278</v>
      </c>
      <c r="BM537" s="240" t="s">
        <v>652</v>
      </c>
    </row>
    <row r="538" s="2" customFormat="1" ht="14.4" customHeight="1">
      <c r="A538" s="39"/>
      <c r="B538" s="40"/>
      <c r="C538" s="228" t="s">
        <v>653</v>
      </c>
      <c r="D538" s="228" t="s">
        <v>166</v>
      </c>
      <c r="E538" s="229" t="s">
        <v>654</v>
      </c>
      <c r="F538" s="230" t="s">
        <v>655</v>
      </c>
      <c r="G538" s="231" t="s">
        <v>169</v>
      </c>
      <c r="H538" s="232">
        <v>29.859999999999999</v>
      </c>
      <c r="I538" s="233"/>
      <c r="J538" s="234">
        <f>ROUND(I538*H538,2)</f>
        <v>0</v>
      </c>
      <c r="K538" s="235"/>
      <c r="L538" s="45"/>
      <c r="M538" s="236" t="s">
        <v>1</v>
      </c>
      <c r="N538" s="237" t="s">
        <v>43</v>
      </c>
      <c r="O538" s="92"/>
      <c r="P538" s="238">
        <f>O538*H538</f>
        <v>0</v>
      </c>
      <c r="Q538" s="238">
        <v>0</v>
      </c>
      <c r="R538" s="238">
        <f>Q538*H538</f>
        <v>0</v>
      </c>
      <c r="S538" s="238">
        <v>0.02</v>
      </c>
      <c r="T538" s="239">
        <f>S538*H538</f>
        <v>0.59719999999999995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40" t="s">
        <v>278</v>
      </c>
      <c r="AT538" s="240" t="s">
        <v>166</v>
      </c>
      <c r="AU538" s="240" t="s">
        <v>88</v>
      </c>
      <c r="AY538" s="18" t="s">
        <v>163</v>
      </c>
      <c r="BE538" s="241">
        <f>IF(N538="základní",J538,0)</f>
        <v>0</v>
      </c>
      <c r="BF538" s="241">
        <f>IF(N538="snížená",J538,0)</f>
        <v>0</v>
      </c>
      <c r="BG538" s="241">
        <f>IF(N538="zákl. přenesená",J538,0)</f>
        <v>0</v>
      </c>
      <c r="BH538" s="241">
        <f>IF(N538="sníž. přenesená",J538,0)</f>
        <v>0</v>
      </c>
      <c r="BI538" s="241">
        <f>IF(N538="nulová",J538,0)</f>
        <v>0</v>
      </c>
      <c r="BJ538" s="18" t="s">
        <v>86</v>
      </c>
      <c r="BK538" s="241">
        <f>ROUND(I538*H538,2)</f>
        <v>0</v>
      </c>
      <c r="BL538" s="18" t="s">
        <v>278</v>
      </c>
      <c r="BM538" s="240" t="s">
        <v>656</v>
      </c>
    </row>
    <row r="539" s="15" customFormat="1">
      <c r="A539" s="15"/>
      <c r="B539" s="269"/>
      <c r="C539" s="270"/>
      <c r="D539" s="244" t="s">
        <v>172</v>
      </c>
      <c r="E539" s="271" t="s">
        <v>1</v>
      </c>
      <c r="F539" s="272" t="s">
        <v>188</v>
      </c>
      <c r="G539" s="270"/>
      <c r="H539" s="271" t="s">
        <v>1</v>
      </c>
      <c r="I539" s="273"/>
      <c r="J539" s="270"/>
      <c r="K539" s="270"/>
      <c r="L539" s="274"/>
      <c r="M539" s="275"/>
      <c r="N539" s="276"/>
      <c r="O539" s="276"/>
      <c r="P539" s="276"/>
      <c r="Q539" s="276"/>
      <c r="R539" s="276"/>
      <c r="S539" s="276"/>
      <c r="T539" s="277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8" t="s">
        <v>172</v>
      </c>
      <c r="AU539" s="278" t="s">
        <v>88</v>
      </c>
      <c r="AV539" s="15" t="s">
        <v>86</v>
      </c>
      <c r="AW539" s="15" t="s">
        <v>34</v>
      </c>
      <c r="AX539" s="15" t="s">
        <v>78</v>
      </c>
      <c r="AY539" s="278" t="s">
        <v>163</v>
      </c>
    </row>
    <row r="540" s="13" customFormat="1">
      <c r="A540" s="13"/>
      <c r="B540" s="242"/>
      <c r="C540" s="243"/>
      <c r="D540" s="244" t="s">
        <v>172</v>
      </c>
      <c r="E540" s="245" t="s">
        <v>1</v>
      </c>
      <c r="F540" s="246" t="s">
        <v>657</v>
      </c>
      <c r="G540" s="243"/>
      <c r="H540" s="247">
        <v>12.16</v>
      </c>
      <c r="I540" s="248"/>
      <c r="J540" s="243"/>
      <c r="K540" s="243"/>
      <c r="L540" s="249"/>
      <c r="M540" s="250"/>
      <c r="N540" s="251"/>
      <c r="O540" s="251"/>
      <c r="P540" s="251"/>
      <c r="Q540" s="251"/>
      <c r="R540" s="251"/>
      <c r="S540" s="251"/>
      <c r="T540" s="25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3" t="s">
        <v>172</v>
      </c>
      <c r="AU540" s="253" t="s">
        <v>88</v>
      </c>
      <c r="AV540" s="13" t="s">
        <v>88</v>
      </c>
      <c r="AW540" s="13" t="s">
        <v>34</v>
      </c>
      <c r="AX540" s="13" t="s">
        <v>78</v>
      </c>
      <c r="AY540" s="253" t="s">
        <v>163</v>
      </c>
    </row>
    <row r="541" s="13" customFormat="1">
      <c r="A541" s="13"/>
      <c r="B541" s="242"/>
      <c r="C541" s="243"/>
      <c r="D541" s="244" t="s">
        <v>172</v>
      </c>
      <c r="E541" s="245" t="s">
        <v>1</v>
      </c>
      <c r="F541" s="246" t="s">
        <v>658</v>
      </c>
      <c r="G541" s="243"/>
      <c r="H541" s="247">
        <v>8.9100000000000001</v>
      </c>
      <c r="I541" s="248"/>
      <c r="J541" s="243"/>
      <c r="K541" s="243"/>
      <c r="L541" s="249"/>
      <c r="M541" s="250"/>
      <c r="N541" s="251"/>
      <c r="O541" s="251"/>
      <c r="P541" s="251"/>
      <c r="Q541" s="251"/>
      <c r="R541" s="251"/>
      <c r="S541" s="251"/>
      <c r="T541" s="25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3" t="s">
        <v>172</v>
      </c>
      <c r="AU541" s="253" t="s">
        <v>88</v>
      </c>
      <c r="AV541" s="13" t="s">
        <v>88</v>
      </c>
      <c r="AW541" s="13" t="s">
        <v>34</v>
      </c>
      <c r="AX541" s="13" t="s">
        <v>78</v>
      </c>
      <c r="AY541" s="253" t="s">
        <v>163</v>
      </c>
    </row>
    <row r="542" s="16" customFormat="1">
      <c r="A542" s="16"/>
      <c r="B542" s="279"/>
      <c r="C542" s="280"/>
      <c r="D542" s="244" t="s">
        <v>172</v>
      </c>
      <c r="E542" s="281" t="s">
        <v>1</v>
      </c>
      <c r="F542" s="282" t="s">
        <v>190</v>
      </c>
      <c r="G542" s="280"/>
      <c r="H542" s="283">
        <v>21.07</v>
      </c>
      <c r="I542" s="284"/>
      <c r="J542" s="280"/>
      <c r="K542" s="280"/>
      <c r="L542" s="285"/>
      <c r="M542" s="286"/>
      <c r="N542" s="287"/>
      <c r="O542" s="287"/>
      <c r="P542" s="287"/>
      <c r="Q542" s="287"/>
      <c r="R542" s="287"/>
      <c r="S542" s="287"/>
      <c r="T542" s="288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T542" s="289" t="s">
        <v>172</v>
      </c>
      <c r="AU542" s="289" t="s">
        <v>88</v>
      </c>
      <c r="AV542" s="16" t="s">
        <v>164</v>
      </c>
      <c r="AW542" s="16" t="s">
        <v>34</v>
      </c>
      <c r="AX542" s="16" t="s">
        <v>78</v>
      </c>
      <c r="AY542" s="289" t="s">
        <v>163</v>
      </c>
    </row>
    <row r="543" s="15" customFormat="1">
      <c r="A543" s="15"/>
      <c r="B543" s="269"/>
      <c r="C543" s="270"/>
      <c r="D543" s="244" t="s">
        <v>172</v>
      </c>
      <c r="E543" s="271" t="s">
        <v>1</v>
      </c>
      <c r="F543" s="272" t="s">
        <v>191</v>
      </c>
      <c r="G543" s="270"/>
      <c r="H543" s="271" t="s">
        <v>1</v>
      </c>
      <c r="I543" s="273"/>
      <c r="J543" s="270"/>
      <c r="K543" s="270"/>
      <c r="L543" s="274"/>
      <c r="M543" s="275"/>
      <c r="N543" s="276"/>
      <c r="O543" s="276"/>
      <c r="P543" s="276"/>
      <c r="Q543" s="276"/>
      <c r="R543" s="276"/>
      <c r="S543" s="276"/>
      <c r="T543" s="277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8" t="s">
        <v>172</v>
      </c>
      <c r="AU543" s="278" t="s">
        <v>88</v>
      </c>
      <c r="AV543" s="15" t="s">
        <v>86</v>
      </c>
      <c r="AW543" s="15" t="s">
        <v>34</v>
      </c>
      <c r="AX543" s="15" t="s">
        <v>78</v>
      </c>
      <c r="AY543" s="278" t="s">
        <v>163</v>
      </c>
    </row>
    <row r="544" s="13" customFormat="1">
      <c r="A544" s="13"/>
      <c r="B544" s="242"/>
      <c r="C544" s="243"/>
      <c r="D544" s="244" t="s">
        <v>172</v>
      </c>
      <c r="E544" s="245" t="s">
        <v>1</v>
      </c>
      <c r="F544" s="246" t="s">
        <v>659</v>
      </c>
      <c r="G544" s="243"/>
      <c r="H544" s="247">
        <v>0.95999999999999996</v>
      </c>
      <c r="I544" s="248"/>
      <c r="J544" s="243"/>
      <c r="K544" s="243"/>
      <c r="L544" s="249"/>
      <c r="M544" s="250"/>
      <c r="N544" s="251"/>
      <c r="O544" s="251"/>
      <c r="P544" s="251"/>
      <c r="Q544" s="251"/>
      <c r="R544" s="251"/>
      <c r="S544" s="251"/>
      <c r="T544" s="25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3" t="s">
        <v>172</v>
      </c>
      <c r="AU544" s="253" t="s">
        <v>88</v>
      </c>
      <c r="AV544" s="13" t="s">
        <v>88</v>
      </c>
      <c r="AW544" s="13" t="s">
        <v>34</v>
      </c>
      <c r="AX544" s="13" t="s">
        <v>78</v>
      </c>
      <c r="AY544" s="253" t="s">
        <v>163</v>
      </c>
    </row>
    <row r="545" s="13" customFormat="1">
      <c r="A545" s="13"/>
      <c r="B545" s="242"/>
      <c r="C545" s="243"/>
      <c r="D545" s="244" t="s">
        <v>172</v>
      </c>
      <c r="E545" s="245" t="s">
        <v>1</v>
      </c>
      <c r="F545" s="246" t="s">
        <v>660</v>
      </c>
      <c r="G545" s="243"/>
      <c r="H545" s="247">
        <v>3.4199999999999999</v>
      </c>
      <c r="I545" s="248"/>
      <c r="J545" s="243"/>
      <c r="K545" s="243"/>
      <c r="L545" s="249"/>
      <c r="M545" s="250"/>
      <c r="N545" s="251"/>
      <c r="O545" s="251"/>
      <c r="P545" s="251"/>
      <c r="Q545" s="251"/>
      <c r="R545" s="251"/>
      <c r="S545" s="251"/>
      <c r="T545" s="25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3" t="s">
        <v>172</v>
      </c>
      <c r="AU545" s="253" t="s">
        <v>88</v>
      </c>
      <c r="AV545" s="13" t="s">
        <v>88</v>
      </c>
      <c r="AW545" s="13" t="s">
        <v>34</v>
      </c>
      <c r="AX545" s="13" t="s">
        <v>78</v>
      </c>
      <c r="AY545" s="253" t="s">
        <v>163</v>
      </c>
    </row>
    <row r="546" s="13" customFormat="1">
      <c r="A546" s="13"/>
      <c r="B546" s="242"/>
      <c r="C546" s="243"/>
      <c r="D546" s="244" t="s">
        <v>172</v>
      </c>
      <c r="E546" s="245" t="s">
        <v>1</v>
      </c>
      <c r="F546" s="246" t="s">
        <v>365</v>
      </c>
      <c r="G546" s="243"/>
      <c r="H546" s="247">
        <v>1.44</v>
      </c>
      <c r="I546" s="248"/>
      <c r="J546" s="243"/>
      <c r="K546" s="243"/>
      <c r="L546" s="249"/>
      <c r="M546" s="250"/>
      <c r="N546" s="251"/>
      <c r="O546" s="251"/>
      <c r="P546" s="251"/>
      <c r="Q546" s="251"/>
      <c r="R546" s="251"/>
      <c r="S546" s="251"/>
      <c r="T546" s="25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3" t="s">
        <v>172</v>
      </c>
      <c r="AU546" s="253" t="s">
        <v>88</v>
      </c>
      <c r="AV546" s="13" t="s">
        <v>88</v>
      </c>
      <c r="AW546" s="13" t="s">
        <v>34</v>
      </c>
      <c r="AX546" s="13" t="s">
        <v>78</v>
      </c>
      <c r="AY546" s="253" t="s">
        <v>163</v>
      </c>
    </row>
    <row r="547" s="13" customFormat="1">
      <c r="A547" s="13"/>
      <c r="B547" s="242"/>
      <c r="C547" s="243"/>
      <c r="D547" s="244" t="s">
        <v>172</v>
      </c>
      <c r="E547" s="245" t="s">
        <v>1</v>
      </c>
      <c r="F547" s="246" t="s">
        <v>661</v>
      </c>
      <c r="G547" s="243"/>
      <c r="H547" s="247">
        <v>2.9700000000000002</v>
      </c>
      <c r="I547" s="248"/>
      <c r="J547" s="243"/>
      <c r="K547" s="243"/>
      <c r="L547" s="249"/>
      <c r="M547" s="250"/>
      <c r="N547" s="251"/>
      <c r="O547" s="251"/>
      <c r="P547" s="251"/>
      <c r="Q547" s="251"/>
      <c r="R547" s="251"/>
      <c r="S547" s="251"/>
      <c r="T547" s="25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3" t="s">
        <v>172</v>
      </c>
      <c r="AU547" s="253" t="s">
        <v>88</v>
      </c>
      <c r="AV547" s="13" t="s">
        <v>88</v>
      </c>
      <c r="AW547" s="13" t="s">
        <v>34</v>
      </c>
      <c r="AX547" s="13" t="s">
        <v>78</v>
      </c>
      <c r="AY547" s="253" t="s">
        <v>163</v>
      </c>
    </row>
    <row r="548" s="16" customFormat="1">
      <c r="A548" s="16"/>
      <c r="B548" s="279"/>
      <c r="C548" s="280"/>
      <c r="D548" s="244" t="s">
        <v>172</v>
      </c>
      <c r="E548" s="281" t="s">
        <v>1</v>
      </c>
      <c r="F548" s="282" t="s">
        <v>190</v>
      </c>
      <c r="G548" s="280"/>
      <c r="H548" s="283">
        <v>8.7899999999999991</v>
      </c>
      <c r="I548" s="284"/>
      <c r="J548" s="280"/>
      <c r="K548" s="280"/>
      <c r="L548" s="285"/>
      <c r="M548" s="286"/>
      <c r="N548" s="287"/>
      <c r="O548" s="287"/>
      <c r="P548" s="287"/>
      <c r="Q548" s="287"/>
      <c r="R548" s="287"/>
      <c r="S548" s="287"/>
      <c r="T548" s="288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T548" s="289" t="s">
        <v>172</v>
      </c>
      <c r="AU548" s="289" t="s">
        <v>88</v>
      </c>
      <c r="AV548" s="16" t="s">
        <v>164</v>
      </c>
      <c r="AW548" s="16" t="s">
        <v>34</v>
      </c>
      <c r="AX548" s="16" t="s">
        <v>78</v>
      </c>
      <c r="AY548" s="289" t="s">
        <v>163</v>
      </c>
    </row>
    <row r="549" s="14" customFormat="1">
      <c r="A549" s="14"/>
      <c r="B549" s="254"/>
      <c r="C549" s="255"/>
      <c r="D549" s="244" t="s">
        <v>172</v>
      </c>
      <c r="E549" s="256" t="s">
        <v>1</v>
      </c>
      <c r="F549" s="257" t="s">
        <v>176</v>
      </c>
      <c r="G549" s="255"/>
      <c r="H549" s="258">
        <v>29.859999999999999</v>
      </c>
      <c r="I549" s="259"/>
      <c r="J549" s="255"/>
      <c r="K549" s="255"/>
      <c r="L549" s="260"/>
      <c r="M549" s="261"/>
      <c r="N549" s="262"/>
      <c r="O549" s="262"/>
      <c r="P549" s="262"/>
      <c r="Q549" s="262"/>
      <c r="R549" s="262"/>
      <c r="S549" s="262"/>
      <c r="T549" s="26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4" t="s">
        <v>172</v>
      </c>
      <c r="AU549" s="264" t="s">
        <v>88</v>
      </c>
      <c r="AV549" s="14" t="s">
        <v>170</v>
      </c>
      <c r="AW549" s="14" t="s">
        <v>34</v>
      </c>
      <c r="AX549" s="14" t="s">
        <v>86</v>
      </c>
      <c r="AY549" s="264" t="s">
        <v>163</v>
      </c>
    </row>
    <row r="550" s="2" customFormat="1" ht="24.15" customHeight="1">
      <c r="A550" s="39"/>
      <c r="B550" s="40"/>
      <c r="C550" s="228" t="s">
        <v>662</v>
      </c>
      <c r="D550" s="228" t="s">
        <v>166</v>
      </c>
      <c r="E550" s="229" t="s">
        <v>663</v>
      </c>
      <c r="F550" s="230" t="s">
        <v>664</v>
      </c>
      <c r="G550" s="231" t="s">
        <v>184</v>
      </c>
      <c r="H550" s="232">
        <v>1</v>
      </c>
      <c r="I550" s="233"/>
      <c r="J550" s="234">
        <f>ROUND(I550*H550,2)</f>
        <v>0</v>
      </c>
      <c r="K550" s="235"/>
      <c r="L550" s="45"/>
      <c r="M550" s="236" t="s">
        <v>1</v>
      </c>
      <c r="N550" s="237" t="s">
        <v>43</v>
      </c>
      <c r="O550" s="92"/>
      <c r="P550" s="238">
        <f>O550*H550</f>
        <v>0</v>
      </c>
      <c r="Q550" s="238">
        <v>5.0000000000000002E-05</v>
      </c>
      <c r="R550" s="238">
        <f>Q550*H550</f>
        <v>5.0000000000000002E-05</v>
      </c>
      <c r="S550" s="238">
        <v>0</v>
      </c>
      <c r="T550" s="23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0" t="s">
        <v>170</v>
      </c>
      <c r="AT550" s="240" t="s">
        <v>166</v>
      </c>
      <c r="AU550" s="240" t="s">
        <v>88</v>
      </c>
      <c r="AY550" s="18" t="s">
        <v>163</v>
      </c>
      <c r="BE550" s="241">
        <f>IF(N550="základní",J550,0)</f>
        <v>0</v>
      </c>
      <c r="BF550" s="241">
        <f>IF(N550="snížená",J550,0)</f>
        <v>0</v>
      </c>
      <c r="BG550" s="241">
        <f>IF(N550="zákl. přenesená",J550,0)</f>
        <v>0</v>
      </c>
      <c r="BH550" s="241">
        <f>IF(N550="sníž. přenesená",J550,0)</f>
        <v>0</v>
      </c>
      <c r="BI550" s="241">
        <f>IF(N550="nulová",J550,0)</f>
        <v>0</v>
      </c>
      <c r="BJ550" s="18" t="s">
        <v>86</v>
      </c>
      <c r="BK550" s="241">
        <f>ROUND(I550*H550,2)</f>
        <v>0</v>
      </c>
      <c r="BL550" s="18" t="s">
        <v>170</v>
      </c>
      <c r="BM550" s="240" t="s">
        <v>665</v>
      </c>
    </row>
    <row r="551" s="2" customFormat="1" ht="37.8" customHeight="1">
      <c r="A551" s="39"/>
      <c r="B551" s="40"/>
      <c r="C551" s="290" t="s">
        <v>666</v>
      </c>
      <c r="D551" s="290" t="s">
        <v>294</v>
      </c>
      <c r="E551" s="291" t="s">
        <v>667</v>
      </c>
      <c r="F551" s="292" t="s">
        <v>668</v>
      </c>
      <c r="G551" s="293" t="s">
        <v>184</v>
      </c>
      <c r="H551" s="294">
        <v>1</v>
      </c>
      <c r="I551" s="295"/>
      <c r="J551" s="296">
        <f>ROUND(I551*H551,2)</f>
        <v>0</v>
      </c>
      <c r="K551" s="297"/>
      <c r="L551" s="298"/>
      <c r="M551" s="299" t="s">
        <v>1</v>
      </c>
      <c r="N551" s="300" t="s">
        <v>43</v>
      </c>
      <c r="O551" s="92"/>
      <c r="P551" s="238">
        <f>O551*H551</f>
        <v>0</v>
      </c>
      <c r="Q551" s="238">
        <v>0.014999999999999999</v>
      </c>
      <c r="R551" s="238">
        <f>Q551*H551</f>
        <v>0.014999999999999999</v>
      </c>
      <c r="S551" s="238">
        <v>0</v>
      </c>
      <c r="T551" s="239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40" t="s">
        <v>212</v>
      </c>
      <c r="AT551" s="240" t="s">
        <v>294</v>
      </c>
      <c r="AU551" s="240" t="s">
        <v>88</v>
      </c>
      <c r="AY551" s="18" t="s">
        <v>163</v>
      </c>
      <c r="BE551" s="241">
        <f>IF(N551="základní",J551,0)</f>
        <v>0</v>
      </c>
      <c r="BF551" s="241">
        <f>IF(N551="snížená",J551,0)</f>
        <v>0</v>
      </c>
      <c r="BG551" s="241">
        <f>IF(N551="zákl. přenesená",J551,0)</f>
        <v>0</v>
      </c>
      <c r="BH551" s="241">
        <f>IF(N551="sníž. přenesená",J551,0)</f>
        <v>0</v>
      </c>
      <c r="BI551" s="241">
        <f>IF(N551="nulová",J551,0)</f>
        <v>0</v>
      </c>
      <c r="BJ551" s="18" t="s">
        <v>86</v>
      </c>
      <c r="BK551" s="241">
        <f>ROUND(I551*H551,2)</f>
        <v>0</v>
      </c>
      <c r="BL551" s="18" t="s">
        <v>170</v>
      </c>
      <c r="BM551" s="240" t="s">
        <v>669</v>
      </c>
    </row>
    <row r="552" s="2" customFormat="1" ht="37.8" customHeight="1">
      <c r="A552" s="39"/>
      <c r="B552" s="40"/>
      <c r="C552" s="290" t="s">
        <v>670</v>
      </c>
      <c r="D552" s="290" t="s">
        <v>294</v>
      </c>
      <c r="E552" s="291" t="s">
        <v>671</v>
      </c>
      <c r="F552" s="292" t="s">
        <v>672</v>
      </c>
      <c r="G552" s="293" t="s">
        <v>673</v>
      </c>
      <c r="H552" s="294">
        <v>1</v>
      </c>
      <c r="I552" s="295"/>
      <c r="J552" s="296">
        <f>ROUND(I552*H552,2)</f>
        <v>0</v>
      </c>
      <c r="K552" s="297"/>
      <c r="L552" s="298"/>
      <c r="M552" s="299" t="s">
        <v>1</v>
      </c>
      <c r="N552" s="300" t="s">
        <v>43</v>
      </c>
      <c r="O552" s="92"/>
      <c r="P552" s="238">
        <f>O552*H552</f>
        <v>0</v>
      </c>
      <c r="Q552" s="238">
        <v>0.00050000000000000001</v>
      </c>
      <c r="R552" s="238">
        <f>Q552*H552</f>
        <v>0.00050000000000000001</v>
      </c>
      <c r="S552" s="238">
        <v>0</v>
      </c>
      <c r="T552" s="23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0" t="s">
        <v>212</v>
      </c>
      <c r="AT552" s="240" t="s">
        <v>294</v>
      </c>
      <c r="AU552" s="240" t="s">
        <v>88</v>
      </c>
      <c r="AY552" s="18" t="s">
        <v>163</v>
      </c>
      <c r="BE552" s="241">
        <f>IF(N552="základní",J552,0)</f>
        <v>0</v>
      </c>
      <c r="BF552" s="241">
        <f>IF(N552="snížená",J552,0)</f>
        <v>0</v>
      </c>
      <c r="BG552" s="241">
        <f>IF(N552="zákl. přenesená",J552,0)</f>
        <v>0</v>
      </c>
      <c r="BH552" s="241">
        <f>IF(N552="sníž. přenesená",J552,0)</f>
        <v>0</v>
      </c>
      <c r="BI552" s="241">
        <f>IF(N552="nulová",J552,0)</f>
        <v>0</v>
      </c>
      <c r="BJ552" s="18" t="s">
        <v>86</v>
      </c>
      <c r="BK552" s="241">
        <f>ROUND(I552*H552,2)</f>
        <v>0</v>
      </c>
      <c r="BL552" s="18" t="s">
        <v>170</v>
      </c>
      <c r="BM552" s="240" t="s">
        <v>674</v>
      </c>
    </row>
    <row r="553" s="2" customFormat="1" ht="24.15" customHeight="1">
      <c r="A553" s="39"/>
      <c r="B553" s="40"/>
      <c r="C553" s="228" t="s">
        <v>675</v>
      </c>
      <c r="D553" s="228" t="s">
        <v>166</v>
      </c>
      <c r="E553" s="229" t="s">
        <v>676</v>
      </c>
      <c r="F553" s="230" t="s">
        <v>677</v>
      </c>
      <c r="G553" s="231" t="s">
        <v>678</v>
      </c>
      <c r="H553" s="232">
        <v>75</v>
      </c>
      <c r="I553" s="233"/>
      <c r="J553" s="234">
        <f>ROUND(I553*H553,2)</f>
        <v>0</v>
      </c>
      <c r="K553" s="235"/>
      <c r="L553" s="45"/>
      <c r="M553" s="236" t="s">
        <v>1</v>
      </c>
      <c r="N553" s="237" t="s">
        <v>43</v>
      </c>
      <c r="O553" s="92"/>
      <c r="P553" s="238">
        <f>O553*H553</f>
        <v>0</v>
      </c>
      <c r="Q553" s="238">
        <v>0</v>
      </c>
      <c r="R553" s="238">
        <f>Q553*H553</f>
        <v>0</v>
      </c>
      <c r="S553" s="238">
        <v>0</v>
      </c>
      <c r="T553" s="23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40" t="s">
        <v>278</v>
      </c>
      <c r="AT553" s="240" t="s">
        <v>166</v>
      </c>
      <c r="AU553" s="240" t="s">
        <v>88</v>
      </c>
      <c r="AY553" s="18" t="s">
        <v>163</v>
      </c>
      <c r="BE553" s="241">
        <f>IF(N553="základní",J553,0)</f>
        <v>0</v>
      </c>
      <c r="BF553" s="241">
        <f>IF(N553="snížená",J553,0)</f>
        <v>0</v>
      </c>
      <c r="BG553" s="241">
        <f>IF(N553="zákl. přenesená",J553,0)</f>
        <v>0</v>
      </c>
      <c r="BH553" s="241">
        <f>IF(N553="sníž. přenesená",J553,0)</f>
        <v>0</v>
      </c>
      <c r="BI553" s="241">
        <f>IF(N553="nulová",J553,0)</f>
        <v>0</v>
      </c>
      <c r="BJ553" s="18" t="s">
        <v>86</v>
      </c>
      <c r="BK553" s="241">
        <f>ROUND(I553*H553,2)</f>
        <v>0</v>
      </c>
      <c r="BL553" s="18" t="s">
        <v>278</v>
      </c>
      <c r="BM553" s="240" t="s">
        <v>679</v>
      </c>
    </row>
    <row r="554" s="2" customFormat="1" ht="14.4" customHeight="1">
      <c r="A554" s="39"/>
      <c r="B554" s="40"/>
      <c r="C554" s="228" t="s">
        <v>680</v>
      </c>
      <c r="D554" s="228" t="s">
        <v>166</v>
      </c>
      <c r="E554" s="229" t="s">
        <v>681</v>
      </c>
      <c r="F554" s="230" t="s">
        <v>682</v>
      </c>
      <c r="G554" s="231" t="s">
        <v>184</v>
      </c>
      <c r="H554" s="232">
        <v>1</v>
      </c>
      <c r="I554" s="233"/>
      <c r="J554" s="234">
        <f>ROUND(I554*H554,2)</f>
        <v>0</v>
      </c>
      <c r="K554" s="235"/>
      <c r="L554" s="45"/>
      <c r="M554" s="236" t="s">
        <v>1</v>
      </c>
      <c r="N554" s="237" t="s">
        <v>43</v>
      </c>
      <c r="O554" s="92"/>
      <c r="P554" s="238">
        <f>O554*H554</f>
        <v>0</v>
      </c>
      <c r="Q554" s="238">
        <v>0</v>
      </c>
      <c r="R554" s="238">
        <f>Q554*H554</f>
        <v>0</v>
      </c>
      <c r="S554" s="238">
        <v>0</v>
      </c>
      <c r="T554" s="23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0" t="s">
        <v>278</v>
      </c>
      <c r="AT554" s="240" t="s">
        <v>166</v>
      </c>
      <c r="AU554" s="240" t="s">
        <v>88</v>
      </c>
      <c r="AY554" s="18" t="s">
        <v>163</v>
      </c>
      <c r="BE554" s="241">
        <f>IF(N554="základní",J554,0)</f>
        <v>0</v>
      </c>
      <c r="BF554" s="241">
        <f>IF(N554="snížená",J554,0)</f>
        <v>0</v>
      </c>
      <c r="BG554" s="241">
        <f>IF(N554="zákl. přenesená",J554,0)</f>
        <v>0</v>
      </c>
      <c r="BH554" s="241">
        <f>IF(N554="sníž. přenesená",J554,0)</f>
        <v>0</v>
      </c>
      <c r="BI554" s="241">
        <f>IF(N554="nulová",J554,0)</f>
        <v>0</v>
      </c>
      <c r="BJ554" s="18" t="s">
        <v>86</v>
      </c>
      <c r="BK554" s="241">
        <f>ROUND(I554*H554,2)</f>
        <v>0</v>
      </c>
      <c r="BL554" s="18" t="s">
        <v>278</v>
      </c>
      <c r="BM554" s="240" t="s">
        <v>683</v>
      </c>
    </row>
    <row r="555" s="2" customFormat="1" ht="14.4" customHeight="1">
      <c r="A555" s="39"/>
      <c r="B555" s="40"/>
      <c r="C555" s="228" t="s">
        <v>684</v>
      </c>
      <c r="D555" s="228" t="s">
        <v>166</v>
      </c>
      <c r="E555" s="229" t="s">
        <v>685</v>
      </c>
      <c r="F555" s="230" t="s">
        <v>686</v>
      </c>
      <c r="G555" s="231" t="s">
        <v>184</v>
      </c>
      <c r="H555" s="232">
        <v>1</v>
      </c>
      <c r="I555" s="233"/>
      <c r="J555" s="234">
        <f>ROUND(I555*H555,2)</f>
        <v>0</v>
      </c>
      <c r="K555" s="235"/>
      <c r="L555" s="45"/>
      <c r="M555" s="236" t="s">
        <v>1</v>
      </c>
      <c r="N555" s="237" t="s">
        <v>43</v>
      </c>
      <c r="O555" s="92"/>
      <c r="P555" s="238">
        <f>O555*H555</f>
        <v>0</v>
      </c>
      <c r="Q555" s="238">
        <v>0</v>
      </c>
      <c r="R555" s="238">
        <f>Q555*H555</f>
        <v>0</v>
      </c>
      <c r="S555" s="238">
        <v>0</v>
      </c>
      <c r="T555" s="23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40" t="s">
        <v>278</v>
      </c>
      <c r="AT555" s="240" t="s">
        <v>166</v>
      </c>
      <c r="AU555" s="240" t="s">
        <v>88</v>
      </c>
      <c r="AY555" s="18" t="s">
        <v>163</v>
      </c>
      <c r="BE555" s="241">
        <f>IF(N555="základní",J555,0)</f>
        <v>0</v>
      </c>
      <c r="BF555" s="241">
        <f>IF(N555="snížená",J555,0)</f>
        <v>0</v>
      </c>
      <c r="BG555" s="241">
        <f>IF(N555="zákl. přenesená",J555,0)</f>
        <v>0</v>
      </c>
      <c r="BH555" s="241">
        <f>IF(N555="sníž. přenesená",J555,0)</f>
        <v>0</v>
      </c>
      <c r="BI555" s="241">
        <f>IF(N555="nulová",J555,0)</f>
        <v>0</v>
      </c>
      <c r="BJ555" s="18" t="s">
        <v>86</v>
      </c>
      <c r="BK555" s="241">
        <f>ROUND(I555*H555,2)</f>
        <v>0</v>
      </c>
      <c r="BL555" s="18" t="s">
        <v>278</v>
      </c>
      <c r="BM555" s="240" t="s">
        <v>687</v>
      </c>
    </row>
    <row r="556" s="2" customFormat="1" ht="24.15" customHeight="1">
      <c r="A556" s="39"/>
      <c r="B556" s="40"/>
      <c r="C556" s="228" t="s">
        <v>688</v>
      </c>
      <c r="D556" s="228" t="s">
        <v>166</v>
      </c>
      <c r="E556" s="229" t="s">
        <v>689</v>
      </c>
      <c r="F556" s="230" t="s">
        <v>690</v>
      </c>
      <c r="G556" s="231" t="s">
        <v>538</v>
      </c>
      <c r="H556" s="301"/>
      <c r="I556" s="233"/>
      <c r="J556" s="234">
        <f>ROUND(I556*H556,2)</f>
        <v>0</v>
      </c>
      <c r="K556" s="235"/>
      <c r="L556" s="45"/>
      <c r="M556" s="236" t="s">
        <v>1</v>
      </c>
      <c r="N556" s="237" t="s">
        <v>43</v>
      </c>
      <c r="O556" s="92"/>
      <c r="P556" s="238">
        <f>O556*H556</f>
        <v>0</v>
      </c>
      <c r="Q556" s="238">
        <v>0</v>
      </c>
      <c r="R556" s="238">
        <f>Q556*H556</f>
        <v>0</v>
      </c>
      <c r="S556" s="238">
        <v>0</v>
      </c>
      <c r="T556" s="23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0" t="s">
        <v>278</v>
      </c>
      <c r="AT556" s="240" t="s">
        <v>166</v>
      </c>
      <c r="AU556" s="240" t="s">
        <v>88</v>
      </c>
      <c r="AY556" s="18" t="s">
        <v>163</v>
      </c>
      <c r="BE556" s="241">
        <f>IF(N556="základní",J556,0)</f>
        <v>0</v>
      </c>
      <c r="BF556" s="241">
        <f>IF(N556="snížená",J556,0)</f>
        <v>0</v>
      </c>
      <c r="BG556" s="241">
        <f>IF(N556="zákl. přenesená",J556,0)</f>
        <v>0</v>
      </c>
      <c r="BH556" s="241">
        <f>IF(N556="sníž. přenesená",J556,0)</f>
        <v>0</v>
      </c>
      <c r="BI556" s="241">
        <f>IF(N556="nulová",J556,0)</f>
        <v>0</v>
      </c>
      <c r="BJ556" s="18" t="s">
        <v>86</v>
      </c>
      <c r="BK556" s="241">
        <f>ROUND(I556*H556,2)</f>
        <v>0</v>
      </c>
      <c r="BL556" s="18" t="s">
        <v>278</v>
      </c>
      <c r="BM556" s="240" t="s">
        <v>691</v>
      </c>
    </row>
    <row r="557" s="12" customFormat="1" ht="22.8" customHeight="1">
      <c r="A557" s="12"/>
      <c r="B557" s="212"/>
      <c r="C557" s="213"/>
      <c r="D557" s="214" t="s">
        <v>77</v>
      </c>
      <c r="E557" s="226" t="s">
        <v>692</v>
      </c>
      <c r="F557" s="226" t="s">
        <v>693</v>
      </c>
      <c r="G557" s="213"/>
      <c r="H557" s="213"/>
      <c r="I557" s="216"/>
      <c r="J557" s="227">
        <f>BK557</f>
        <v>0</v>
      </c>
      <c r="K557" s="213"/>
      <c r="L557" s="218"/>
      <c r="M557" s="219"/>
      <c r="N557" s="220"/>
      <c r="O557" s="220"/>
      <c r="P557" s="221">
        <f>SUM(P558:P559)</f>
        <v>0</v>
      </c>
      <c r="Q557" s="220"/>
      <c r="R557" s="221">
        <f>SUM(R558:R559)</f>
        <v>0</v>
      </c>
      <c r="S557" s="220"/>
      <c r="T557" s="222">
        <f>SUM(T558:T559)</f>
        <v>0.12225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23" t="s">
        <v>88</v>
      </c>
      <c r="AT557" s="224" t="s">
        <v>77</v>
      </c>
      <c r="AU557" s="224" t="s">
        <v>86</v>
      </c>
      <c r="AY557" s="223" t="s">
        <v>163</v>
      </c>
      <c r="BK557" s="225">
        <f>SUM(BK558:BK559)</f>
        <v>0</v>
      </c>
    </row>
    <row r="558" s="2" customFormat="1" ht="24.15" customHeight="1">
      <c r="A558" s="39"/>
      <c r="B558" s="40"/>
      <c r="C558" s="228" t="s">
        <v>694</v>
      </c>
      <c r="D558" s="228" t="s">
        <v>166</v>
      </c>
      <c r="E558" s="229" t="s">
        <v>695</v>
      </c>
      <c r="F558" s="230" t="s">
        <v>696</v>
      </c>
      <c r="G558" s="231" t="s">
        <v>169</v>
      </c>
      <c r="H558" s="232">
        <v>1.5</v>
      </c>
      <c r="I558" s="233"/>
      <c r="J558" s="234">
        <f>ROUND(I558*H558,2)</f>
        <v>0</v>
      </c>
      <c r="K558" s="235"/>
      <c r="L558" s="45"/>
      <c r="M558" s="236" t="s">
        <v>1</v>
      </c>
      <c r="N558" s="237" t="s">
        <v>43</v>
      </c>
      <c r="O558" s="92"/>
      <c r="P558" s="238">
        <f>O558*H558</f>
        <v>0</v>
      </c>
      <c r="Q558" s="238">
        <v>0</v>
      </c>
      <c r="R558" s="238">
        <f>Q558*H558</f>
        <v>0</v>
      </c>
      <c r="S558" s="238">
        <v>0.081500000000000003</v>
      </c>
      <c r="T558" s="239">
        <f>S558*H558</f>
        <v>0.12225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40" t="s">
        <v>278</v>
      </c>
      <c r="AT558" s="240" t="s">
        <v>166</v>
      </c>
      <c r="AU558" s="240" t="s">
        <v>88</v>
      </c>
      <c r="AY558" s="18" t="s">
        <v>163</v>
      </c>
      <c r="BE558" s="241">
        <f>IF(N558="základní",J558,0)</f>
        <v>0</v>
      </c>
      <c r="BF558" s="241">
        <f>IF(N558="snížená",J558,0)</f>
        <v>0</v>
      </c>
      <c r="BG558" s="241">
        <f>IF(N558="zákl. přenesená",J558,0)</f>
        <v>0</v>
      </c>
      <c r="BH558" s="241">
        <f>IF(N558="sníž. přenesená",J558,0)</f>
        <v>0</v>
      </c>
      <c r="BI558" s="241">
        <f>IF(N558="nulová",J558,0)</f>
        <v>0</v>
      </c>
      <c r="BJ558" s="18" t="s">
        <v>86</v>
      </c>
      <c r="BK558" s="241">
        <f>ROUND(I558*H558,2)</f>
        <v>0</v>
      </c>
      <c r="BL558" s="18" t="s">
        <v>278</v>
      </c>
      <c r="BM558" s="240" t="s">
        <v>697</v>
      </c>
    </row>
    <row r="559" s="13" customFormat="1">
      <c r="A559" s="13"/>
      <c r="B559" s="242"/>
      <c r="C559" s="243"/>
      <c r="D559" s="244" t="s">
        <v>172</v>
      </c>
      <c r="E559" s="245" t="s">
        <v>1</v>
      </c>
      <c r="F559" s="246" t="s">
        <v>698</v>
      </c>
      <c r="G559" s="243"/>
      <c r="H559" s="247">
        <v>1.5</v>
      </c>
      <c r="I559" s="248"/>
      <c r="J559" s="243"/>
      <c r="K559" s="243"/>
      <c r="L559" s="249"/>
      <c r="M559" s="250"/>
      <c r="N559" s="251"/>
      <c r="O559" s="251"/>
      <c r="P559" s="251"/>
      <c r="Q559" s="251"/>
      <c r="R559" s="251"/>
      <c r="S559" s="251"/>
      <c r="T559" s="25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3" t="s">
        <v>172</v>
      </c>
      <c r="AU559" s="253" t="s">
        <v>88</v>
      </c>
      <c r="AV559" s="13" t="s">
        <v>88</v>
      </c>
      <c r="AW559" s="13" t="s">
        <v>34</v>
      </c>
      <c r="AX559" s="13" t="s">
        <v>86</v>
      </c>
      <c r="AY559" s="253" t="s">
        <v>163</v>
      </c>
    </row>
    <row r="560" s="12" customFormat="1" ht="22.8" customHeight="1">
      <c r="A560" s="12"/>
      <c r="B560" s="212"/>
      <c r="C560" s="213"/>
      <c r="D560" s="214" t="s">
        <v>77</v>
      </c>
      <c r="E560" s="226" t="s">
        <v>699</v>
      </c>
      <c r="F560" s="226" t="s">
        <v>700</v>
      </c>
      <c r="G560" s="213"/>
      <c r="H560" s="213"/>
      <c r="I560" s="216"/>
      <c r="J560" s="227">
        <f>BK560</f>
        <v>0</v>
      </c>
      <c r="K560" s="213"/>
      <c r="L560" s="218"/>
      <c r="M560" s="219"/>
      <c r="N560" s="220"/>
      <c r="O560" s="220"/>
      <c r="P560" s="221">
        <f>SUM(P561:P586)</f>
        <v>0</v>
      </c>
      <c r="Q560" s="220"/>
      <c r="R560" s="221">
        <f>SUM(R561:R586)</f>
        <v>0.90318599999999993</v>
      </c>
      <c r="S560" s="220"/>
      <c r="T560" s="222">
        <f>SUM(T561:T586)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23" t="s">
        <v>88</v>
      </c>
      <c r="AT560" s="224" t="s">
        <v>77</v>
      </c>
      <c r="AU560" s="224" t="s">
        <v>86</v>
      </c>
      <c r="AY560" s="223" t="s">
        <v>163</v>
      </c>
      <c r="BK560" s="225">
        <f>SUM(BK561:BK586)</f>
        <v>0</v>
      </c>
    </row>
    <row r="561" s="2" customFormat="1" ht="24.15" customHeight="1">
      <c r="A561" s="39"/>
      <c r="B561" s="40"/>
      <c r="C561" s="228" t="s">
        <v>701</v>
      </c>
      <c r="D561" s="228" t="s">
        <v>166</v>
      </c>
      <c r="E561" s="229" t="s">
        <v>702</v>
      </c>
      <c r="F561" s="230" t="s">
        <v>703</v>
      </c>
      <c r="G561" s="231" t="s">
        <v>184</v>
      </c>
      <c r="H561" s="232">
        <v>24</v>
      </c>
      <c r="I561" s="233"/>
      <c r="J561" s="234">
        <f>ROUND(I561*H561,2)</f>
        <v>0</v>
      </c>
      <c r="K561" s="235"/>
      <c r="L561" s="45"/>
      <c r="M561" s="236" t="s">
        <v>1</v>
      </c>
      <c r="N561" s="237" t="s">
        <v>43</v>
      </c>
      <c r="O561" s="92"/>
      <c r="P561" s="238">
        <f>O561*H561</f>
        <v>0</v>
      </c>
      <c r="Q561" s="238">
        <v>6.0000000000000002E-05</v>
      </c>
      <c r="R561" s="238">
        <f>Q561*H561</f>
        <v>0.0014400000000000001</v>
      </c>
      <c r="S561" s="238">
        <v>0</v>
      </c>
      <c r="T561" s="23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40" t="s">
        <v>278</v>
      </c>
      <c r="AT561" s="240" t="s">
        <v>166</v>
      </c>
      <c r="AU561" s="240" t="s">
        <v>88</v>
      </c>
      <c r="AY561" s="18" t="s">
        <v>163</v>
      </c>
      <c r="BE561" s="241">
        <f>IF(N561="základní",J561,0)</f>
        <v>0</v>
      </c>
      <c r="BF561" s="241">
        <f>IF(N561="snížená",J561,0)</f>
        <v>0</v>
      </c>
      <c r="BG561" s="241">
        <f>IF(N561="zákl. přenesená",J561,0)</f>
        <v>0</v>
      </c>
      <c r="BH561" s="241">
        <f>IF(N561="sníž. přenesená",J561,0)</f>
        <v>0</v>
      </c>
      <c r="BI561" s="241">
        <f>IF(N561="nulová",J561,0)</f>
        <v>0</v>
      </c>
      <c r="BJ561" s="18" t="s">
        <v>86</v>
      </c>
      <c r="BK561" s="241">
        <f>ROUND(I561*H561,2)</f>
        <v>0</v>
      </c>
      <c r="BL561" s="18" t="s">
        <v>278</v>
      </c>
      <c r="BM561" s="240" t="s">
        <v>704</v>
      </c>
    </row>
    <row r="562" s="13" customFormat="1">
      <c r="A562" s="13"/>
      <c r="B562" s="242"/>
      <c r="C562" s="243"/>
      <c r="D562" s="244" t="s">
        <v>172</v>
      </c>
      <c r="E562" s="245" t="s">
        <v>1</v>
      </c>
      <c r="F562" s="246" t="s">
        <v>705</v>
      </c>
      <c r="G562" s="243"/>
      <c r="H562" s="247">
        <v>24</v>
      </c>
      <c r="I562" s="248"/>
      <c r="J562" s="243"/>
      <c r="K562" s="243"/>
      <c r="L562" s="249"/>
      <c r="M562" s="250"/>
      <c r="N562" s="251"/>
      <c r="O562" s="251"/>
      <c r="P562" s="251"/>
      <c r="Q562" s="251"/>
      <c r="R562" s="251"/>
      <c r="S562" s="251"/>
      <c r="T562" s="25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3" t="s">
        <v>172</v>
      </c>
      <c r="AU562" s="253" t="s">
        <v>88</v>
      </c>
      <c r="AV562" s="13" t="s">
        <v>88</v>
      </c>
      <c r="AW562" s="13" t="s">
        <v>34</v>
      </c>
      <c r="AX562" s="13" t="s">
        <v>86</v>
      </c>
      <c r="AY562" s="253" t="s">
        <v>163</v>
      </c>
    </row>
    <row r="563" s="2" customFormat="1" ht="24.15" customHeight="1">
      <c r="A563" s="39"/>
      <c r="B563" s="40"/>
      <c r="C563" s="228" t="s">
        <v>706</v>
      </c>
      <c r="D563" s="228" t="s">
        <v>166</v>
      </c>
      <c r="E563" s="229" t="s">
        <v>707</v>
      </c>
      <c r="F563" s="230" t="s">
        <v>708</v>
      </c>
      <c r="G563" s="231" t="s">
        <v>169</v>
      </c>
      <c r="H563" s="232">
        <v>8.5</v>
      </c>
      <c r="I563" s="233"/>
      <c r="J563" s="234">
        <f>ROUND(I563*H563,2)</f>
        <v>0</v>
      </c>
      <c r="K563" s="235"/>
      <c r="L563" s="45"/>
      <c r="M563" s="236" t="s">
        <v>1</v>
      </c>
      <c r="N563" s="237" t="s">
        <v>43</v>
      </c>
      <c r="O563" s="92"/>
      <c r="P563" s="238">
        <f>O563*H563</f>
        <v>0</v>
      </c>
      <c r="Q563" s="238">
        <v>2.0000000000000002E-05</v>
      </c>
      <c r="R563" s="238">
        <f>Q563*H563</f>
        <v>0.00017000000000000001</v>
      </c>
      <c r="S563" s="238">
        <v>0</v>
      </c>
      <c r="T563" s="23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40" t="s">
        <v>278</v>
      </c>
      <c r="AT563" s="240" t="s">
        <v>166</v>
      </c>
      <c r="AU563" s="240" t="s">
        <v>88</v>
      </c>
      <c r="AY563" s="18" t="s">
        <v>163</v>
      </c>
      <c r="BE563" s="241">
        <f>IF(N563="základní",J563,0)</f>
        <v>0</v>
      </c>
      <c r="BF563" s="241">
        <f>IF(N563="snížená",J563,0)</f>
        <v>0</v>
      </c>
      <c r="BG563" s="241">
        <f>IF(N563="zákl. přenesená",J563,0)</f>
        <v>0</v>
      </c>
      <c r="BH563" s="241">
        <f>IF(N563="sníž. přenesená",J563,0)</f>
        <v>0</v>
      </c>
      <c r="BI563" s="241">
        <f>IF(N563="nulová",J563,0)</f>
        <v>0</v>
      </c>
      <c r="BJ563" s="18" t="s">
        <v>86</v>
      </c>
      <c r="BK563" s="241">
        <f>ROUND(I563*H563,2)</f>
        <v>0</v>
      </c>
      <c r="BL563" s="18" t="s">
        <v>278</v>
      </c>
      <c r="BM563" s="240" t="s">
        <v>709</v>
      </c>
    </row>
    <row r="564" s="2" customFormat="1" ht="24.15" customHeight="1">
      <c r="A564" s="39"/>
      <c r="B564" s="40"/>
      <c r="C564" s="228" t="s">
        <v>710</v>
      </c>
      <c r="D564" s="228" t="s">
        <v>166</v>
      </c>
      <c r="E564" s="229" t="s">
        <v>711</v>
      </c>
      <c r="F564" s="230" t="s">
        <v>712</v>
      </c>
      <c r="G564" s="231" t="s">
        <v>169</v>
      </c>
      <c r="H564" s="232">
        <v>8.5</v>
      </c>
      <c r="I564" s="233"/>
      <c r="J564" s="234">
        <f>ROUND(I564*H564,2)</f>
        <v>0</v>
      </c>
      <c r="K564" s="235"/>
      <c r="L564" s="45"/>
      <c r="M564" s="236" t="s">
        <v>1</v>
      </c>
      <c r="N564" s="237" t="s">
        <v>43</v>
      </c>
      <c r="O564" s="92"/>
      <c r="P564" s="238">
        <f>O564*H564</f>
        <v>0</v>
      </c>
      <c r="Q564" s="238">
        <v>0.00013999999999999999</v>
      </c>
      <c r="R564" s="238">
        <f>Q564*H564</f>
        <v>0.0011899999999999999</v>
      </c>
      <c r="S564" s="238">
        <v>0</v>
      </c>
      <c r="T564" s="23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0" t="s">
        <v>278</v>
      </c>
      <c r="AT564" s="240" t="s">
        <v>166</v>
      </c>
      <c r="AU564" s="240" t="s">
        <v>88</v>
      </c>
      <c r="AY564" s="18" t="s">
        <v>163</v>
      </c>
      <c r="BE564" s="241">
        <f>IF(N564="základní",J564,0)</f>
        <v>0</v>
      </c>
      <c r="BF564" s="241">
        <f>IF(N564="snížená",J564,0)</f>
        <v>0</v>
      </c>
      <c r="BG564" s="241">
        <f>IF(N564="zákl. přenesená",J564,0)</f>
        <v>0</v>
      </c>
      <c r="BH564" s="241">
        <f>IF(N564="sníž. přenesená",J564,0)</f>
        <v>0</v>
      </c>
      <c r="BI564" s="241">
        <f>IF(N564="nulová",J564,0)</f>
        <v>0</v>
      </c>
      <c r="BJ564" s="18" t="s">
        <v>86</v>
      </c>
      <c r="BK564" s="241">
        <f>ROUND(I564*H564,2)</f>
        <v>0</v>
      </c>
      <c r="BL564" s="18" t="s">
        <v>278</v>
      </c>
      <c r="BM564" s="240" t="s">
        <v>713</v>
      </c>
    </row>
    <row r="565" s="2" customFormat="1" ht="24.15" customHeight="1">
      <c r="A565" s="39"/>
      <c r="B565" s="40"/>
      <c r="C565" s="228" t="s">
        <v>714</v>
      </c>
      <c r="D565" s="228" t="s">
        <v>166</v>
      </c>
      <c r="E565" s="229" t="s">
        <v>715</v>
      </c>
      <c r="F565" s="230" t="s">
        <v>716</v>
      </c>
      <c r="G565" s="231" t="s">
        <v>169</v>
      </c>
      <c r="H565" s="232">
        <v>8.5</v>
      </c>
      <c r="I565" s="233"/>
      <c r="J565" s="234">
        <f>ROUND(I565*H565,2)</f>
        <v>0</v>
      </c>
      <c r="K565" s="235"/>
      <c r="L565" s="45"/>
      <c r="M565" s="236" t="s">
        <v>1</v>
      </c>
      <c r="N565" s="237" t="s">
        <v>43</v>
      </c>
      <c r="O565" s="92"/>
      <c r="P565" s="238">
        <f>O565*H565</f>
        <v>0</v>
      </c>
      <c r="Q565" s="238">
        <v>0.00012</v>
      </c>
      <c r="R565" s="238">
        <f>Q565*H565</f>
        <v>0.0010200000000000001</v>
      </c>
      <c r="S565" s="238">
        <v>0</v>
      </c>
      <c r="T565" s="23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0" t="s">
        <v>278</v>
      </c>
      <c r="AT565" s="240" t="s">
        <v>166</v>
      </c>
      <c r="AU565" s="240" t="s">
        <v>88</v>
      </c>
      <c r="AY565" s="18" t="s">
        <v>163</v>
      </c>
      <c r="BE565" s="241">
        <f>IF(N565="základní",J565,0)</f>
        <v>0</v>
      </c>
      <c r="BF565" s="241">
        <f>IF(N565="snížená",J565,0)</f>
        <v>0</v>
      </c>
      <c r="BG565" s="241">
        <f>IF(N565="zákl. přenesená",J565,0)</f>
        <v>0</v>
      </c>
      <c r="BH565" s="241">
        <f>IF(N565="sníž. přenesená",J565,0)</f>
        <v>0</v>
      </c>
      <c r="BI565" s="241">
        <f>IF(N565="nulová",J565,0)</f>
        <v>0</v>
      </c>
      <c r="BJ565" s="18" t="s">
        <v>86</v>
      </c>
      <c r="BK565" s="241">
        <f>ROUND(I565*H565,2)</f>
        <v>0</v>
      </c>
      <c r="BL565" s="18" t="s">
        <v>278</v>
      </c>
      <c r="BM565" s="240" t="s">
        <v>717</v>
      </c>
    </row>
    <row r="566" s="2" customFormat="1" ht="24.15" customHeight="1">
      <c r="A566" s="39"/>
      <c r="B566" s="40"/>
      <c r="C566" s="228" t="s">
        <v>718</v>
      </c>
      <c r="D566" s="228" t="s">
        <v>166</v>
      </c>
      <c r="E566" s="229" t="s">
        <v>719</v>
      </c>
      <c r="F566" s="230" t="s">
        <v>720</v>
      </c>
      <c r="G566" s="231" t="s">
        <v>169</v>
      </c>
      <c r="H566" s="232">
        <v>8.5</v>
      </c>
      <c r="I566" s="233"/>
      <c r="J566" s="234">
        <f>ROUND(I566*H566,2)</f>
        <v>0</v>
      </c>
      <c r="K566" s="235"/>
      <c r="L566" s="45"/>
      <c r="M566" s="236" t="s">
        <v>1</v>
      </c>
      <c r="N566" s="237" t="s">
        <v>43</v>
      </c>
      <c r="O566" s="92"/>
      <c r="P566" s="238">
        <f>O566*H566</f>
        <v>0</v>
      </c>
      <c r="Q566" s="238">
        <v>0.00012</v>
      </c>
      <c r="R566" s="238">
        <f>Q566*H566</f>
        <v>0.0010200000000000001</v>
      </c>
      <c r="S566" s="238">
        <v>0</v>
      </c>
      <c r="T566" s="23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0" t="s">
        <v>278</v>
      </c>
      <c r="AT566" s="240" t="s">
        <v>166</v>
      </c>
      <c r="AU566" s="240" t="s">
        <v>88</v>
      </c>
      <c r="AY566" s="18" t="s">
        <v>163</v>
      </c>
      <c r="BE566" s="241">
        <f>IF(N566="základní",J566,0)</f>
        <v>0</v>
      </c>
      <c r="BF566" s="241">
        <f>IF(N566="snížená",J566,0)</f>
        <v>0</v>
      </c>
      <c r="BG566" s="241">
        <f>IF(N566="zákl. přenesená",J566,0)</f>
        <v>0</v>
      </c>
      <c r="BH566" s="241">
        <f>IF(N566="sníž. přenesená",J566,0)</f>
        <v>0</v>
      </c>
      <c r="BI566" s="241">
        <f>IF(N566="nulová",J566,0)</f>
        <v>0</v>
      </c>
      <c r="BJ566" s="18" t="s">
        <v>86</v>
      </c>
      <c r="BK566" s="241">
        <f>ROUND(I566*H566,2)</f>
        <v>0</v>
      </c>
      <c r="BL566" s="18" t="s">
        <v>278</v>
      </c>
      <c r="BM566" s="240" t="s">
        <v>721</v>
      </c>
    </row>
    <row r="567" s="2" customFormat="1" ht="24.15" customHeight="1">
      <c r="A567" s="39"/>
      <c r="B567" s="40"/>
      <c r="C567" s="228" t="s">
        <v>722</v>
      </c>
      <c r="D567" s="228" t="s">
        <v>166</v>
      </c>
      <c r="E567" s="229" t="s">
        <v>723</v>
      </c>
      <c r="F567" s="230" t="s">
        <v>724</v>
      </c>
      <c r="G567" s="231" t="s">
        <v>169</v>
      </c>
      <c r="H567" s="232">
        <v>108.94</v>
      </c>
      <c r="I567" s="233"/>
      <c r="J567" s="234">
        <f>ROUND(I567*H567,2)</f>
        <v>0</v>
      </c>
      <c r="K567" s="235"/>
      <c r="L567" s="45"/>
      <c r="M567" s="236" t="s">
        <v>1</v>
      </c>
      <c r="N567" s="237" t="s">
        <v>43</v>
      </c>
      <c r="O567" s="92"/>
      <c r="P567" s="238">
        <f>O567*H567</f>
        <v>0</v>
      </c>
      <c r="Q567" s="238">
        <v>0.00072000000000000005</v>
      </c>
      <c r="R567" s="238">
        <f>Q567*H567</f>
        <v>0.078436800000000001</v>
      </c>
      <c r="S567" s="238">
        <v>0</v>
      </c>
      <c r="T567" s="239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40" t="s">
        <v>278</v>
      </c>
      <c r="AT567" s="240" t="s">
        <v>166</v>
      </c>
      <c r="AU567" s="240" t="s">
        <v>88</v>
      </c>
      <c r="AY567" s="18" t="s">
        <v>163</v>
      </c>
      <c r="BE567" s="241">
        <f>IF(N567="základní",J567,0)</f>
        <v>0</v>
      </c>
      <c r="BF567" s="241">
        <f>IF(N567="snížená",J567,0)</f>
        <v>0</v>
      </c>
      <c r="BG567" s="241">
        <f>IF(N567="zákl. přenesená",J567,0)</f>
        <v>0</v>
      </c>
      <c r="BH567" s="241">
        <f>IF(N567="sníž. přenesená",J567,0)</f>
        <v>0</v>
      </c>
      <c r="BI567" s="241">
        <f>IF(N567="nulová",J567,0)</f>
        <v>0</v>
      </c>
      <c r="BJ567" s="18" t="s">
        <v>86</v>
      </c>
      <c r="BK567" s="241">
        <f>ROUND(I567*H567,2)</f>
        <v>0</v>
      </c>
      <c r="BL567" s="18" t="s">
        <v>278</v>
      </c>
      <c r="BM567" s="240" t="s">
        <v>725</v>
      </c>
    </row>
    <row r="568" s="2" customFormat="1" ht="14.4" customHeight="1">
      <c r="A568" s="39"/>
      <c r="B568" s="40"/>
      <c r="C568" s="228" t="s">
        <v>726</v>
      </c>
      <c r="D568" s="228" t="s">
        <v>166</v>
      </c>
      <c r="E568" s="229" t="s">
        <v>727</v>
      </c>
      <c r="F568" s="230" t="s">
        <v>728</v>
      </c>
      <c r="G568" s="231" t="s">
        <v>169</v>
      </c>
      <c r="H568" s="232">
        <v>8.3200000000000003</v>
      </c>
      <c r="I568" s="233"/>
      <c r="J568" s="234">
        <f>ROUND(I568*H568,2)</f>
        <v>0</v>
      </c>
      <c r="K568" s="235"/>
      <c r="L568" s="45"/>
      <c r="M568" s="236" t="s">
        <v>1</v>
      </c>
      <c r="N568" s="237" t="s">
        <v>43</v>
      </c>
      <c r="O568" s="92"/>
      <c r="P568" s="238">
        <f>O568*H568</f>
        <v>0</v>
      </c>
      <c r="Q568" s="238">
        <v>0.00051000000000000004</v>
      </c>
      <c r="R568" s="238">
        <f>Q568*H568</f>
        <v>0.0042432000000000008</v>
      </c>
      <c r="S568" s="238">
        <v>0</v>
      </c>
      <c r="T568" s="23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0" t="s">
        <v>278</v>
      </c>
      <c r="AT568" s="240" t="s">
        <v>166</v>
      </c>
      <c r="AU568" s="240" t="s">
        <v>88</v>
      </c>
      <c r="AY568" s="18" t="s">
        <v>163</v>
      </c>
      <c r="BE568" s="241">
        <f>IF(N568="základní",J568,0)</f>
        <v>0</v>
      </c>
      <c r="BF568" s="241">
        <f>IF(N568="snížená",J568,0)</f>
        <v>0</v>
      </c>
      <c r="BG568" s="241">
        <f>IF(N568="zákl. přenesená",J568,0)</f>
        <v>0</v>
      </c>
      <c r="BH568" s="241">
        <f>IF(N568="sníž. přenesená",J568,0)</f>
        <v>0</v>
      </c>
      <c r="BI568" s="241">
        <f>IF(N568="nulová",J568,0)</f>
        <v>0</v>
      </c>
      <c r="BJ568" s="18" t="s">
        <v>86</v>
      </c>
      <c r="BK568" s="241">
        <f>ROUND(I568*H568,2)</f>
        <v>0</v>
      </c>
      <c r="BL568" s="18" t="s">
        <v>278</v>
      </c>
      <c r="BM568" s="240" t="s">
        <v>729</v>
      </c>
    </row>
    <row r="569" s="2" customFormat="1" ht="24.15" customHeight="1">
      <c r="A569" s="39"/>
      <c r="B569" s="40"/>
      <c r="C569" s="228" t="s">
        <v>730</v>
      </c>
      <c r="D569" s="228" t="s">
        <v>166</v>
      </c>
      <c r="E569" s="229" t="s">
        <v>731</v>
      </c>
      <c r="F569" s="230" t="s">
        <v>732</v>
      </c>
      <c r="G569" s="231" t="s">
        <v>169</v>
      </c>
      <c r="H569" s="232">
        <v>100.62000000000001</v>
      </c>
      <c r="I569" s="233"/>
      <c r="J569" s="234">
        <f>ROUND(I569*H569,2)</f>
        <v>0</v>
      </c>
      <c r="K569" s="235"/>
      <c r="L569" s="45"/>
      <c r="M569" s="236" t="s">
        <v>1</v>
      </c>
      <c r="N569" s="237" t="s">
        <v>43</v>
      </c>
      <c r="O569" s="92"/>
      <c r="P569" s="238">
        <f>O569*H569</f>
        <v>0</v>
      </c>
      <c r="Q569" s="238">
        <v>0.00062</v>
      </c>
      <c r="R569" s="238">
        <f>Q569*H569</f>
        <v>0.0623844</v>
      </c>
      <c r="S569" s="238">
        <v>0</v>
      </c>
      <c r="T569" s="23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40" t="s">
        <v>278</v>
      </c>
      <c r="AT569" s="240" t="s">
        <v>166</v>
      </c>
      <c r="AU569" s="240" t="s">
        <v>88</v>
      </c>
      <c r="AY569" s="18" t="s">
        <v>163</v>
      </c>
      <c r="BE569" s="241">
        <f>IF(N569="základní",J569,0)</f>
        <v>0</v>
      </c>
      <c r="BF569" s="241">
        <f>IF(N569="snížená",J569,0)</f>
        <v>0</v>
      </c>
      <c r="BG569" s="241">
        <f>IF(N569="zákl. přenesená",J569,0)</f>
        <v>0</v>
      </c>
      <c r="BH569" s="241">
        <f>IF(N569="sníž. přenesená",J569,0)</f>
        <v>0</v>
      </c>
      <c r="BI569" s="241">
        <f>IF(N569="nulová",J569,0)</f>
        <v>0</v>
      </c>
      <c r="BJ569" s="18" t="s">
        <v>86</v>
      </c>
      <c r="BK569" s="241">
        <f>ROUND(I569*H569,2)</f>
        <v>0</v>
      </c>
      <c r="BL569" s="18" t="s">
        <v>278</v>
      </c>
      <c r="BM569" s="240" t="s">
        <v>733</v>
      </c>
    </row>
    <row r="570" s="2" customFormat="1" ht="24.15" customHeight="1">
      <c r="A570" s="39"/>
      <c r="B570" s="40"/>
      <c r="C570" s="228" t="s">
        <v>734</v>
      </c>
      <c r="D570" s="228" t="s">
        <v>166</v>
      </c>
      <c r="E570" s="229" t="s">
        <v>735</v>
      </c>
      <c r="F570" s="230" t="s">
        <v>736</v>
      </c>
      <c r="G570" s="231" t="s">
        <v>169</v>
      </c>
      <c r="H570" s="232">
        <v>598.79999999999995</v>
      </c>
      <c r="I570" s="233"/>
      <c r="J570" s="234">
        <f>ROUND(I570*H570,2)</f>
        <v>0</v>
      </c>
      <c r="K570" s="235"/>
      <c r="L570" s="45"/>
      <c r="M570" s="236" t="s">
        <v>1</v>
      </c>
      <c r="N570" s="237" t="s">
        <v>43</v>
      </c>
      <c r="O570" s="92"/>
      <c r="P570" s="238">
        <f>O570*H570</f>
        <v>0</v>
      </c>
      <c r="Q570" s="238">
        <v>0.00011</v>
      </c>
      <c r="R570" s="238">
        <f>Q570*H570</f>
        <v>0.065867999999999996</v>
      </c>
      <c r="S570" s="238">
        <v>0</v>
      </c>
      <c r="T570" s="23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0" t="s">
        <v>278</v>
      </c>
      <c r="AT570" s="240" t="s">
        <v>166</v>
      </c>
      <c r="AU570" s="240" t="s">
        <v>88</v>
      </c>
      <c r="AY570" s="18" t="s">
        <v>163</v>
      </c>
      <c r="BE570" s="241">
        <f>IF(N570="základní",J570,0)</f>
        <v>0</v>
      </c>
      <c r="BF570" s="241">
        <f>IF(N570="snížená",J570,0)</f>
        <v>0</v>
      </c>
      <c r="BG570" s="241">
        <f>IF(N570="zákl. přenesená",J570,0)</f>
        <v>0</v>
      </c>
      <c r="BH570" s="241">
        <f>IF(N570="sníž. přenesená",J570,0)</f>
        <v>0</v>
      </c>
      <c r="BI570" s="241">
        <f>IF(N570="nulová",J570,0)</f>
        <v>0</v>
      </c>
      <c r="BJ570" s="18" t="s">
        <v>86</v>
      </c>
      <c r="BK570" s="241">
        <f>ROUND(I570*H570,2)</f>
        <v>0</v>
      </c>
      <c r="BL570" s="18" t="s">
        <v>278</v>
      </c>
      <c r="BM570" s="240" t="s">
        <v>737</v>
      </c>
    </row>
    <row r="571" s="2" customFormat="1" ht="24.15" customHeight="1">
      <c r="A571" s="39"/>
      <c r="B571" s="40"/>
      <c r="C571" s="228" t="s">
        <v>738</v>
      </c>
      <c r="D571" s="228" t="s">
        <v>166</v>
      </c>
      <c r="E571" s="229" t="s">
        <v>739</v>
      </c>
      <c r="F571" s="230" t="s">
        <v>740</v>
      </c>
      <c r="G571" s="231" t="s">
        <v>169</v>
      </c>
      <c r="H571" s="232">
        <v>108.94</v>
      </c>
      <c r="I571" s="233"/>
      <c r="J571" s="234">
        <f>ROUND(I571*H571,2)</f>
        <v>0</v>
      </c>
      <c r="K571" s="235"/>
      <c r="L571" s="45"/>
      <c r="M571" s="236" t="s">
        <v>1</v>
      </c>
      <c r="N571" s="237" t="s">
        <v>43</v>
      </c>
      <c r="O571" s="92"/>
      <c r="P571" s="238">
        <f>O571*H571</f>
        <v>0</v>
      </c>
      <c r="Q571" s="238">
        <v>0.00014999999999999999</v>
      </c>
      <c r="R571" s="238">
        <f>Q571*H571</f>
        <v>0.016340999999999998</v>
      </c>
      <c r="S571" s="238">
        <v>0</v>
      </c>
      <c r="T571" s="23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40" t="s">
        <v>278</v>
      </c>
      <c r="AT571" s="240" t="s">
        <v>166</v>
      </c>
      <c r="AU571" s="240" t="s">
        <v>88</v>
      </c>
      <c r="AY571" s="18" t="s">
        <v>163</v>
      </c>
      <c r="BE571" s="241">
        <f>IF(N571="základní",J571,0)</f>
        <v>0</v>
      </c>
      <c r="BF571" s="241">
        <f>IF(N571="snížená",J571,0)</f>
        <v>0</v>
      </c>
      <c r="BG571" s="241">
        <f>IF(N571="zákl. přenesená",J571,0)</f>
        <v>0</v>
      </c>
      <c r="BH571" s="241">
        <f>IF(N571="sníž. přenesená",J571,0)</f>
        <v>0</v>
      </c>
      <c r="BI571" s="241">
        <f>IF(N571="nulová",J571,0)</f>
        <v>0</v>
      </c>
      <c r="BJ571" s="18" t="s">
        <v>86</v>
      </c>
      <c r="BK571" s="241">
        <f>ROUND(I571*H571,2)</f>
        <v>0</v>
      </c>
      <c r="BL571" s="18" t="s">
        <v>278</v>
      </c>
      <c r="BM571" s="240" t="s">
        <v>741</v>
      </c>
    </row>
    <row r="572" s="13" customFormat="1">
      <c r="A572" s="13"/>
      <c r="B572" s="242"/>
      <c r="C572" s="243"/>
      <c r="D572" s="244" t="s">
        <v>172</v>
      </c>
      <c r="E572" s="245" t="s">
        <v>1</v>
      </c>
      <c r="F572" s="246" t="s">
        <v>742</v>
      </c>
      <c r="G572" s="243"/>
      <c r="H572" s="247">
        <v>25.140000000000001</v>
      </c>
      <c r="I572" s="248"/>
      <c r="J572" s="243"/>
      <c r="K572" s="243"/>
      <c r="L572" s="249"/>
      <c r="M572" s="250"/>
      <c r="N572" s="251"/>
      <c r="O572" s="251"/>
      <c r="P572" s="251"/>
      <c r="Q572" s="251"/>
      <c r="R572" s="251"/>
      <c r="S572" s="251"/>
      <c r="T572" s="25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3" t="s">
        <v>172</v>
      </c>
      <c r="AU572" s="253" t="s">
        <v>88</v>
      </c>
      <c r="AV572" s="13" t="s">
        <v>88</v>
      </c>
      <c r="AW572" s="13" t="s">
        <v>34</v>
      </c>
      <c r="AX572" s="13" t="s">
        <v>78</v>
      </c>
      <c r="AY572" s="253" t="s">
        <v>163</v>
      </c>
    </row>
    <row r="573" s="13" customFormat="1">
      <c r="A573" s="13"/>
      <c r="B573" s="242"/>
      <c r="C573" s="243"/>
      <c r="D573" s="244" t="s">
        <v>172</v>
      </c>
      <c r="E573" s="245" t="s">
        <v>1</v>
      </c>
      <c r="F573" s="246" t="s">
        <v>743</v>
      </c>
      <c r="G573" s="243"/>
      <c r="H573" s="247">
        <v>83.799999999999997</v>
      </c>
      <c r="I573" s="248"/>
      <c r="J573" s="243"/>
      <c r="K573" s="243"/>
      <c r="L573" s="249"/>
      <c r="M573" s="250"/>
      <c r="N573" s="251"/>
      <c r="O573" s="251"/>
      <c r="P573" s="251"/>
      <c r="Q573" s="251"/>
      <c r="R573" s="251"/>
      <c r="S573" s="251"/>
      <c r="T573" s="25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3" t="s">
        <v>172</v>
      </c>
      <c r="AU573" s="253" t="s">
        <v>88</v>
      </c>
      <c r="AV573" s="13" t="s">
        <v>88</v>
      </c>
      <c r="AW573" s="13" t="s">
        <v>34</v>
      </c>
      <c r="AX573" s="13" t="s">
        <v>78</v>
      </c>
      <c r="AY573" s="253" t="s">
        <v>163</v>
      </c>
    </row>
    <row r="574" s="14" customFormat="1">
      <c r="A574" s="14"/>
      <c r="B574" s="254"/>
      <c r="C574" s="255"/>
      <c r="D574" s="244" t="s">
        <v>172</v>
      </c>
      <c r="E574" s="256" t="s">
        <v>1</v>
      </c>
      <c r="F574" s="257" t="s">
        <v>176</v>
      </c>
      <c r="G574" s="255"/>
      <c r="H574" s="258">
        <v>108.94</v>
      </c>
      <c r="I574" s="259"/>
      <c r="J574" s="255"/>
      <c r="K574" s="255"/>
      <c r="L574" s="260"/>
      <c r="M574" s="261"/>
      <c r="N574" s="262"/>
      <c r="O574" s="262"/>
      <c r="P574" s="262"/>
      <c r="Q574" s="262"/>
      <c r="R574" s="262"/>
      <c r="S574" s="262"/>
      <c r="T574" s="26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4" t="s">
        <v>172</v>
      </c>
      <c r="AU574" s="264" t="s">
        <v>88</v>
      </c>
      <c r="AV574" s="14" t="s">
        <v>170</v>
      </c>
      <c r="AW574" s="14" t="s">
        <v>34</v>
      </c>
      <c r="AX574" s="14" t="s">
        <v>86</v>
      </c>
      <c r="AY574" s="264" t="s">
        <v>163</v>
      </c>
    </row>
    <row r="575" s="2" customFormat="1" ht="24.15" customHeight="1">
      <c r="A575" s="39"/>
      <c r="B575" s="40"/>
      <c r="C575" s="228" t="s">
        <v>744</v>
      </c>
      <c r="D575" s="228" t="s">
        <v>166</v>
      </c>
      <c r="E575" s="229" t="s">
        <v>745</v>
      </c>
      <c r="F575" s="230" t="s">
        <v>746</v>
      </c>
      <c r="G575" s="231" t="s">
        <v>169</v>
      </c>
      <c r="H575" s="232">
        <v>598.79999999999995</v>
      </c>
      <c r="I575" s="233"/>
      <c r="J575" s="234">
        <f>ROUND(I575*H575,2)</f>
        <v>0</v>
      </c>
      <c r="K575" s="235"/>
      <c r="L575" s="45"/>
      <c r="M575" s="236" t="s">
        <v>1</v>
      </c>
      <c r="N575" s="237" t="s">
        <v>43</v>
      </c>
      <c r="O575" s="92"/>
      <c r="P575" s="238">
        <f>O575*H575</f>
        <v>0</v>
      </c>
      <c r="Q575" s="238">
        <v>0.00072000000000000005</v>
      </c>
      <c r="R575" s="238">
        <f>Q575*H575</f>
        <v>0.43113600000000002</v>
      </c>
      <c r="S575" s="238">
        <v>0</v>
      </c>
      <c r="T575" s="23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0" t="s">
        <v>278</v>
      </c>
      <c r="AT575" s="240" t="s">
        <v>166</v>
      </c>
      <c r="AU575" s="240" t="s">
        <v>88</v>
      </c>
      <c r="AY575" s="18" t="s">
        <v>163</v>
      </c>
      <c r="BE575" s="241">
        <f>IF(N575="základní",J575,0)</f>
        <v>0</v>
      </c>
      <c r="BF575" s="241">
        <f>IF(N575="snížená",J575,0)</f>
        <v>0</v>
      </c>
      <c r="BG575" s="241">
        <f>IF(N575="zákl. přenesená",J575,0)</f>
        <v>0</v>
      </c>
      <c r="BH575" s="241">
        <f>IF(N575="sníž. přenesená",J575,0)</f>
        <v>0</v>
      </c>
      <c r="BI575" s="241">
        <f>IF(N575="nulová",J575,0)</f>
        <v>0</v>
      </c>
      <c r="BJ575" s="18" t="s">
        <v>86</v>
      </c>
      <c r="BK575" s="241">
        <f>ROUND(I575*H575,2)</f>
        <v>0</v>
      </c>
      <c r="BL575" s="18" t="s">
        <v>278</v>
      </c>
      <c r="BM575" s="240" t="s">
        <v>747</v>
      </c>
    </row>
    <row r="576" s="2" customFormat="1" ht="24.15" customHeight="1">
      <c r="A576" s="39"/>
      <c r="B576" s="40"/>
      <c r="C576" s="228" t="s">
        <v>748</v>
      </c>
      <c r="D576" s="228" t="s">
        <v>166</v>
      </c>
      <c r="E576" s="229" t="s">
        <v>749</v>
      </c>
      <c r="F576" s="230" t="s">
        <v>750</v>
      </c>
      <c r="G576" s="231" t="s">
        <v>169</v>
      </c>
      <c r="H576" s="232">
        <v>598.79999999999995</v>
      </c>
      <c r="I576" s="233"/>
      <c r="J576" s="234">
        <f>ROUND(I576*H576,2)</f>
        <v>0</v>
      </c>
      <c r="K576" s="235"/>
      <c r="L576" s="45"/>
      <c r="M576" s="236" t="s">
        <v>1</v>
      </c>
      <c r="N576" s="237" t="s">
        <v>43</v>
      </c>
      <c r="O576" s="92"/>
      <c r="P576" s="238">
        <f>O576*H576</f>
        <v>0</v>
      </c>
      <c r="Q576" s="238">
        <v>4.0000000000000003E-05</v>
      </c>
      <c r="R576" s="238">
        <f>Q576*H576</f>
        <v>0.023952000000000001</v>
      </c>
      <c r="S576" s="238">
        <v>0</v>
      </c>
      <c r="T576" s="23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0" t="s">
        <v>278</v>
      </c>
      <c r="AT576" s="240" t="s">
        <v>166</v>
      </c>
      <c r="AU576" s="240" t="s">
        <v>88</v>
      </c>
      <c r="AY576" s="18" t="s">
        <v>163</v>
      </c>
      <c r="BE576" s="241">
        <f>IF(N576="základní",J576,0)</f>
        <v>0</v>
      </c>
      <c r="BF576" s="241">
        <f>IF(N576="snížená",J576,0)</f>
        <v>0</v>
      </c>
      <c r="BG576" s="241">
        <f>IF(N576="zákl. přenesená",J576,0)</f>
        <v>0</v>
      </c>
      <c r="BH576" s="241">
        <f>IF(N576="sníž. přenesená",J576,0)</f>
        <v>0</v>
      </c>
      <c r="BI576" s="241">
        <f>IF(N576="nulová",J576,0)</f>
        <v>0</v>
      </c>
      <c r="BJ576" s="18" t="s">
        <v>86</v>
      </c>
      <c r="BK576" s="241">
        <f>ROUND(I576*H576,2)</f>
        <v>0</v>
      </c>
      <c r="BL576" s="18" t="s">
        <v>278</v>
      </c>
      <c r="BM576" s="240" t="s">
        <v>751</v>
      </c>
    </row>
    <row r="577" s="2" customFormat="1" ht="24.15" customHeight="1">
      <c r="A577" s="39"/>
      <c r="B577" s="40"/>
      <c r="C577" s="228" t="s">
        <v>752</v>
      </c>
      <c r="D577" s="228" t="s">
        <v>166</v>
      </c>
      <c r="E577" s="229" t="s">
        <v>753</v>
      </c>
      <c r="F577" s="230" t="s">
        <v>754</v>
      </c>
      <c r="G577" s="231" t="s">
        <v>169</v>
      </c>
      <c r="H577" s="232">
        <v>444</v>
      </c>
      <c r="I577" s="233"/>
      <c r="J577" s="234">
        <f>ROUND(I577*H577,2)</f>
        <v>0</v>
      </c>
      <c r="K577" s="235"/>
      <c r="L577" s="45"/>
      <c r="M577" s="236" t="s">
        <v>1</v>
      </c>
      <c r="N577" s="237" t="s">
        <v>43</v>
      </c>
      <c r="O577" s="92"/>
      <c r="P577" s="238">
        <f>O577*H577</f>
        <v>0</v>
      </c>
      <c r="Q577" s="238">
        <v>0.00033</v>
      </c>
      <c r="R577" s="238">
        <f>Q577*H577</f>
        <v>0.14652000000000001</v>
      </c>
      <c r="S577" s="238">
        <v>0</v>
      </c>
      <c r="T577" s="239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0" t="s">
        <v>278</v>
      </c>
      <c r="AT577" s="240" t="s">
        <v>166</v>
      </c>
      <c r="AU577" s="240" t="s">
        <v>88</v>
      </c>
      <c r="AY577" s="18" t="s">
        <v>163</v>
      </c>
      <c r="BE577" s="241">
        <f>IF(N577="základní",J577,0)</f>
        <v>0</v>
      </c>
      <c r="BF577" s="241">
        <f>IF(N577="snížená",J577,0)</f>
        <v>0</v>
      </c>
      <c r="BG577" s="241">
        <f>IF(N577="zákl. přenesená",J577,0)</f>
        <v>0</v>
      </c>
      <c r="BH577" s="241">
        <f>IF(N577="sníž. přenesená",J577,0)</f>
        <v>0</v>
      </c>
      <c r="BI577" s="241">
        <f>IF(N577="nulová",J577,0)</f>
        <v>0</v>
      </c>
      <c r="BJ577" s="18" t="s">
        <v>86</v>
      </c>
      <c r="BK577" s="241">
        <f>ROUND(I577*H577,2)</f>
        <v>0</v>
      </c>
      <c r="BL577" s="18" t="s">
        <v>278</v>
      </c>
      <c r="BM577" s="240" t="s">
        <v>755</v>
      </c>
    </row>
    <row r="578" s="13" customFormat="1">
      <c r="A578" s="13"/>
      <c r="B578" s="242"/>
      <c r="C578" s="243"/>
      <c r="D578" s="244" t="s">
        <v>172</v>
      </c>
      <c r="E578" s="245" t="s">
        <v>1</v>
      </c>
      <c r="F578" s="246" t="s">
        <v>756</v>
      </c>
      <c r="G578" s="243"/>
      <c r="H578" s="247">
        <v>444</v>
      </c>
      <c r="I578" s="248"/>
      <c r="J578" s="243"/>
      <c r="K578" s="243"/>
      <c r="L578" s="249"/>
      <c r="M578" s="250"/>
      <c r="N578" s="251"/>
      <c r="O578" s="251"/>
      <c r="P578" s="251"/>
      <c r="Q578" s="251"/>
      <c r="R578" s="251"/>
      <c r="S578" s="251"/>
      <c r="T578" s="25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3" t="s">
        <v>172</v>
      </c>
      <c r="AU578" s="253" t="s">
        <v>88</v>
      </c>
      <c r="AV578" s="13" t="s">
        <v>88</v>
      </c>
      <c r="AW578" s="13" t="s">
        <v>34</v>
      </c>
      <c r="AX578" s="13" t="s">
        <v>86</v>
      </c>
      <c r="AY578" s="253" t="s">
        <v>163</v>
      </c>
    </row>
    <row r="579" s="2" customFormat="1" ht="24.15" customHeight="1">
      <c r="A579" s="39"/>
      <c r="B579" s="40"/>
      <c r="C579" s="228" t="s">
        <v>757</v>
      </c>
      <c r="D579" s="228" t="s">
        <v>166</v>
      </c>
      <c r="E579" s="229" t="s">
        <v>758</v>
      </c>
      <c r="F579" s="230" t="s">
        <v>759</v>
      </c>
      <c r="G579" s="231" t="s">
        <v>169</v>
      </c>
      <c r="H579" s="232">
        <v>8.3200000000000003</v>
      </c>
      <c r="I579" s="233"/>
      <c r="J579" s="234">
        <f>ROUND(I579*H579,2)</f>
        <v>0</v>
      </c>
      <c r="K579" s="235"/>
      <c r="L579" s="45"/>
      <c r="M579" s="236" t="s">
        <v>1</v>
      </c>
      <c r="N579" s="237" t="s">
        <v>43</v>
      </c>
      <c r="O579" s="92"/>
      <c r="P579" s="238">
        <f>O579*H579</f>
        <v>0</v>
      </c>
      <c r="Q579" s="238">
        <v>0.00050000000000000001</v>
      </c>
      <c r="R579" s="238">
        <f>Q579*H579</f>
        <v>0.0041600000000000005</v>
      </c>
      <c r="S579" s="238">
        <v>0</v>
      </c>
      <c r="T579" s="23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0" t="s">
        <v>278</v>
      </c>
      <c r="AT579" s="240" t="s">
        <v>166</v>
      </c>
      <c r="AU579" s="240" t="s">
        <v>88</v>
      </c>
      <c r="AY579" s="18" t="s">
        <v>163</v>
      </c>
      <c r="BE579" s="241">
        <f>IF(N579="základní",J579,0)</f>
        <v>0</v>
      </c>
      <c r="BF579" s="241">
        <f>IF(N579="snížená",J579,0)</f>
        <v>0</v>
      </c>
      <c r="BG579" s="241">
        <f>IF(N579="zákl. přenesená",J579,0)</f>
        <v>0</v>
      </c>
      <c r="BH579" s="241">
        <f>IF(N579="sníž. přenesená",J579,0)</f>
        <v>0</v>
      </c>
      <c r="BI579" s="241">
        <f>IF(N579="nulová",J579,0)</f>
        <v>0</v>
      </c>
      <c r="BJ579" s="18" t="s">
        <v>86</v>
      </c>
      <c r="BK579" s="241">
        <f>ROUND(I579*H579,2)</f>
        <v>0</v>
      </c>
      <c r="BL579" s="18" t="s">
        <v>278</v>
      </c>
      <c r="BM579" s="240" t="s">
        <v>760</v>
      </c>
    </row>
    <row r="580" s="13" customFormat="1">
      <c r="A580" s="13"/>
      <c r="B580" s="242"/>
      <c r="C580" s="243"/>
      <c r="D580" s="244" t="s">
        <v>172</v>
      </c>
      <c r="E580" s="245" t="s">
        <v>1</v>
      </c>
      <c r="F580" s="246" t="s">
        <v>761</v>
      </c>
      <c r="G580" s="243"/>
      <c r="H580" s="247">
        <v>8.3200000000000003</v>
      </c>
      <c r="I580" s="248"/>
      <c r="J580" s="243"/>
      <c r="K580" s="243"/>
      <c r="L580" s="249"/>
      <c r="M580" s="250"/>
      <c r="N580" s="251"/>
      <c r="O580" s="251"/>
      <c r="P580" s="251"/>
      <c r="Q580" s="251"/>
      <c r="R580" s="251"/>
      <c r="S580" s="251"/>
      <c r="T580" s="25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3" t="s">
        <v>172</v>
      </c>
      <c r="AU580" s="253" t="s">
        <v>88</v>
      </c>
      <c r="AV580" s="13" t="s">
        <v>88</v>
      </c>
      <c r="AW580" s="13" t="s">
        <v>34</v>
      </c>
      <c r="AX580" s="13" t="s">
        <v>86</v>
      </c>
      <c r="AY580" s="253" t="s">
        <v>163</v>
      </c>
    </row>
    <row r="581" s="2" customFormat="1" ht="24.15" customHeight="1">
      <c r="A581" s="39"/>
      <c r="B581" s="40"/>
      <c r="C581" s="228" t="s">
        <v>762</v>
      </c>
      <c r="D581" s="228" t="s">
        <v>166</v>
      </c>
      <c r="E581" s="229" t="s">
        <v>763</v>
      </c>
      <c r="F581" s="230" t="s">
        <v>764</v>
      </c>
      <c r="G581" s="231" t="s">
        <v>169</v>
      </c>
      <c r="H581" s="232">
        <v>100.62000000000001</v>
      </c>
      <c r="I581" s="233"/>
      <c r="J581" s="234">
        <f>ROUND(I581*H581,2)</f>
        <v>0</v>
      </c>
      <c r="K581" s="235"/>
      <c r="L581" s="45"/>
      <c r="M581" s="236" t="s">
        <v>1</v>
      </c>
      <c r="N581" s="237" t="s">
        <v>43</v>
      </c>
      <c r="O581" s="92"/>
      <c r="P581" s="238">
        <f>O581*H581</f>
        <v>0</v>
      </c>
      <c r="Q581" s="238">
        <v>0.00052999999999999998</v>
      </c>
      <c r="R581" s="238">
        <f>Q581*H581</f>
        <v>0.053328600000000004</v>
      </c>
      <c r="S581" s="238">
        <v>0</v>
      </c>
      <c r="T581" s="239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0" t="s">
        <v>278</v>
      </c>
      <c r="AT581" s="240" t="s">
        <v>166</v>
      </c>
      <c r="AU581" s="240" t="s">
        <v>88</v>
      </c>
      <c r="AY581" s="18" t="s">
        <v>163</v>
      </c>
      <c r="BE581" s="241">
        <f>IF(N581="základní",J581,0)</f>
        <v>0</v>
      </c>
      <c r="BF581" s="241">
        <f>IF(N581="snížená",J581,0)</f>
        <v>0</v>
      </c>
      <c r="BG581" s="241">
        <f>IF(N581="zákl. přenesená",J581,0)</f>
        <v>0</v>
      </c>
      <c r="BH581" s="241">
        <f>IF(N581="sníž. přenesená",J581,0)</f>
        <v>0</v>
      </c>
      <c r="BI581" s="241">
        <f>IF(N581="nulová",J581,0)</f>
        <v>0</v>
      </c>
      <c r="BJ581" s="18" t="s">
        <v>86</v>
      </c>
      <c r="BK581" s="241">
        <f>ROUND(I581*H581,2)</f>
        <v>0</v>
      </c>
      <c r="BL581" s="18" t="s">
        <v>278</v>
      </c>
      <c r="BM581" s="240" t="s">
        <v>765</v>
      </c>
    </row>
    <row r="582" s="13" customFormat="1">
      <c r="A582" s="13"/>
      <c r="B582" s="242"/>
      <c r="C582" s="243"/>
      <c r="D582" s="244" t="s">
        <v>172</v>
      </c>
      <c r="E582" s="245" t="s">
        <v>1</v>
      </c>
      <c r="F582" s="246" t="s">
        <v>234</v>
      </c>
      <c r="G582" s="243"/>
      <c r="H582" s="247">
        <v>108.94</v>
      </c>
      <c r="I582" s="248"/>
      <c r="J582" s="243"/>
      <c r="K582" s="243"/>
      <c r="L582" s="249"/>
      <c r="M582" s="250"/>
      <c r="N582" s="251"/>
      <c r="O582" s="251"/>
      <c r="P582" s="251"/>
      <c r="Q582" s="251"/>
      <c r="R582" s="251"/>
      <c r="S582" s="251"/>
      <c r="T582" s="25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3" t="s">
        <v>172</v>
      </c>
      <c r="AU582" s="253" t="s">
        <v>88</v>
      </c>
      <c r="AV582" s="13" t="s">
        <v>88</v>
      </c>
      <c r="AW582" s="13" t="s">
        <v>34</v>
      </c>
      <c r="AX582" s="13" t="s">
        <v>78</v>
      </c>
      <c r="AY582" s="253" t="s">
        <v>163</v>
      </c>
    </row>
    <row r="583" s="13" customFormat="1">
      <c r="A583" s="13"/>
      <c r="B583" s="242"/>
      <c r="C583" s="243"/>
      <c r="D583" s="244" t="s">
        <v>172</v>
      </c>
      <c r="E583" s="245" t="s">
        <v>1</v>
      </c>
      <c r="F583" s="246" t="s">
        <v>235</v>
      </c>
      <c r="G583" s="243"/>
      <c r="H583" s="247">
        <v>-8.3200000000000003</v>
      </c>
      <c r="I583" s="248"/>
      <c r="J583" s="243"/>
      <c r="K583" s="243"/>
      <c r="L583" s="249"/>
      <c r="M583" s="250"/>
      <c r="N583" s="251"/>
      <c r="O583" s="251"/>
      <c r="P583" s="251"/>
      <c r="Q583" s="251"/>
      <c r="R583" s="251"/>
      <c r="S583" s="251"/>
      <c r="T583" s="25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3" t="s">
        <v>172</v>
      </c>
      <c r="AU583" s="253" t="s">
        <v>88</v>
      </c>
      <c r="AV583" s="13" t="s">
        <v>88</v>
      </c>
      <c r="AW583" s="13" t="s">
        <v>34</v>
      </c>
      <c r="AX583" s="13" t="s">
        <v>78</v>
      </c>
      <c r="AY583" s="253" t="s">
        <v>163</v>
      </c>
    </row>
    <row r="584" s="14" customFormat="1">
      <c r="A584" s="14"/>
      <c r="B584" s="254"/>
      <c r="C584" s="255"/>
      <c r="D584" s="244" t="s">
        <v>172</v>
      </c>
      <c r="E584" s="256" t="s">
        <v>1</v>
      </c>
      <c r="F584" s="257" t="s">
        <v>176</v>
      </c>
      <c r="G584" s="255"/>
      <c r="H584" s="258">
        <v>100.62000000000001</v>
      </c>
      <c r="I584" s="259"/>
      <c r="J584" s="255"/>
      <c r="K584" s="255"/>
      <c r="L584" s="260"/>
      <c r="M584" s="261"/>
      <c r="N584" s="262"/>
      <c r="O584" s="262"/>
      <c r="P584" s="262"/>
      <c r="Q584" s="262"/>
      <c r="R584" s="262"/>
      <c r="S584" s="262"/>
      <c r="T584" s="26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4" t="s">
        <v>172</v>
      </c>
      <c r="AU584" s="264" t="s">
        <v>88</v>
      </c>
      <c r="AV584" s="14" t="s">
        <v>170</v>
      </c>
      <c r="AW584" s="14" t="s">
        <v>34</v>
      </c>
      <c r="AX584" s="14" t="s">
        <v>86</v>
      </c>
      <c r="AY584" s="264" t="s">
        <v>163</v>
      </c>
    </row>
    <row r="585" s="2" customFormat="1" ht="24.15" customHeight="1">
      <c r="A585" s="39"/>
      <c r="B585" s="40"/>
      <c r="C585" s="228" t="s">
        <v>766</v>
      </c>
      <c r="D585" s="228" t="s">
        <v>166</v>
      </c>
      <c r="E585" s="229" t="s">
        <v>767</v>
      </c>
      <c r="F585" s="230" t="s">
        <v>768</v>
      </c>
      <c r="G585" s="231" t="s">
        <v>169</v>
      </c>
      <c r="H585" s="232">
        <v>598.79999999999995</v>
      </c>
      <c r="I585" s="233"/>
      <c r="J585" s="234">
        <f>ROUND(I585*H585,2)</f>
        <v>0</v>
      </c>
      <c r="K585" s="235"/>
      <c r="L585" s="45"/>
      <c r="M585" s="236" t="s">
        <v>1</v>
      </c>
      <c r="N585" s="237" t="s">
        <v>43</v>
      </c>
      <c r="O585" s="92"/>
      <c r="P585" s="238">
        <f>O585*H585</f>
        <v>0</v>
      </c>
      <c r="Q585" s="238">
        <v>0</v>
      </c>
      <c r="R585" s="238">
        <f>Q585*H585</f>
        <v>0</v>
      </c>
      <c r="S585" s="238">
        <v>0</v>
      </c>
      <c r="T585" s="239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40" t="s">
        <v>278</v>
      </c>
      <c r="AT585" s="240" t="s">
        <v>166</v>
      </c>
      <c r="AU585" s="240" t="s">
        <v>88</v>
      </c>
      <c r="AY585" s="18" t="s">
        <v>163</v>
      </c>
      <c r="BE585" s="241">
        <f>IF(N585="základní",J585,0)</f>
        <v>0</v>
      </c>
      <c r="BF585" s="241">
        <f>IF(N585="snížená",J585,0)</f>
        <v>0</v>
      </c>
      <c r="BG585" s="241">
        <f>IF(N585="zákl. přenesená",J585,0)</f>
        <v>0</v>
      </c>
      <c r="BH585" s="241">
        <f>IF(N585="sníž. přenesená",J585,0)</f>
        <v>0</v>
      </c>
      <c r="BI585" s="241">
        <f>IF(N585="nulová",J585,0)</f>
        <v>0</v>
      </c>
      <c r="BJ585" s="18" t="s">
        <v>86</v>
      </c>
      <c r="BK585" s="241">
        <f>ROUND(I585*H585,2)</f>
        <v>0</v>
      </c>
      <c r="BL585" s="18" t="s">
        <v>278</v>
      </c>
      <c r="BM585" s="240" t="s">
        <v>769</v>
      </c>
    </row>
    <row r="586" s="2" customFormat="1" ht="24.15" customHeight="1">
      <c r="A586" s="39"/>
      <c r="B586" s="40"/>
      <c r="C586" s="228" t="s">
        <v>770</v>
      </c>
      <c r="D586" s="228" t="s">
        <v>166</v>
      </c>
      <c r="E586" s="229" t="s">
        <v>771</v>
      </c>
      <c r="F586" s="230" t="s">
        <v>772</v>
      </c>
      <c r="G586" s="231" t="s">
        <v>169</v>
      </c>
      <c r="H586" s="232">
        <v>598.79999999999995</v>
      </c>
      <c r="I586" s="233"/>
      <c r="J586" s="234">
        <f>ROUND(I586*H586,2)</f>
        <v>0</v>
      </c>
      <c r="K586" s="235"/>
      <c r="L586" s="45"/>
      <c r="M586" s="236" t="s">
        <v>1</v>
      </c>
      <c r="N586" s="237" t="s">
        <v>43</v>
      </c>
      <c r="O586" s="92"/>
      <c r="P586" s="238">
        <f>O586*H586</f>
        <v>0</v>
      </c>
      <c r="Q586" s="238">
        <v>2.0000000000000002E-05</v>
      </c>
      <c r="R586" s="238">
        <f>Q586*H586</f>
        <v>0.011976000000000001</v>
      </c>
      <c r="S586" s="238">
        <v>0</v>
      </c>
      <c r="T586" s="23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0" t="s">
        <v>278</v>
      </c>
      <c r="AT586" s="240" t="s">
        <v>166</v>
      </c>
      <c r="AU586" s="240" t="s">
        <v>88</v>
      </c>
      <c r="AY586" s="18" t="s">
        <v>163</v>
      </c>
      <c r="BE586" s="241">
        <f>IF(N586="základní",J586,0)</f>
        <v>0</v>
      </c>
      <c r="BF586" s="241">
        <f>IF(N586="snížená",J586,0)</f>
        <v>0</v>
      </c>
      <c r="BG586" s="241">
        <f>IF(N586="zákl. přenesená",J586,0)</f>
        <v>0</v>
      </c>
      <c r="BH586" s="241">
        <f>IF(N586="sníž. přenesená",J586,0)</f>
        <v>0</v>
      </c>
      <c r="BI586" s="241">
        <f>IF(N586="nulová",J586,0)</f>
        <v>0</v>
      </c>
      <c r="BJ586" s="18" t="s">
        <v>86</v>
      </c>
      <c r="BK586" s="241">
        <f>ROUND(I586*H586,2)</f>
        <v>0</v>
      </c>
      <c r="BL586" s="18" t="s">
        <v>278</v>
      </c>
      <c r="BM586" s="240" t="s">
        <v>773</v>
      </c>
    </row>
    <row r="587" s="12" customFormat="1" ht="22.8" customHeight="1">
      <c r="A587" s="12"/>
      <c r="B587" s="212"/>
      <c r="C587" s="213"/>
      <c r="D587" s="214" t="s">
        <v>77</v>
      </c>
      <c r="E587" s="226" t="s">
        <v>774</v>
      </c>
      <c r="F587" s="226" t="s">
        <v>775</v>
      </c>
      <c r="G587" s="213"/>
      <c r="H587" s="213"/>
      <c r="I587" s="216"/>
      <c r="J587" s="227">
        <f>BK587</f>
        <v>0</v>
      </c>
      <c r="K587" s="213"/>
      <c r="L587" s="218"/>
      <c r="M587" s="219"/>
      <c r="N587" s="220"/>
      <c r="O587" s="220"/>
      <c r="P587" s="221">
        <f>SUM(P588:P606)</f>
        <v>0</v>
      </c>
      <c r="Q587" s="220"/>
      <c r="R587" s="221">
        <f>SUM(R588:R606)</f>
        <v>0.065519999999999995</v>
      </c>
      <c r="S587" s="220"/>
      <c r="T587" s="222">
        <f>SUM(T588:T606)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23" t="s">
        <v>88</v>
      </c>
      <c r="AT587" s="224" t="s">
        <v>77</v>
      </c>
      <c r="AU587" s="224" t="s">
        <v>86</v>
      </c>
      <c r="AY587" s="223" t="s">
        <v>163</v>
      </c>
      <c r="BK587" s="225">
        <f>SUM(BK588:BK606)</f>
        <v>0</v>
      </c>
    </row>
    <row r="588" s="2" customFormat="1" ht="24.15" customHeight="1">
      <c r="A588" s="39"/>
      <c r="B588" s="40"/>
      <c r="C588" s="228" t="s">
        <v>776</v>
      </c>
      <c r="D588" s="228" t="s">
        <v>166</v>
      </c>
      <c r="E588" s="229" t="s">
        <v>777</v>
      </c>
      <c r="F588" s="230" t="s">
        <v>778</v>
      </c>
      <c r="G588" s="231" t="s">
        <v>169</v>
      </c>
      <c r="H588" s="232">
        <v>50.399999999999999</v>
      </c>
      <c r="I588" s="233"/>
      <c r="J588" s="234">
        <f>ROUND(I588*H588,2)</f>
        <v>0</v>
      </c>
      <c r="K588" s="235"/>
      <c r="L588" s="45"/>
      <c r="M588" s="236" t="s">
        <v>1</v>
      </c>
      <c r="N588" s="237" t="s">
        <v>43</v>
      </c>
      <c r="O588" s="92"/>
      <c r="P588" s="238">
        <f>O588*H588</f>
        <v>0</v>
      </c>
      <c r="Q588" s="238">
        <v>0</v>
      </c>
      <c r="R588" s="238">
        <f>Q588*H588</f>
        <v>0</v>
      </c>
      <c r="S588" s="238">
        <v>0</v>
      </c>
      <c r="T588" s="23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0" t="s">
        <v>278</v>
      </c>
      <c r="AT588" s="240" t="s">
        <v>166</v>
      </c>
      <c r="AU588" s="240" t="s">
        <v>88</v>
      </c>
      <c r="AY588" s="18" t="s">
        <v>163</v>
      </c>
      <c r="BE588" s="241">
        <f>IF(N588="základní",J588,0)</f>
        <v>0</v>
      </c>
      <c r="BF588" s="241">
        <f>IF(N588="snížená",J588,0)</f>
        <v>0</v>
      </c>
      <c r="BG588" s="241">
        <f>IF(N588="zákl. přenesená",J588,0)</f>
        <v>0</v>
      </c>
      <c r="BH588" s="241">
        <f>IF(N588="sníž. přenesená",J588,0)</f>
        <v>0</v>
      </c>
      <c r="BI588" s="241">
        <f>IF(N588="nulová",J588,0)</f>
        <v>0</v>
      </c>
      <c r="BJ588" s="18" t="s">
        <v>86</v>
      </c>
      <c r="BK588" s="241">
        <f>ROUND(I588*H588,2)</f>
        <v>0</v>
      </c>
      <c r="BL588" s="18" t="s">
        <v>278</v>
      </c>
      <c r="BM588" s="240" t="s">
        <v>779</v>
      </c>
    </row>
    <row r="589" s="15" customFormat="1">
      <c r="A589" s="15"/>
      <c r="B589" s="269"/>
      <c r="C589" s="270"/>
      <c r="D589" s="244" t="s">
        <v>172</v>
      </c>
      <c r="E589" s="271" t="s">
        <v>1</v>
      </c>
      <c r="F589" s="272" t="s">
        <v>188</v>
      </c>
      <c r="G589" s="270"/>
      <c r="H589" s="271" t="s">
        <v>1</v>
      </c>
      <c r="I589" s="273"/>
      <c r="J589" s="270"/>
      <c r="K589" s="270"/>
      <c r="L589" s="274"/>
      <c r="M589" s="275"/>
      <c r="N589" s="276"/>
      <c r="O589" s="276"/>
      <c r="P589" s="276"/>
      <c r="Q589" s="276"/>
      <c r="R589" s="276"/>
      <c r="S589" s="276"/>
      <c r="T589" s="277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8" t="s">
        <v>172</v>
      </c>
      <c r="AU589" s="278" t="s">
        <v>88</v>
      </c>
      <c r="AV589" s="15" t="s">
        <v>86</v>
      </c>
      <c r="AW589" s="15" t="s">
        <v>34</v>
      </c>
      <c r="AX589" s="15" t="s">
        <v>78</v>
      </c>
      <c r="AY589" s="278" t="s">
        <v>163</v>
      </c>
    </row>
    <row r="590" s="13" customFormat="1">
      <c r="A590" s="13"/>
      <c r="B590" s="242"/>
      <c r="C590" s="243"/>
      <c r="D590" s="244" t="s">
        <v>172</v>
      </c>
      <c r="E590" s="245" t="s">
        <v>1</v>
      </c>
      <c r="F590" s="246" t="s">
        <v>550</v>
      </c>
      <c r="G590" s="243"/>
      <c r="H590" s="247">
        <v>11.25</v>
      </c>
      <c r="I590" s="248"/>
      <c r="J590" s="243"/>
      <c r="K590" s="243"/>
      <c r="L590" s="249"/>
      <c r="M590" s="250"/>
      <c r="N590" s="251"/>
      <c r="O590" s="251"/>
      <c r="P590" s="251"/>
      <c r="Q590" s="251"/>
      <c r="R590" s="251"/>
      <c r="S590" s="251"/>
      <c r="T590" s="25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3" t="s">
        <v>172</v>
      </c>
      <c r="AU590" s="253" t="s">
        <v>88</v>
      </c>
      <c r="AV590" s="13" t="s">
        <v>88</v>
      </c>
      <c r="AW590" s="13" t="s">
        <v>34</v>
      </c>
      <c r="AX590" s="13" t="s">
        <v>78</v>
      </c>
      <c r="AY590" s="253" t="s">
        <v>163</v>
      </c>
    </row>
    <row r="591" s="13" customFormat="1">
      <c r="A591" s="13"/>
      <c r="B591" s="242"/>
      <c r="C591" s="243"/>
      <c r="D591" s="244" t="s">
        <v>172</v>
      </c>
      <c r="E591" s="245" t="s">
        <v>1</v>
      </c>
      <c r="F591" s="246" t="s">
        <v>355</v>
      </c>
      <c r="G591" s="243"/>
      <c r="H591" s="247">
        <v>18.239999999999998</v>
      </c>
      <c r="I591" s="248"/>
      <c r="J591" s="243"/>
      <c r="K591" s="243"/>
      <c r="L591" s="249"/>
      <c r="M591" s="250"/>
      <c r="N591" s="251"/>
      <c r="O591" s="251"/>
      <c r="P591" s="251"/>
      <c r="Q591" s="251"/>
      <c r="R591" s="251"/>
      <c r="S591" s="251"/>
      <c r="T591" s="25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3" t="s">
        <v>172</v>
      </c>
      <c r="AU591" s="253" t="s">
        <v>88</v>
      </c>
      <c r="AV591" s="13" t="s">
        <v>88</v>
      </c>
      <c r="AW591" s="13" t="s">
        <v>34</v>
      </c>
      <c r="AX591" s="13" t="s">
        <v>78</v>
      </c>
      <c r="AY591" s="253" t="s">
        <v>163</v>
      </c>
    </row>
    <row r="592" s="13" customFormat="1">
      <c r="A592" s="13"/>
      <c r="B592" s="242"/>
      <c r="C592" s="243"/>
      <c r="D592" s="244" t="s">
        <v>172</v>
      </c>
      <c r="E592" s="245" t="s">
        <v>1</v>
      </c>
      <c r="F592" s="246" t="s">
        <v>356</v>
      </c>
      <c r="G592" s="243"/>
      <c r="H592" s="247">
        <v>2.0899999999999999</v>
      </c>
      <c r="I592" s="248"/>
      <c r="J592" s="243"/>
      <c r="K592" s="243"/>
      <c r="L592" s="249"/>
      <c r="M592" s="250"/>
      <c r="N592" s="251"/>
      <c r="O592" s="251"/>
      <c r="P592" s="251"/>
      <c r="Q592" s="251"/>
      <c r="R592" s="251"/>
      <c r="S592" s="251"/>
      <c r="T592" s="25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3" t="s">
        <v>172</v>
      </c>
      <c r="AU592" s="253" t="s">
        <v>88</v>
      </c>
      <c r="AV592" s="13" t="s">
        <v>88</v>
      </c>
      <c r="AW592" s="13" t="s">
        <v>34</v>
      </c>
      <c r="AX592" s="13" t="s">
        <v>78</v>
      </c>
      <c r="AY592" s="253" t="s">
        <v>163</v>
      </c>
    </row>
    <row r="593" s="13" customFormat="1">
      <c r="A593" s="13"/>
      <c r="B593" s="242"/>
      <c r="C593" s="243"/>
      <c r="D593" s="244" t="s">
        <v>172</v>
      </c>
      <c r="E593" s="245" t="s">
        <v>1</v>
      </c>
      <c r="F593" s="246" t="s">
        <v>357</v>
      </c>
      <c r="G593" s="243"/>
      <c r="H593" s="247">
        <v>0.90000000000000002</v>
      </c>
      <c r="I593" s="248"/>
      <c r="J593" s="243"/>
      <c r="K593" s="243"/>
      <c r="L593" s="249"/>
      <c r="M593" s="250"/>
      <c r="N593" s="251"/>
      <c r="O593" s="251"/>
      <c r="P593" s="251"/>
      <c r="Q593" s="251"/>
      <c r="R593" s="251"/>
      <c r="S593" s="251"/>
      <c r="T593" s="25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3" t="s">
        <v>172</v>
      </c>
      <c r="AU593" s="253" t="s">
        <v>88</v>
      </c>
      <c r="AV593" s="13" t="s">
        <v>88</v>
      </c>
      <c r="AW593" s="13" t="s">
        <v>34</v>
      </c>
      <c r="AX593" s="13" t="s">
        <v>78</v>
      </c>
      <c r="AY593" s="253" t="s">
        <v>163</v>
      </c>
    </row>
    <row r="594" s="16" customFormat="1">
      <c r="A594" s="16"/>
      <c r="B594" s="279"/>
      <c r="C594" s="280"/>
      <c r="D594" s="244" t="s">
        <v>172</v>
      </c>
      <c r="E594" s="281" t="s">
        <v>1</v>
      </c>
      <c r="F594" s="282" t="s">
        <v>190</v>
      </c>
      <c r="G594" s="280"/>
      <c r="H594" s="283">
        <v>32.479999999999997</v>
      </c>
      <c r="I594" s="284"/>
      <c r="J594" s="280"/>
      <c r="K594" s="280"/>
      <c r="L594" s="285"/>
      <c r="M594" s="286"/>
      <c r="N594" s="287"/>
      <c r="O594" s="287"/>
      <c r="P594" s="287"/>
      <c r="Q594" s="287"/>
      <c r="R594" s="287"/>
      <c r="S594" s="287"/>
      <c r="T594" s="288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T594" s="289" t="s">
        <v>172</v>
      </c>
      <c r="AU594" s="289" t="s">
        <v>88</v>
      </c>
      <c r="AV594" s="16" t="s">
        <v>164</v>
      </c>
      <c r="AW594" s="16" t="s">
        <v>34</v>
      </c>
      <c r="AX594" s="16" t="s">
        <v>78</v>
      </c>
      <c r="AY594" s="289" t="s">
        <v>163</v>
      </c>
    </row>
    <row r="595" s="15" customFormat="1">
      <c r="A595" s="15"/>
      <c r="B595" s="269"/>
      <c r="C595" s="270"/>
      <c r="D595" s="244" t="s">
        <v>172</v>
      </c>
      <c r="E595" s="271" t="s">
        <v>1</v>
      </c>
      <c r="F595" s="272" t="s">
        <v>191</v>
      </c>
      <c r="G595" s="270"/>
      <c r="H595" s="271" t="s">
        <v>1</v>
      </c>
      <c r="I595" s="273"/>
      <c r="J595" s="270"/>
      <c r="K595" s="270"/>
      <c r="L595" s="274"/>
      <c r="M595" s="275"/>
      <c r="N595" s="276"/>
      <c r="O595" s="276"/>
      <c r="P595" s="276"/>
      <c r="Q595" s="276"/>
      <c r="R595" s="276"/>
      <c r="S595" s="276"/>
      <c r="T595" s="277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78" t="s">
        <v>172</v>
      </c>
      <c r="AU595" s="278" t="s">
        <v>88</v>
      </c>
      <c r="AV595" s="15" t="s">
        <v>86</v>
      </c>
      <c r="AW595" s="15" t="s">
        <v>34</v>
      </c>
      <c r="AX595" s="15" t="s">
        <v>78</v>
      </c>
      <c r="AY595" s="278" t="s">
        <v>163</v>
      </c>
    </row>
    <row r="596" s="13" customFormat="1">
      <c r="A596" s="13"/>
      <c r="B596" s="242"/>
      <c r="C596" s="243"/>
      <c r="D596" s="244" t="s">
        <v>172</v>
      </c>
      <c r="E596" s="245" t="s">
        <v>1</v>
      </c>
      <c r="F596" s="246" t="s">
        <v>359</v>
      </c>
      <c r="G596" s="243"/>
      <c r="H596" s="247">
        <v>1.9199999999999999</v>
      </c>
      <c r="I596" s="248"/>
      <c r="J596" s="243"/>
      <c r="K596" s="243"/>
      <c r="L596" s="249"/>
      <c r="M596" s="250"/>
      <c r="N596" s="251"/>
      <c r="O596" s="251"/>
      <c r="P596" s="251"/>
      <c r="Q596" s="251"/>
      <c r="R596" s="251"/>
      <c r="S596" s="251"/>
      <c r="T596" s="25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3" t="s">
        <v>172</v>
      </c>
      <c r="AU596" s="253" t="s">
        <v>88</v>
      </c>
      <c r="AV596" s="13" t="s">
        <v>88</v>
      </c>
      <c r="AW596" s="13" t="s">
        <v>34</v>
      </c>
      <c r="AX596" s="13" t="s">
        <v>78</v>
      </c>
      <c r="AY596" s="253" t="s">
        <v>163</v>
      </c>
    </row>
    <row r="597" s="13" customFormat="1">
      <c r="A597" s="13"/>
      <c r="B597" s="242"/>
      <c r="C597" s="243"/>
      <c r="D597" s="244" t="s">
        <v>172</v>
      </c>
      <c r="E597" s="245" t="s">
        <v>1</v>
      </c>
      <c r="F597" s="246" t="s">
        <v>360</v>
      </c>
      <c r="G597" s="243"/>
      <c r="H597" s="247">
        <v>3.04</v>
      </c>
      <c r="I597" s="248"/>
      <c r="J597" s="243"/>
      <c r="K597" s="243"/>
      <c r="L597" s="249"/>
      <c r="M597" s="250"/>
      <c r="N597" s="251"/>
      <c r="O597" s="251"/>
      <c r="P597" s="251"/>
      <c r="Q597" s="251"/>
      <c r="R597" s="251"/>
      <c r="S597" s="251"/>
      <c r="T597" s="25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3" t="s">
        <v>172</v>
      </c>
      <c r="AU597" s="253" t="s">
        <v>88</v>
      </c>
      <c r="AV597" s="13" t="s">
        <v>88</v>
      </c>
      <c r="AW597" s="13" t="s">
        <v>34</v>
      </c>
      <c r="AX597" s="13" t="s">
        <v>78</v>
      </c>
      <c r="AY597" s="253" t="s">
        <v>163</v>
      </c>
    </row>
    <row r="598" s="13" customFormat="1">
      <c r="A598" s="13"/>
      <c r="B598" s="242"/>
      <c r="C598" s="243"/>
      <c r="D598" s="244" t="s">
        <v>172</v>
      </c>
      <c r="E598" s="245" t="s">
        <v>1</v>
      </c>
      <c r="F598" s="246" t="s">
        <v>361</v>
      </c>
      <c r="G598" s="243"/>
      <c r="H598" s="247">
        <v>3.6000000000000001</v>
      </c>
      <c r="I598" s="248"/>
      <c r="J598" s="243"/>
      <c r="K598" s="243"/>
      <c r="L598" s="249"/>
      <c r="M598" s="250"/>
      <c r="N598" s="251"/>
      <c r="O598" s="251"/>
      <c r="P598" s="251"/>
      <c r="Q598" s="251"/>
      <c r="R598" s="251"/>
      <c r="S598" s="251"/>
      <c r="T598" s="25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3" t="s">
        <v>172</v>
      </c>
      <c r="AU598" s="253" t="s">
        <v>88</v>
      </c>
      <c r="AV598" s="13" t="s">
        <v>88</v>
      </c>
      <c r="AW598" s="13" t="s">
        <v>34</v>
      </c>
      <c r="AX598" s="13" t="s">
        <v>78</v>
      </c>
      <c r="AY598" s="253" t="s">
        <v>163</v>
      </c>
    </row>
    <row r="599" s="13" customFormat="1">
      <c r="A599" s="13"/>
      <c r="B599" s="242"/>
      <c r="C599" s="243"/>
      <c r="D599" s="244" t="s">
        <v>172</v>
      </c>
      <c r="E599" s="245" t="s">
        <v>1</v>
      </c>
      <c r="F599" s="246" t="s">
        <v>362</v>
      </c>
      <c r="G599" s="243"/>
      <c r="H599" s="247">
        <v>0.71999999999999997</v>
      </c>
      <c r="I599" s="248"/>
      <c r="J599" s="243"/>
      <c r="K599" s="243"/>
      <c r="L599" s="249"/>
      <c r="M599" s="250"/>
      <c r="N599" s="251"/>
      <c r="O599" s="251"/>
      <c r="P599" s="251"/>
      <c r="Q599" s="251"/>
      <c r="R599" s="251"/>
      <c r="S599" s="251"/>
      <c r="T599" s="25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3" t="s">
        <v>172</v>
      </c>
      <c r="AU599" s="253" t="s">
        <v>88</v>
      </c>
      <c r="AV599" s="13" t="s">
        <v>88</v>
      </c>
      <c r="AW599" s="13" t="s">
        <v>34</v>
      </c>
      <c r="AX599" s="13" t="s">
        <v>78</v>
      </c>
      <c r="AY599" s="253" t="s">
        <v>163</v>
      </c>
    </row>
    <row r="600" s="13" customFormat="1">
      <c r="A600" s="13"/>
      <c r="B600" s="242"/>
      <c r="C600" s="243"/>
      <c r="D600" s="244" t="s">
        <v>172</v>
      </c>
      <c r="E600" s="245" t="s">
        <v>1</v>
      </c>
      <c r="F600" s="246" t="s">
        <v>363</v>
      </c>
      <c r="G600" s="243"/>
      <c r="H600" s="247">
        <v>0.35999999999999999</v>
      </c>
      <c r="I600" s="248"/>
      <c r="J600" s="243"/>
      <c r="K600" s="243"/>
      <c r="L600" s="249"/>
      <c r="M600" s="250"/>
      <c r="N600" s="251"/>
      <c r="O600" s="251"/>
      <c r="P600" s="251"/>
      <c r="Q600" s="251"/>
      <c r="R600" s="251"/>
      <c r="S600" s="251"/>
      <c r="T600" s="25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3" t="s">
        <v>172</v>
      </c>
      <c r="AU600" s="253" t="s">
        <v>88</v>
      </c>
      <c r="AV600" s="13" t="s">
        <v>88</v>
      </c>
      <c r="AW600" s="13" t="s">
        <v>34</v>
      </c>
      <c r="AX600" s="13" t="s">
        <v>78</v>
      </c>
      <c r="AY600" s="253" t="s">
        <v>163</v>
      </c>
    </row>
    <row r="601" s="13" customFormat="1">
      <c r="A601" s="13"/>
      <c r="B601" s="242"/>
      <c r="C601" s="243"/>
      <c r="D601" s="244" t="s">
        <v>172</v>
      </c>
      <c r="E601" s="245" t="s">
        <v>1</v>
      </c>
      <c r="F601" s="246" t="s">
        <v>364</v>
      </c>
      <c r="G601" s="243"/>
      <c r="H601" s="247">
        <v>6.8399999999999999</v>
      </c>
      <c r="I601" s="248"/>
      <c r="J601" s="243"/>
      <c r="K601" s="243"/>
      <c r="L601" s="249"/>
      <c r="M601" s="250"/>
      <c r="N601" s="251"/>
      <c r="O601" s="251"/>
      <c r="P601" s="251"/>
      <c r="Q601" s="251"/>
      <c r="R601" s="251"/>
      <c r="S601" s="251"/>
      <c r="T601" s="25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3" t="s">
        <v>172</v>
      </c>
      <c r="AU601" s="253" t="s">
        <v>88</v>
      </c>
      <c r="AV601" s="13" t="s">
        <v>88</v>
      </c>
      <c r="AW601" s="13" t="s">
        <v>34</v>
      </c>
      <c r="AX601" s="13" t="s">
        <v>78</v>
      </c>
      <c r="AY601" s="253" t="s">
        <v>163</v>
      </c>
    </row>
    <row r="602" s="13" customFormat="1">
      <c r="A602" s="13"/>
      <c r="B602" s="242"/>
      <c r="C602" s="243"/>
      <c r="D602" s="244" t="s">
        <v>172</v>
      </c>
      <c r="E602" s="245" t="s">
        <v>1</v>
      </c>
      <c r="F602" s="246" t="s">
        <v>365</v>
      </c>
      <c r="G602" s="243"/>
      <c r="H602" s="247">
        <v>1.44</v>
      </c>
      <c r="I602" s="248"/>
      <c r="J602" s="243"/>
      <c r="K602" s="243"/>
      <c r="L602" s="249"/>
      <c r="M602" s="250"/>
      <c r="N602" s="251"/>
      <c r="O602" s="251"/>
      <c r="P602" s="251"/>
      <c r="Q602" s="251"/>
      <c r="R602" s="251"/>
      <c r="S602" s="251"/>
      <c r="T602" s="25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53" t="s">
        <v>172</v>
      </c>
      <c r="AU602" s="253" t="s">
        <v>88</v>
      </c>
      <c r="AV602" s="13" t="s">
        <v>88</v>
      </c>
      <c r="AW602" s="13" t="s">
        <v>34</v>
      </c>
      <c r="AX602" s="13" t="s">
        <v>78</v>
      </c>
      <c r="AY602" s="253" t="s">
        <v>163</v>
      </c>
    </row>
    <row r="603" s="16" customFormat="1">
      <c r="A603" s="16"/>
      <c r="B603" s="279"/>
      <c r="C603" s="280"/>
      <c r="D603" s="244" t="s">
        <v>172</v>
      </c>
      <c r="E603" s="281" t="s">
        <v>1</v>
      </c>
      <c r="F603" s="282" t="s">
        <v>190</v>
      </c>
      <c r="G603" s="280"/>
      <c r="H603" s="283">
        <v>17.920000000000002</v>
      </c>
      <c r="I603" s="284"/>
      <c r="J603" s="280"/>
      <c r="K603" s="280"/>
      <c r="L603" s="285"/>
      <c r="M603" s="286"/>
      <c r="N603" s="287"/>
      <c r="O603" s="287"/>
      <c r="P603" s="287"/>
      <c r="Q603" s="287"/>
      <c r="R603" s="287"/>
      <c r="S603" s="287"/>
      <c r="T603" s="288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T603" s="289" t="s">
        <v>172</v>
      </c>
      <c r="AU603" s="289" t="s">
        <v>88</v>
      </c>
      <c r="AV603" s="16" t="s">
        <v>164</v>
      </c>
      <c r="AW603" s="16" t="s">
        <v>34</v>
      </c>
      <c r="AX603" s="16" t="s">
        <v>78</v>
      </c>
      <c r="AY603" s="289" t="s">
        <v>163</v>
      </c>
    </row>
    <row r="604" s="14" customFormat="1">
      <c r="A604" s="14"/>
      <c r="B604" s="254"/>
      <c r="C604" s="255"/>
      <c r="D604" s="244" t="s">
        <v>172</v>
      </c>
      <c r="E604" s="256" t="s">
        <v>1</v>
      </c>
      <c r="F604" s="257" t="s">
        <v>176</v>
      </c>
      <c r="G604" s="255"/>
      <c r="H604" s="258">
        <v>50.399999999999999</v>
      </c>
      <c r="I604" s="259"/>
      <c r="J604" s="255"/>
      <c r="K604" s="255"/>
      <c r="L604" s="260"/>
      <c r="M604" s="261"/>
      <c r="N604" s="262"/>
      <c r="O604" s="262"/>
      <c r="P604" s="262"/>
      <c r="Q604" s="262"/>
      <c r="R604" s="262"/>
      <c r="S604" s="262"/>
      <c r="T604" s="26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4" t="s">
        <v>172</v>
      </c>
      <c r="AU604" s="264" t="s">
        <v>88</v>
      </c>
      <c r="AV604" s="14" t="s">
        <v>170</v>
      </c>
      <c r="AW604" s="14" t="s">
        <v>34</v>
      </c>
      <c r="AX604" s="14" t="s">
        <v>86</v>
      </c>
      <c r="AY604" s="264" t="s">
        <v>163</v>
      </c>
    </row>
    <row r="605" s="2" customFormat="1" ht="14.4" customHeight="1">
      <c r="A605" s="39"/>
      <c r="B605" s="40"/>
      <c r="C605" s="290" t="s">
        <v>780</v>
      </c>
      <c r="D605" s="290" t="s">
        <v>294</v>
      </c>
      <c r="E605" s="291" t="s">
        <v>781</v>
      </c>
      <c r="F605" s="292" t="s">
        <v>782</v>
      </c>
      <c r="G605" s="293" t="s">
        <v>169</v>
      </c>
      <c r="H605" s="294">
        <v>50.399999999999999</v>
      </c>
      <c r="I605" s="295"/>
      <c r="J605" s="296">
        <f>ROUND(I605*H605,2)</f>
        <v>0</v>
      </c>
      <c r="K605" s="297"/>
      <c r="L605" s="298"/>
      <c r="M605" s="299" t="s">
        <v>1</v>
      </c>
      <c r="N605" s="300" t="s">
        <v>43</v>
      </c>
      <c r="O605" s="92"/>
      <c r="P605" s="238">
        <f>O605*H605</f>
        <v>0</v>
      </c>
      <c r="Q605" s="238">
        <v>0.0012999999999999999</v>
      </c>
      <c r="R605" s="238">
        <f>Q605*H605</f>
        <v>0.065519999999999995</v>
      </c>
      <c r="S605" s="238">
        <v>0</v>
      </c>
      <c r="T605" s="23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0" t="s">
        <v>350</v>
      </c>
      <c r="AT605" s="240" t="s">
        <v>294</v>
      </c>
      <c r="AU605" s="240" t="s">
        <v>88</v>
      </c>
      <c r="AY605" s="18" t="s">
        <v>163</v>
      </c>
      <c r="BE605" s="241">
        <f>IF(N605="základní",J605,0)</f>
        <v>0</v>
      </c>
      <c r="BF605" s="241">
        <f>IF(N605="snížená",J605,0)</f>
        <v>0</v>
      </c>
      <c r="BG605" s="241">
        <f>IF(N605="zákl. přenesená",J605,0)</f>
        <v>0</v>
      </c>
      <c r="BH605" s="241">
        <f>IF(N605="sníž. přenesená",J605,0)</f>
        <v>0</v>
      </c>
      <c r="BI605" s="241">
        <f>IF(N605="nulová",J605,0)</f>
        <v>0</v>
      </c>
      <c r="BJ605" s="18" t="s">
        <v>86</v>
      </c>
      <c r="BK605" s="241">
        <f>ROUND(I605*H605,2)</f>
        <v>0</v>
      </c>
      <c r="BL605" s="18" t="s">
        <v>278</v>
      </c>
      <c r="BM605" s="240" t="s">
        <v>783</v>
      </c>
    </row>
    <row r="606" s="2" customFormat="1" ht="24.15" customHeight="1">
      <c r="A606" s="39"/>
      <c r="B606" s="40"/>
      <c r="C606" s="228" t="s">
        <v>784</v>
      </c>
      <c r="D606" s="228" t="s">
        <v>166</v>
      </c>
      <c r="E606" s="229" t="s">
        <v>785</v>
      </c>
      <c r="F606" s="230" t="s">
        <v>786</v>
      </c>
      <c r="G606" s="231" t="s">
        <v>538</v>
      </c>
      <c r="H606" s="301"/>
      <c r="I606" s="233"/>
      <c r="J606" s="234">
        <f>ROUND(I606*H606,2)</f>
        <v>0</v>
      </c>
      <c r="K606" s="235"/>
      <c r="L606" s="45"/>
      <c r="M606" s="236" t="s">
        <v>1</v>
      </c>
      <c r="N606" s="237" t="s">
        <v>43</v>
      </c>
      <c r="O606" s="92"/>
      <c r="P606" s="238">
        <f>O606*H606</f>
        <v>0</v>
      </c>
      <c r="Q606" s="238">
        <v>0</v>
      </c>
      <c r="R606" s="238">
        <f>Q606*H606</f>
        <v>0</v>
      </c>
      <c r="S606" s="238">
        <v>0</v>
      </c>
      <c r="T606" s="239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40" t="s">
        <v>278</v>
      </c>
      <c r="AT606" s="240" t="s">
        <v>166</v>
      </c>
      <c r="AU606" s="240" t="s">
        <v>88</v>
      </c>
      <c r="AY606" s="18" t="s">
        <v>163</v>
      </c>
      <c r="BE606" s="241">
        <f>IF(N606="základní",J606,0)</f>
        <v>0</v>
      </c>
      <c r="BF606" s="241">
        <f>IF(N606="snížená",J606,0)</f>
        <v>0</v>
      </c>
      <c r="BG606" s="241">
        <f>IF(N606="zákl. přenesená",J606,0)</f>
        <v>0</v>
      </c>
      <c r="BH606" s="241">
        <f>IF(N606="sníž. přenesená",J606,0)</f>
        <v>0</v>
      </c>
      <c r="BI606" s="241">
        <f>IF(N606="nulová",J606,0)</f>
        <v>0</v>
      </c>
      <c r="BJ606" s="18" t="s">
        <v>86</v>
      </c>
      <c r="BK606" s="241">
        <f>ROUND(I606*H606,2)</f>
        <v>0</v>
      </c>
      <c r="BL606" s="18" t="s">
        <v>278</v>
      </c>
      <c r="BM606" s="240" t="s">
        <v>787</v>
      </c>
    </row>
    <row r="607" s="12" customFormat="1" ht="25.92" customHeight="1">
      <c r="A607" s="12"/>
      <c r="B607" s="212"/>
      <c r="C607" s="213"/>
      <c r="D607" s="214" t="s">
        <v>77</v>
      </c>
      <c r="E607" s="215" t="s">
        <v>788</v>
      </c>
      <c r="F607" s="215" t="s">
        <v>789</v>
      </c>
      <c r="G607" s="213"/>
      <c r="H607" s="213"/>
      <c r="I607" s="216"/>
      <c r="J607" s="217">
        <f>BK607</f>
        <v>0</v>
      </c>
      <c r="K607" s="213"/>
      <c r="L607" s="218"/>
      <c r="M607" s="219"/>
      <c r="N607" s="220"/>
      <c r="O607" s="220"/>
      <c r="P607" s="221">
        <f>SUM(P608:P619)</f>
        <v>0</v>
      </c>
      <c r="Q607" s="220"/>
      <c r="R607" s="221">
        <f>SUM(R608:R619)</f>
        <v>0</v>
      </c>
      <c r="S607" s="220"/>
      <c r="T607" s="222">
        <f>SUM(T608:T619)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223" t="s">
        <v>164</v>
      </c>
      <c r="AT607" s="224" t="s">
        <v>77</v>
      </c>
      <c r="AU607" s="224" t="s">
        <v>78</v>
      </c>
      <c r="AY607" s="223" t="s">
        <v>163</v>
      </c>
      <c r="BK607" s="225">
        <f>SUM(BK608:BK619)</f>
        <v>0</v>
      </c>
    </row>
    <row r="608" s="2" customFormat="1" ht="14.4" customHeight="1">
      <c r="A608" s="39"/>
      <c r="B608" s="40"/>
      <c r="C608" s="228" t="s">
        <v>790</v>
      </c>
      <c r="D608" s="228" t="s">
        <v>166</v>
      </c>
      <c r="E608" s="229" t="s">
        <v>791</v>
      </c>
      <c r="F608" s="230" t="s">
        <v>792</v>
      </c>
      <c r="G608" s="231" t="s">
        <v>184</v>
      </c>
      <c r="H608" s="232">
        <v>1</v>
      </c>
      <c r="I608" s="233"/>
      <c r="J608" s="234">
        <f>ROUND(I608*H608,2)</f>
        <v>0</v>
      </c>
      <c r="K608" s="235"/>
      <c r="L608" s="45"/>
      <c r="M608" s="236" t="s">
        <v>1</v>
      </c>
      <c r="N608" s="237" t="s">
        <v>43</v>
      </c>
      <c r="O608" s="92"/>
      <c r="P608" s="238">
        <f>O608*H608</f>
        <v>0</v>
      </c>
      <c r="Q608" s="238">
        <v>0</v>
      </c>
      <c r="R608" s="238">
        <f>Q608*H608</f>
        <v>0</v>
      </c>
      <c r="S608" s="238">
        <v>0</v>
      </c>
      <c r="T608" s="239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0" t="s">
        <v>535</v>
      </c>
      <c r="AT608" s="240" t="s">
        <v>166</v>
      </c>
      <c r="AU608" s="240" t="s">
        <v>86</v>
      </c>
      <c r="AY608" s="18" t="s">
        <v>163</v>
      </c>
      <c r="BE608" s="241">
        <f>IF(N608="základní",J608,0)</f>
        <v>0</v>
      </c>
      <c r="BF608" s="241">
        <f>IF(N608="snížená",J608,0)</f>
        <v>0</v>
      </c>
      <c r="BG608" s="241">
        <f>IF(N608="zákl. přenesená",J608,0)</f>
        <v>0</v>
      </c>
      <c r="BH608" s="241">
        <f>IF(N608="sníž. přenesená",J608,0)</f>
        <v>0</v>
      </c>
      <c r="BI608" s="241">
        <f>IF(N608="nulová",J608,0)</f>
        <v>0</v>
      </c>
      <c r="BJ608" s="18" t="s">
        <v>86</v>
      </c>
      <c r="BK608" s="241">
        <f>ROUND(I608*H608,2)</f>
        <v>0</v>
      </c>
      <c r="BL608" s="18" t="s">
        <v>535</v>
      </c>
      <c r="BM608" s="240" t="s">
        <v>793</v>
      </c>
    </row>
    <row r="609" s="2" customFormat="1" ht="37.8" customHeight="1">
      <c r="A609" s="39"/>
      <c r="B609" s="40"/>
      <c r="C609" s="290" t="s">
        <v>794</v>
      </c>
      <c r="D609" s="290" t="s">
        <v>294</v>
      </c>
      <c r="E609" s="291" t="s">
        <v>795</v>
      </c>
      <c r="F609" s="292" t="s">
        <v>796</v>
      </c>
      <c r="G609" s="293" t="s">
        <v>184</v>
      </c>
      <c r="H609" s="294">
        <v>1</v>
      </c>
      <c r="I609" s="295"/>
      <c r="J609" s="296">
        <f>ROUND(I609*H609,2)</f>
        <v>0</v>
      </c>
      <c r="K609" s="297"/>
      <c r="L609" s="298"/>
      <c r="M609" s="299" t="s">
        <v>1</v>
      </c>
      <c r="N609" s="300" t="s">
        <v>43</v>
      </c>
      <c r="O609" s="92"/>
      <c r="P609" s="238">
        <f>O609*H609</f>
        <v>0</v>
      </c>
      <c r="Q609" s="238">
        <v>0</v>
      </c>
      <c r="R609" s="238">
        <f>Q609*H609</f>
        <v>0</v>
      </c>
      <c r="S609" s="238">
        <v>0</v>
      </c>
      <c r="T609" s="23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40" t="s">
        <v>797</v>
      </c>
      <c r="AT609" s="240" t="s">
        <v>294</v>
      </c>
      <c r="AU609" s="240" t="s">
        <v>86</v>
      </c>
      <c r="AY609" s="18" t="s">
        <v>163</v>
      </c>
      <c r="BE609" s="241">
        <f>IF(N609="základní",J609,0)</f>
        <v>0</v>
      </c>
      <c r="BF609" s="241">
        <f>IF(N609="snížená",J609,0)</f>
        <v>0</v>
      </c>
      <c r="BG609" s="241">
        <f>IF(N609="zákl. přenesená",J609,0)</f>
        <v>0</v>
      </c>
      <c r="BH609" s="241">
        <f>IF(N609="sníž. přenesená",J609,0)</f>
        <v>0</v>
      </c>
      <c r="BI609" s="241">
        <f>IF(N609="nulová",J609,0)</f>
        <v>0</v>
      </c>
      <c r="BJ609" s="18" t="s">
        <v>86</v>
      </c>
      <c r="BK609" s="241">
        <f>ROUND(I609*H609,2)</f>
        <v>0</v>
      </c>
      <c r="BL609" s="18" t="s">
        <v>535</v>
      </c>
      <c r="BM609" s="240" t="s">
        <v>798</v>
      </c>
    </row>
    <row r="610" s="2" customFormat="1" ht="14.4" customHeight="1">
      <c r="A610" s="39"/>
      <c r="B610" s="40"/>
      <c r="C610" s="228" t="s">
        <v>799</v>
      </c>
      <c r="D610" s="228" t="s">
        <v>166</v>
      </c>
      <c r="E610" s="229" t="s">
        <v>800</v>
      </c>
      <c r="F610" s="230" t="s">
        <v>801</v>
      </c>
      <c r="G610" s="231" t="s">
        <v>184</v>
      </c>
      <c r="H610" s="232">
        <v>1</v>
      </c>
      <c r="I610" s="233"/>
      <c r="J610" s="234">
        <f>ROUND(I610*H610,2)</f>
        <v>0</v>
      </c>
      <c r="K610" s="235"/>
      <c r="L610" s="45"/>
      <c r="M610" s="236" t="s">
        <v>1</v>
      </c>
      <c r="N610" s="237" t="s">
        <v>43</v>
      </c>
      <c r="O610" s="92"/>
      <c r="P610" s="238">
        <f>O610*H610</f>
        <v>0</v>
      </c>
      <c r="Q610" s="238">
        <v>0</v>
      </c>
      <c r="R610" s="238">
        <f>Q610*H610</f>
        <v>0</v>
      </c>
      <c r="S610" s="238">
        <v>0</v>
      </c>
      <c r="T610" s="23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0" t="s">
        <v>535</v>
      </c>
      <c r="AT610" s="240" t="s">
        <v>166</v>
      </c>
      <c r="AU610" s="240" t="s">
        <v>86</v>
      </c>
      <c r="AY610" s="18" t="s">
        <v>163</v>
      </c>
      <c r="BE610" s="241">
        <f>IF(N610="základní",J610,0)</f>
        <v>0</v>
      </c>
      <c r="BF610" s="241">
        <f>IF(N610="snížená",J610,0)</f>
        <v>0</v>
      </c>
      <c r="BG610" s="241">
        <f>IF(N610="zákl. přenesená",J610,0)</f>
        <v>0</v>
      </c>
      <c r="BH610" s="241">
        <f>IF(N610="sníž. přenesená",J610,0)</f>
        <v>0</v>
      </c>
      <c r="BI610" s="241">
        <f>IF(N610="nulová",J610,0)</f>
        <v>0</v>
      </c>
      <c r="BJ610" s="18" t="s">
        <v>86</v>
      </c>
      <c r="BK610" s="241">
        <f>ROUND(I610*H610,2)</f>
        <v>0</v>
      </c>
      <c r="BL610" s="18" t="s">
        <v>535</v>
      </c>
      <c r="BM610" s="240" t="s">
        <v>802</v>
      </c>
    </row>
    <row r="611" s="2" customFormat="1" ht="24.15" customHeight="1">
      <c r="A611" s="39"/>
      <c r="B611" s="40"/>
      <c r="C611" s="228" t="s">
        <v>803</v>
      </c>
      <c r="D611" s="228" t="s">
        <v>166</v>
      </c>
      <c r="E611" s="229" t="s">
        <v>804</v>
      </c>
      <c r="F611" s="230" t="s">
        <v>805</v>
      </c>
      <c r="G611" s="231" t="s">
        <v>184</v>
      </c>
      <c r="H611" s="232">
        <v>2</v>
      </c>
      <c r="I611" s="233"/>
      <c r="J611" s="234">
        <f>ROUND(I611*H611,2)</f>
        <v>0</v>
      </c>
      <c r="K611" s="235"/>
      <c r="L611" s="45"/>
      <c r="M611" s="236" t="s">
        <v>1</v>
      </c>
      <c r="N611" s="237" t="s">
        <v>43</v>
      </c>
      <c r="O611" s="92"/>
      <c r="P611" s="238">
        <f>O611*H611</f>
        <v>0</v>
      </c>
      <c r="Q611" s="238">
        <v>0</v>
      </c>
      <c r="R611" s="238">
        <f>Q611*H611</f>
        <v>0</v>
      </c>
      <c r="S611" s="238">
        <v>0</v>
      </c>
      <c r="T611" s="239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40" t="s">
        <v>535</v>
      </c>
      <c r="AT611" s="240" t="s">
        <v>166</v>
      </c>
      <c r="AU611" s="240" t="s">
        <v>86</v>
      </c>
      <c r="AY611" s="18" t="s">
        <v>163</v>
      </c>
      <c r="BE611" s="241">
        <f>IF(N611="základní",J611,0)</f>
        <v>0</v>
      </c>
      <c r="BF611" s="241">
        <f>IF(N611="snížená",J611,0)</f>
        <v>0</v>
      </c>
      <c r="BG611" s="241">
        <f>IF(N611="zákl. přenesená",J611,0)</f>
        <v>0</v>
      </c>
      <c r="BH611" s="241">
        <f>IF(N611="sníž. přenesená",J611,0)</f>
        <v>0</v>
      </c>
      <c r="BI611" s="241">
        <f>IF(N611="nulová",J611,0)</f>
        <v>0</v>
      </c>
      <c r="BJ611" s="18" t="s">
        <v>86</v>
      </c>
      <c r="BK611" s="241">
        <f>ROUND(I611*H611,2)</f>
        <v>0</v>
      </c>
      <c r="BL611" s="18" t="s">
        <v>535</v>
      </c>
      <c r="BM611" s="240" t="s">
        <v>806</v>
      </c>
    </row>
    <row r="612" s="2" customFormat="1" ht="14.4" customHeight="1">
      <c r="A612" s="39"/>
      <c r="B612" s="40"/>
      <c r="C612" s="228" t="s">
        <v>807</v>
      </c>
      <c r="D612" s="228" t="s">
        <v>166</v>
      </c>
      <c r="E612" s="229" t="s">
        <v>808</v>
      </c>
      <c r="F612" s="230" t="s">
        <v>809</v>
      </c>
      <c r="G612" s="231" t="s">
        <v>184</v>
      </c>
      <c r="H612" s="232">
        <v>2</v>
      </c>
      <c r="I612" s="233"/>
      <c r="J612" s="234">
        <f>ROUND(I612*H612,2)</f>
        <v>0</v>
      </c>
      <c r="K612" s="235"/>
      <c r="L612" s="45"/>
      <c r="M612" s="236" t="s">
        <v>1</v>
      </c>
      <c r="N612" s="237" t="s">
        <v>43</v>
      </c>
      <c r="O612" s="92"/>
      <c r="P612" s="238">
        <f>O612*H612</f>
        <v>0</v>
      </c>
      <c r="Q612" s="238">
        <v>0</v>
      </c>
      <c r="R612" s="238">
        <f>Q612*H612</f>
        <v>0</v>
      </c>
      <c r="S612" s="238">
        <v>0</v>
      </c>
      <c r="T612" s="23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0" t="s">
        <v>535</v>
      </c>
      <c r="AT612" s="240" t="s">
        <v>166</v>
      </c>
      <c r="AU612" s="240" t="s">
        <v>86</v>
      </c>
      <c r="AY612" s="18" t="s">
        <v>163</v>
      </c>
      <c r="BE612" s="241">
        <f>IF(N612="základní",J612,0)</f>
        <v>0</v>
      </c>
      <c r="BF612" s="241">
        <f>IF(N612="snížená",J612,0)</f>
        <v>0</v>
      </c>
      <c r="BG612" s="241">
        <f>IF(N612="zákl. přenesená",J612,0)</f>
        <v>0</v>
      </c>
      <c r="BH612" s="241">
        <f>IF(N612="sníž. přenesená",J612,0)</f>
        <v>0</v>
      </c>
      <c r="BI612" s="241">
        <f>IF(N612="nulová",J612,0)</f>
        <v>0</v>
      </c>
      <c r="BJ612" s="18" t="s">
        <v>86</v>
      </c>
      <c r="BK612" s="241">
        <f>ROUND(I612*H612,2)</f>
        <v>0</v>
      </c>
      <c r="BL612" s="18" t="s">
        <v>535</v>
      </c>
      <c r="BM612" s="240" t="s">
        <v>810</v>
      </c>
    </row>
    <row r="613" s="2" customFormat="1">
      <c r="A613" s="39"/>
      <c r="B613" s="40"/>
      <c r="C613" s="41"/>
      <c r="D613" s="244" t="s">
        <v>186</v>
      </c>
      <c r="E613" s="41"/>
      <c r="F613" s="265" t="s">
        <v>811</v>
      </c>
      <c r="G613" s="41"/>
      <c r="H613" s="41"/>
      <c r="I613" s="266"/>
      <c r="J613" s="41"/>
      <c r="K613" s="41"/>
      <c r="L613" s="45"/>
      <c r="M613" s="267"/>
      <c r="N613" s="268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186</v>
      </c>
      <c r="AU613" s="18" t="s">
        <v>86</v>
      </c>
    </row>
    <row r="614" s="2" customFormat="1" ht="14.4" customHeight="1">
      <c r="A614" s="39"/>
      <c r="B614" s="40"/>
      <c r="C614" s="290" t="s">
        <v>812</v>
      </c>
      <c r="D614" s="290" t="s">
        <v>294</v>
      </c>
      <c r="E614" s="291" t="s">
        <v>813</v>
      </c>
      <c r="F614" s="292" t="s">
        <v>814</v>
      </c>
      <c r="G614" s="293" t="s">
        <v>184</v>
      </c>
      <c r="H614" s="294">
        <v>2</v>
      </c>
      <c r="I614" s="295"/>
      <c r="J614" s="296">
        <f>ROUND(I614*H614,2)</f>
        <v>0</v>
      </c>
      <c r="K614" s="297"/>
      <c r="L614" s="298"/>
      <c r="M614" s="299" t="s">
        <v>1</v>
      </c>
      <c r="N614" s="300" t="s">
        <v>43</v>
      </c>
      <c r="O614" s="92"/>
      <c r="P614" s="238">
        <f>O614*H614</f>
        <v>0</v>
      </c>
      <c r="Q614" s="238">
        <v>0</v>
      </c>
      <c r="R614" s="238">
        <f>Q614*H614</f>
        <v>0</v>
      </c>
      <c r="S614" s="238">
        <v>0</v>
      </c>
      <c r="T614" s="23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40" t="s">
        <v>797</v>
      </c>
      <c r="AT614" s="240" t="s">
        <v>294</v>
      </c>
      <c r="AU614" s="240" t="s">
        <v>86</v>
      </c>
      <c r="AY614" s="18" t="s">
        <v>163</v>
      </c>
      <c r="BE614" s="241">
        <f>IF(N614="základní",J614,0)</f>
        <v>0</v>
      </c>
      <c r="BF614" s="241">
        <f>IF(N614="snížená",J614,0)</f>
        <v>0</v>
      </c>
      <c r="BG614" s="241">
        <f>IF(N614="zákl. přenesená",J614,0)</f>
        <v>0</v>
      </c>
      <c r="BH614" s="241">
        <f>IF(N614="sníž. přenesená",J614,0)</f>
        <v>0</v>
      </c>
      <c r="BI614" s="241">
        <f>IF(N614="nulová",J614,0)</f>
        <v>0</v>
      </c>
      <c r="BJ614" s="18" t="s">
        <v>86</v>
      </c>
      <c r="BK614" s="241">
        <f>ROUND(I614*H614,2)</f>
        <v>0</v>
      </c>
      <c r="BL614" s="18" t="s">
        <v>535</v>
      </c>
      <c r="BM614" s="240" t="s">
        <v>815</v>
      </c>
    </row>
    <row r="615" s="2" customFormat="1">
      <c r="A615" s="39"/>
      <c r="B615" s="40"/>
      <c r="C615" s="41"/>
      <c r="D615" s="244" t="s">
        <v>186</v>
      </c>
      <c r="E615" s="41"/>
      <c r="F615" s="265" t="s">
        <v>811</v>
      </c>
      <c r="G615" s="41"/>
      <c r="H615" s="41"/>
      <c r="I615" s="266"/>
      <c r="J615" s="41"/>
      <c r="K615" s="41"/>
      <c r="L615" s="45"/>
      <c r="M615" s="267"/>
      <c r="N615" s="268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186</v>
      </c>
      <c r="AU615" s="18" t="s">
        <v>86</v>
      </c>
    </row>
    <row r="616" s="2" customFormat="1" ht="14.4" customHeight="1">
      <c r="A616" s="39"/>
      <c r="B616" s="40"/>
      <c r="C616" s="228" t="s">
        <v>816</v>
      </c>
      <c r="D616" s="228" t="s">
        <v>166</v>
      </c>
      <c r="E616" s="229" t="s">
        <v>817</v>
      </c>
      <c r="F616" s="230" t="s">
        <v>818</v>
      </c>
      <c r="G616" s="231" t="s">
        <v>184</v>
      </c>
      <c r="H616" s="232">
        <v>2</v>
      </c>
      <c r="I616" s="233"/>
      <c r="J616" s="234">
        <f>ROUND(I616*H616,2)</f>
        <v>0</v>
      </c>
      <c r="K616" s="235"/>
      <c r="L616" s="45"/>
      <c r="M616" s="236" t="s">
        <v>1</v>
      </c>
      <c r="N616" s="237" t="s">
        <v>43</v>
      </c>
      <c r="O616" s="92"/>
      <c r="P616" s="238">
        <f>O616*H616</f>
        <v>0</v>
      </c>
      <c r="Q616" s="238">
        <v>0</v>
      </c>
      <c r="R616" s="238">
        <f>Q616*H616</f>
        <v>0</v>
      </c>
      <c r="S616" s="238">
        <v>0</v>
      </c>
      <c r="T616" s="239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0" t="s">
        <v>535</v>
      </c>
      <c r="AT616" s="240" t="s">
        <v>166</v>
      </c>
      <c r="AU616" s="240" t="s">
        <v>86</v>
      </c>
      <c r="AY616" s="18" t="s">
        <v>163</v>
      </c>
      <c r="BE616" s="241">
        <f>IF(N616="základní",J616,0)</f>
        <v>0</v>
      </c>
      <c r="BF616" s="241">
        <f>IF(N616="snížená",J616,0)</f>
        <v>0</v>
      </c>
      <c r="BG616" s="241">
        <f>IF(N616="zákl. přenesená",J616,0)</f>
        <v>0</v>
      </c>
      <c r="BH616" s="241">
        <f>IF(N616="sníž. přenesená",J616,0)</f>
        <v>0</v>
      </c>
      <c r="BI616" s="241">
        <f>IF(N616="nulová",J616,0)</f>
        <v>0</v>
      </c>
      <c r="BJ616" s="18" t="s">
        <v>86</v>
      </c>
      <c r="BK616" s="241">
        <f>ROUND(I616*H616,2)</f>
        <v>0</v>
      </c>
      <c r="BL616" s="18" t="s">
        <v>535</v>
      </c>
      <c r="BM616" s="240" t="s">
        <v>819</v>
      </c>
    </row>
    <row r="617" s="2" customFormat="1">
      <c r="A617" s="39"/>
      <c r="B617" s="40"/>
      <c r="C617" s="41"/>
      <c r="D617" s="244" t="s">
        <v>186</v>
      </c>
      <c r="E617" s="41"/>
      <c r="F617" s="265" t="s">
        <v>811</v>
      </c>
      <c r="G617" s="41"/>
      <c r="H617" s="41"/>
      <c r="I617" s="266"/>
      <c r="J617" s="41"/>
      <c r="K617" s="41"/>
      <c r="L617" s="45"/>
      <c r="M617" s="267"/>
      <c r="N617" s="268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186</v>
      </c>
      <c r="AU617" s="18" t="s">
        <v>86</v>
      </c>
    </row>
    <row r="618" s="2" customFormat="1" ht="24.15" customHeight="1">
      <c r="A618" s="39"/>
      <c r="B618" s="40"/>
      <c r="C618" s="228" t="s">
        <v>820</v>
      </c>
      <c r="D618" s="228" t="s">
        <v>166</v>
      </c>
      <c r="E618" s="229" t="s">
        <v>821</v>
      </c>
      <c r="F618" s="230" t="s">
        <v>822</v>
      </c>
      <c r="G618" s="231" t="s">
        <v>239</v>
      </c>
      <c r="H618" s="232">
        <v>50</v>
      </c>
      <c r="I618" s="233"/>
      <c r="J618" s="234">
        <f>ROUND(I618*H618,2)</f>
        <v>0</v>
      </c>
      <c r="K618" s="235"/>
      <c r="L618" s="45"/>
      <c r="M618" s="236" t="s">
        <v>1</v>
      </c>
      <c r="N618" s="237" t="s">
        <v>43</v>
      </c>
      <c r="O618" s="92"/>
      <c r="P618" s="238">
        <f>O618*H618</f>
        <v>0</v>
      </c>
      <c r="Q618" s="238">
        <v>0</v>
      </c>
      <c r="R618" s="238">
        <f>Q618*H618</f>
        <v>0</v>
      </c>
      <c r="S618" s="238">
        <v>0</v>
      </c>
      <c r="T618" s="239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0" t="s">
        <v>535</v>
      </c>
      <c r="AT618" s="240" t="s">
        <v>166</v>
      </c>
      <c r="AU618" s="240" t="s">
        <v>86</v>
      </c>
      <c r="AY618" s="18" t="s">
        <v>163</v>
      </c>
      <c r="BE618" s="241">
        <f>IF(N618="základní",J618,0)</f>
        <v>0</v>
      </c>
      <c r="BF618" s="241">
        <f>IF(N618="snížená",J618,0)</f>
        <v>0</v>
      </c>
      <c r="BG618" s="241">
        <f>IF(N618="zákl. přenesená",J618,0)</f>
        <v>0</v>
      </c>
      <c r="BH618" s="241">
        <f>IF(N618="sníž. přenesená",J618,0)</f>
        <v>0</v>
      </c>
      <c r="BI618" s="241">
        <f>IF(N618="nulová",J618,0)</f>
        <v>0</v>
      </c>
      <c r="BJ618" s="18" t="s">
        <v>86</v>
      </c>
      <c r="BK618" s="241">
        <f>ROUND(I618*H618,2)</f>
        <v>0</v>
      </c>
      <c r="BL618" s="18" t="s">
        <v>535</v>
      </c>
      <c r="BM618" s="240" t="s">
        <v>823</v>
      </c>
    </row>
    <row r="619" s="2" customFormat="1">
      <c r="A619" s="39"/>
      <c r="B619" s="40"/>
      <c r="C619" s="41"/>
      <c r="D619" s="244" t="s">
        <v>186</v>
      </c>
      <c r="E619" s="41"/>
      <c r="F619" s="265" t="s">
        <v>824</v>
      </c>
      <c r="G619" s="41"/>
      <c r="H619" s="41"/>
      <c r="I619" s="266"/>
      <c r="J619" s="41"/>
      <c r="K619" s="41"/>
      <c r="L619" s="45"/>
      <c r="M619" s="302"/>
      <c r="N619" s="303"/>
      <c r="O619" s="304"/>
      <c r="P619" s="304"/>
      <c r="Q619" s="304"/>
      <c r="R619" s="304"/>
      <c r="S619" s="304"/>
      <c r="T619" s="305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186</v>
      </c>
      <c r="AU619" s="18" t="s">
        <v>86</v>
      </c>
    </row>
    <row r="620" s="2" customFormat="1" ht="6.96" customHeight="1">
      <c r="A620" s="39"/>
      <c r="B620" s="67"/>
      <c r="C620" s="68"/>
      <c r="D620" s="68"/>
      <c r="E620" s="68"/>
      <c r="F620" s="68"/>
      <c r="G620" s="68"/>
      <c r="H620" s="68"/>
      <c r="I620" s="68"/>
      <c r="J620" s="68"/>
      <c r="K620" s="68"/>
      <c r="L620" s="45"/>
      <c r="M620" s="39"/>
      <c r="O620" s="39"/>
      <c r="P620" s="39"/>
      <c r="Q620" s="39"/>
      <c r="R620" s="39"/>
      <c r="S620" s="39"/>
      <c r="T620" s="39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</row>
  </sheetData>
  <sheetProtection sheet="1" autoFilter="0" formatColumns="0" formatRows="0" objects="1" scenarios="1" spinCount="100000" saltValue="GDOFXvtqq/EFU9ZMd+y3A1uupPPu+NS2udxOKSiZKi66yOAXAcRMMkWlSuIYwdRLLQogN8KCeQP0cS0ilsPL8Q==" hashValue="vcinHp3o/3JHh3lnknkZujMvfTG4bhy8hTsTwE9jIPjLyKqkYGDZ08x71fOU0DEl+gYTY7yAVJMONYG3i+qe7Q==" algorithmName="SHA-512" password="CC35"/>
  <autoFilter ref="C135:K619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Beroun Závodí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825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23. 7. 2020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ROUND((SUM(BE132:BE285)),  2)</f>
        <v>0</v>
      </c>
      <c r="G33" s="39"/>
      <c r="H33" s="39"/>
      <c r="I33" s="165">
        <v>0.20999999999999999</v>
      </c>
      <c r="J33" s="164">
        <f>ROUND(((SUM(BE132:BE285))*I33),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ROUND((SUM(BF132:BF285)),  2)</f>
        <v>0</v>
      </c>
      <c r="G34" s="39"/>
      <c r="H34" s="39"/>
      <c r="I34" s="165">
        <v>0.14999999999999999</v>
      </c>
      <c r="J34" s="164">
        <f>ROUND(((SUM(BF132:BF285))*I34),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ROUND((SUM(BG132:BG285)),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ROUND((SUM(BH132:BH285)),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ROUND((SUM(BI132:BI285)),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Beroun Závodí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SO.02 - Oprava přístřešku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Beroun Závodí</v>
      </c>
      <c r="G89" s="41"/>
      <c r="H89" s="41"/>
      <c r="I89" s="33" t="s">
        <v>22</v>
      </c>
      <c r="J89" s="80" t="str">
        <f>IF(J12="","",J12)</f>
        <v>23. 7. 2020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826</v>
      </c>
      <c r="E97" s="192"/>
      <c r="F97" s="192"/>
      <c r="G97" s="192"/>
      <c r="H97" s="192"/>
      <c r="I97" s="192"/>
      <c r="J97" s="193">
        <f>J133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128</v>
      </c>
      <c r="E98" s="192"/>
      <c r="F98" s="192"/>
      <c r="G98" s="192"/>
      <c r="H98" s="192"/>
      <c r="I98" s="192"/>
      <c r="J98" s="193">
        <f>J135</f>
        <v>0</v>
      </c>
      <c r="K98" s="190"/>
      <c r="L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5"/>
      <c r="C99" s="134"/>
      <c r="D99" s="196" t="s">
        <v>827</v>
      </c>
      <c r="E99" s="197"/>
      <c r="F99" s="197"/>
      <c r="G99" s="197"/>
      <c r="H99" s="197"/>
      <c r="I99" s="197"/>
      <c r="J99" s="198">
        <f>J136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828</v>
      </c>
      <c r="E100" s="197"/>
      <c r="F100" s="197"/>
      <c r="G100" s="197"/>
      <c r="H100" s="197"/>
      <c r="I100" s="197"/>
      <c r="J100" s="198">
        <f>J142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829</v>
      </c>
      <c r="E101" s="197"/>
      <c r="F101" s="197"/>
      <c r="G101" s="197"/>
      <c r="H101" s="197"/>
      <c r="I101" s="197"/>
      <c r="J101" s="198">
        <f>J149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130</v>
      </c>
      <c r="E102" s="197"/>
      <c r="F102" s="197"/>
      <c r="G102" s="197"/>
      <c r="H102" s="197"/>
      <c r="I102" s="197"/>
      <c r="J102" s="198">
        <f>J157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131</v>
      </c>
      <c r="E103" s="197"/>
      <c r="F103" s="197"/>
      <c r="G103" s="197"/>
      <c r="H103" s="197"/>
      <c r="I103" s="197"/>
      <c r="J103" s="198">
        <f>J165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830</v>
      </c>
      <c r="E104" s="197"/>
      <c r="F104" s="197"/>
      <c r="G104" s="197"/>
      <c r="H104" s="197"/>
      <c r="I104" s="197"/>
      <c r="J104" s="198">
        <f>J171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831</v>
      </c>
      <c r="E105" s="197"/>
      <c r="F105" s="197"/>
      <c r="G105" s="197"/>
      <c r="H105" s="197"/>
      <c r="I105" s="197"/>
      <c r="J105" s="198">
        <f>J176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134</v>
      </c>
      <c r="E106" s="197"/>
      <c r="F106" s="197"/>
      <c r="G106" s="197"/>
      <c r="H106" s="197"/>
      <c r="I106" s="197"/>
      <c r="J106" s="198">
        <f>J196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135</v>
      </c>
      <c r="E107" s="192"/>
      <c r="F107" s="192"/>
      <c r="G107" s="192"/>
      <c r="H107" s="192"/>
      <c r="I107" s="192"/>
      <c r="J107" s="193">
        <f>J203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5"/>
      <c r="C108" s="134"/>
      <c r="D108" s="196" t="s">
        <v>832</v>
      </c>
      <c r="E108" s="197"/>
      <c r="F108" s="197"/>
      <c r="G108" s="197"/>
      <c r="H108" s="197"/>
      <c r="I108" s="197"/>
      <c r="J108" s="198">
        <f>J204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141</v>
      </c>
      <c r="E109" s="197"/>
      <c r="F109" s="197"/>
      <c r="G109" s="197"/>
      <c r="H109" s="197"/>
      <c r="I109" s="197"/>
      <c r="J109" s="198">
        <f>J238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833</v>
      </c>
      <c r="E110" s="197"/>
      <c r="F110" s="197"/>
      <c r="G110" s="197"/>
      <c r="H110" s="197"/>
      <c r="I110" s="197"/>
      <c r="J110" s="198">
        <f>J267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834</v>
      </c>
      <c r="E111" s="197"/>
      <c r="F111" s="197"/>
      <c r="G111" s="197"/>
      <c r="H111" s="197"/>
      <c r="I111" s="197"/>
      <c r="J111" s="198">
        <f>J274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9"/>
      <c r="C112" s="190"/>
      <c r="D112" s="191" t="s">
        <v>835</v>
      </c>
      <c r="E112" s="192"/>
      <c r="F112" s="192"/>
      <c r="G112" s="192"/>
      <c r="H112" s="192"/>
      <c r="I112" s="192"/>
      <c r="J112" s="193">
        <f>J283</f>
        <v>0</v>
      </c>
      <c r="K112" s="190"/>
      <c r="L112" s="19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148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84" t="str">
        <f>E7</f>
        <v>Beroun Závodí - oprava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121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SO.02 - Oprava přístřešku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>Beroun Závodí</v>
      </c>
      <c r="G126" s="41"/>
      <c r="H126" s="41"/>
      <c r="I126" s="33" t="s">
        <v>22</v>
      </c>
      <c r="J126" s="80" t="str">
        <f>IF(J12="","",J12)</f>
        <v>23. 7. 2020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Správa železnic, státní organizace</v>
      </c>
      <c r="G128" s="41"/>
      <c r="H128" s="41"/>
      <c r="I128" s="33" t="s">
        <v>32</v>
      </c>
      <c r="J128" s="37" t="str">
        <f>E21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30</v>
      </c>
      <c r="D129" s="41"/>
      <c r="E129" s="41"/>
      <c r="F129" s="28" t="str">
        <f>IF(E18="","",E18)</f>
        <v>Vyplň údaj</v>
      </c>
      <c r="G129" s="41"/>
      <c r="H129" s="41"/>
      <c r="I129" s="33" t="s">
        <v>35</v>
      </c>
      <c r="J129" s="37" t="str">
        <f>E24</f>
        <v>L. Malý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0"/>
      <c r="B131" s="201"/>
      <c r="C131" s="202" t="s">
        <v>149</v>
      </c>
      <c r="D131" s="203" t="s">
        <v>63</v>
      </c>
      <c r="E131" s="203" t="s">
        <v>59</v>
      </c>
      <c r="F131" s="203" t="s">
        <v>60</v>
      </c>
      <c r="G131" s="203" t="s">
        <v>150</v>
      </c>
      <c r="H131" s="203" t="s">
        <v>151</v>
      </c>
      <c r="I131" s="203" t="s">
        <v>152</v>
      </c>
      <c r="J131" s="204" t="s">
        <v>125</v>
      </c>
      <c r="K131" s="205" t="s">
        <v>153</v>
      </c>
      <c r="L131" s="206"/>
      <c r="M131" s="101" t="s">
        <v>1</v>
      </c>
      <c r="N131" s="102" t="s">
        <v>42</v>
      </c>
      <c r="O131" s="102" t="s">
        <v>154</v>
      </c>
      <c r="P131" s="102" t="s">
        <v>155</v>
      </c>
      <c r="Q131" s="102" t="s">
        <v>156</v>
      </c>
      <c r="R131" s="102" t="s">
        <v>157</v>
      </c>
      <c r="S131" s="102" t="s">
        <v>158</v>
      </c>
      <c r="T131" s="103" t="s">
        <v>159</v>
      </c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</row>
    <row r="132" s="2" customFormat="1" ht="22.8" customHeight="1">
      <c r="A132" s="39"/>
      <c r="B132" s="40"/>
      <c r="C132" s="108" t="s">
        <v>160</v>
      </c>
      <c r="D132" s="41"/>
      <c r="E132" s="41"/>
      <c r="F132" s="41"/>
      <c r="G132" s="41"/>
      <c r="H132" s="41"/>
      <c r="I132" s="41"/>
      <c r="J132" s="207">
        <f>BK132</f>
        <v>0</v>
      </c>
      <c r="K132" s="41"/>
      <c r="L132" s="45"/>
      <c r="M132" s="104"/>
      <c r="N132" s="208"/>
      <c r="O132" s="105"/>
      <c r="P132" s="209">
        <f>P133+P135+P203+P283</f>
        <v>0</v>
      </c>
      <c r="Q132" s="105"/>
      <c r="R132" s="209">
        <f>R133+R135+R203+R283</f>
        <v>0</v>
      </c>
      <c r="S132" s="105"/>
      <c r="T132" s="210">
        <f>T133+T135+T203+T283</f>
        <v>0.26195400000000002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77</v>
      </c>
      <c r="AU132" s="18" t="s">
        <v>127</v>
      </c>
      <c r="BK132" s="211">
        <f>BK133+BK135+BK203+BK283</f>
        <v>0</v>
      </c>
    </row>
    <row r="133" s="12" customFormat="1" ht="25.92" customHeight="1">
      <c r="A133" s="12"/>
      <c r="B133" s="212"/>
      <c r="C133" s="213"/>
      <c r="D133" s="214" t="s">
        <v>77</v>
      </c>
      <c r="E133" s="215" t="s">
        <v>564</v>
      </c>
      <c r="F133" s="215" t="s">
        <v>836</v>
      </c>
      <c r="G133" s="213"/>
      <c r="H133" s="213"/>
      <c r="I133" s="216"/>
      <c r="J133" s="217">
        <f>BK133</f>
        <v>0</v>
      </c>
      <c r="K133" s="213"/>
      <c r="L133" s="218"/>
      <c r="M133" s="219"/>
      <c r="N133" s="220"/>
      <c r="O133" s="220"/>
      <c r="P133" s="221">
        <f>P134</f>
        <v>0</v>
      </c>
      <c r="Q133" s="220"/>
      <c r="R133" s="221">
        <f>R134</f>
        <v>0</v>
      </c>
      <c r="S133" s="220"/>
      <c r="T133" s="222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86</v>
      </c>
      <c r="AT133" s="224" t="s">
        <v>77</v>
      </c>
      <c r="AU133" s="224" t="s">
        <v>78</v>
      </c>
      <c r="AY133" s="223" t="s">
        <v>163</v>
      </c>
      <c r="BK133" s="225">
        <f>BK134</f>
        <v>0</v>
      </c>
    </row>
    <row r="134" s="2" customFormat="1" ht="37.8" customHeight="1">
      <c r="A134" s="39"/>
      <c r="B134" s="40"/>
      <c r="C134" s="228" t="s">
        <v>86</v>
      </c>
      <c r="D134" s="228" t="s">
        <v>166</v>
      </c>
      <c r="E134" s="229" t="s">
        <v>837</v>
      </c>
      <c r="F134" s="230" t="s">
        <v>838</v>
      </c>
      <c r="G134" s="231" t="s">
        <v>302</v>
      </c>
      <c r="H134" s="232">
        <v>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43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170</v>
      </c>
      <c r="AT134" s="240" t="s">
        <v>166</v>
      </c>
      <c r="AU134" s="240" t="s">
        <v>86</v>
      </c>
      <c r="AY134" s="18" t="s">
        <v>163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170</v>
      </c>
      <c r="BM134" s="240" t="s">
        <v>839</v>
      </c>
    </row>
    <row r="135" s="12" customFormat="1" ht="25.92" customHeight="1">
      <c r="A135" s="12"/>
      <c r="B135" s="212"/>
      <c r="C135" s="213"/>
      <c r="D135" s="214" t="s">
        <v>77</v>
      </c>
      <c r="E135" s="215" t="s">
        <v>161</v>
      </c>
      <c r="F135" s="215" t="s">
        <v>162</v>
      </c>
      <c r="G135" s="213"/>
      <c r="H135" s="213"/>
      <c r="I135" s="216"/>
      <c r="J135" s="217">
        <f>BK135</f>
        <v>0</v>
      </c>
      <c r="K135" s="213"/>
      <c r="L135" s="218"/>
      <c r="M135" s="219"/>
      <c r="N135" s="220"/>
      <c r="O135" s="220"/>
      <c r="P135" s="221">
        <f>P136+P142+P149+P157+P165+P171+P176+P196</f>
        <v>0</v>
      </c>
      <c r="Q135" s="220"/>
      <c r="R135" s="221">
        <f>R136+R142+R149+R157+R165+R171+R176+R196</f>
        <v>0</v>
      </c>
      <c r="S135" s="220"/>
      <c r="T135" s="222">
        <f>T136+T142+T149+T157+T165+T171+T176+T196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86</v>
      </c>
      <c r="AT135" s="224" t="s">
        <v>77</v>
      </c>
      <c r="AU135" s="224" t="s">
        <v>78</v>
      </c>
      <c r="AY135" s="223" t="s">
        <v>163</v>
      </c>
      <c r="BK135" s="225">
        <f>BK136+BK142+BK149+BK157+BK165+BK171+BK176+BK196</f>
        <v>0</v>
      </c>
    </row>
    <row r="136" s="12" customFormat="1" ht="22.8" customHeight="1">
      <c r="A136" s="12"/>
      <c r="B136" s="212"/>
      <c r="C136" s="213"/>
      <c r="D136" s="214" t="s">
        <v>77</v>
      </c>
      <c r="E136" s="226" t="s">
        <v>86</v>
      </c>
      <c r="F136" s="226" t="s">
        <v>840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SUM(P137:P141)</f>
        <v>0</v>
      </c>
      <c r="Q136" s="220"/>
      <c r="R136" s="221">
        <f>SUM(R137:R141)</f>
        <v>0</v>
      </c>
      <c r="S136" s="220"/>
      <c r="T136" s="222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86</v>
      </c>
      <c r="AT136" s="224" t="s">
        <v>77</v>
      </c>
      <c r="AU136" s="224" t="s">
        <v>86</v>
      </c>
      <c r="AY136" s="223" t="s">
        <v>163</v>
      </c>
      <c r="BK136" s="225">
        <f>SUM(BK137:BK141)</f>
        <v>0</v>
      </c>
    </row>
    <row r="137" s="2" customFormat="1" ht="24.15" customHeight="1">
      <c r="A137" s="39"/>
      <c r="B137" s="40"/>
      <c r="C137" s="228" t="s">
        <v>88</v>
      </c>
      <c r="D137" s="228" t="s">
        <v>166</v>
      </c>
      <c r="E137" s="229" t="s">
        <v>841</v>
      </c>
      <c r="F137" s="230" t="s">
        <v>842</v>
      </c>
      <c r="G137" s="231" t="s">
        <v>169</v>
      </c>
      <c r="H137" s="232">
        <v>31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170</v>
      </c>
      <c r="AT137" s="240" t="s">
        <v>166</v>
      </c>
      <c r="AU137" s="240" t="s">
        <v>88</v>
      </c>
      <c r="AY137" s="18" t="s">
        <v>163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170</v>
      </c>
      <c r="BM137" s="240" t="s">
        <v>843</v>
      </c>
    </row>
    <row r="138" s="2" customFormat="1" ht="24.15" customHeight="1">
      <c r="A138" s="39"/>
      <c r="B138" s="40"/>
      <c r="C138" s="228" t="s">
        <v>164</v>
      </c>
      <c r="D138" s="228" t="s">
        <v>166</v>
      </c>
      <c r="E138" s="229" t="s">
        <v>844</v>
      </c>
      <c r="F138" s="230" t="s">
        <v>845</v>
      </c>
      <c r="G138" s="231" t="s">
        <v>169</v>
      </c>
      <c r="H138" s="232">
        <v>31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170</v>
      </c>
      <c r="AT138" s="240" t="s">
        <v>166</v>
      </c>
      <c r="AU138" s="240" t="s">
        <v>88</v>
      </c>
      <c r="AY138" s="18" t="s">
        <v>163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170</v>
      </c>
      <c r="BM138" s="240" t="s">
        <v>846</v>
      </c>
    </row>
    <row r="139" s="13" customFormat="1">
      <c r="A139" s="13"/>
      <c r="B139" s="242"/>
      <c r="C139" s="243"/>
      <c r="D139" s="244" t="s">
        <v>172</v>
      </c>
      <c r="E139" s="245" t="s">
        <v>1</v>
      </c>
      <c r="F139" s="246" t="s">
        <v>847</v>
      </c>
      <c r="G139" s="243"/>
      <c r="H139" s="247">
        <v>31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172</v>
      </c>
      <c r="AU139" s="253" t="s">
        <v>88</v>
      </c>
      <c r="AV139" s="13" t="s">
        <v>88</v>
      </c>
      <c r="AW139" s="13" t="s">
        <v>34</v>
      </c>
      <c r="AX139" s="13" t="s">
        <v>78</v>
      </c>
      <c r="AY139" s="253" t="s">
        <v>163</v>
      </c>
    </row>
    <row r="140" s="14" customFormat="1">
      <c r="A140" s="14"/>
      <c r="B140" s="254"/>
      <c r="C140" s="255"/>
      <c r="D140" s="244" t="s">
        <v>172</v>
      </c>
      <c r="E140" s="256" t="s">
        <v>1</v>
      </c>
      <c r="F140" s="257" t="s">
        <v>176</v>
      </c>
      <c r="G140" s="255"/>
      <c r="H140" s="258">
        <v>31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172</v>
      </c>
      <c r="AU140" s="264" t="s">
        <v>88</v>
      </c>
      <c r="AV140" s="14" t="s">
        <v>170</v>
      </c>
      <c r="AW140" s="14" t="s">
        <v>34</v>
      </c>
      <c r="AX140" s="14" t="s">
        <v>86</v>
      </c>
      <c r="AY140" s="264" t="s">
        <v>163</v>
      </c>
    </row>
    <row r="141" s="2" customFormat="1" ht="24.15" customHeight="1">
      <c r="A141" s="39"/>
      <c r="B141" s="40"/>
      <c r="C141" s="228" t="s">
        <v>170</v>
      </c>
      <c r="D141" s="228" t="s">
        <v>166</v>
      </c>
      <c r="E141" s="229" t="s">
        <v>848</v>
      </c>
      <c r="F141" s="230" t="s">
        <v>849</v>
      </c>
      <c r="G141" s="231" t="s">
        <v>169</v>
      </c>
      <c r="H141" s="232">
        <v>31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170</v>
      </c>
      <c r="AT141" s="240" t="s">
        <v>166</v>
      </c>
      <c r="AU141" s="240" t="s">
        <v>88</v>
      </c>
      <c r="AY141" s="18" t="s">
        <v>163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170</v>
      </c>
      <c r="BM141" s="240" t="s">
        <v>850</v>
      </c>
    </row>
    <row r="142" s="12" customFormat="1" ht="22.8" customHeight="1">
      <c r="A142" s="12"/>
      <c r="B142" s="212"/>
      <c r="C142" s="213"/>
      <c r="D142" s="214" t="s">
        <v>77</v>
      </c>
      <c r="E142" s="226" t="s">
        <v>88</v>
      </c>
      <c r="F142" s="226" t="s">
        <v>851</v>
      </c>
      <c r="G142" s="213"/>
      <c r="H142" s="213"/>
      <c r="I142" s="216"/>
      <c r="J142" s="227">
        <f>BK142</f>
        <v>0</v>
      </c>
      <c r="K142" s="213"/>
      <c r="L142" s="218"/>
      <c r="M142" s="219"/>
      <c r="N142" s="220"/>
      <c r="O142" s="220"/>
      <c r="P142" s="221">
        <f>SUM(P143:P148)</f>
        <v>0</v>
      </c>
      <c r="Q142" s="220"/>
      <c r="R142" s="221">
        <f>SUM(R143:R148)</f>
        <v>0</v>
      </c>
      <c r="S142" s="220"/>
      <c r="T142" s="222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86</v>
      </c>
      <c r="AT142" s="224" t="s">
        <v>77</v>
      </c>
      <c r="AU142" s="224" t="s">
        <v>86</v>
      </c>
      <c r="AY142" s="223" t="s">
        <v>163</v>
      </c>
      <c r="BK142" s="225">
        <f>SUM(BK143:BK148)</f>
        <v>0</v>
      </c>
    </row>
    <row r="143" s="2" customFormat="1" ht="24.15" customHeight="1">
      <c r="A143" s="39"/>
      <c r="B143" s="40"/>
      <c r="C143" s="228" t="s">
        <v>201</v>
      </c>
      <c r="D143" s="228" t="s">
        <v>166</v>
      </c>
      <c r="E143" s="229" t="s">
        <v>852</v>
      </c>
      <c r="F143" s="230" t="s">
        <v>853</v>
      </c>
      <c r="G143" s="231" t="s">
        <v>179</v>
      </c>
      <c r="H143" s="232">
        <v>1.5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170</v>
      </c>
      <c r="AT143" s="240" t="s">
        <v>166</v>
      </c>
      <c r="AU143" s="240" t="s">
        <v>88</v>
      </c>
      <c r="AY143" s="18" t="s">
        <v>163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170</v>
      </c>
      <c r="BM143" s="240" t="s">
        <v>854</v>
      </c>
    </row>
    <row r="144" s="13" customFormat="1">
      <c r="A144" s="13"/>
      <c r="B144" s="242"/>
      <c r="C144" s="243"/>
      <c r="D144" s="244" t="s">
        <v>172</v>
      </c>
      <c r="E144" s="245" t="s">
        <v>1</v>
      </c>
      <c r="F144" s="246" t="s">
        <v>855</v>
      </c>
      <c r="G144" s="243"/>
      <c r="H144" s="247">
        <v>1.5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172</v>
      </c>
      <c r="AU144" s="253" t="s">
        <v>88</v>
      </c>
      <c r="AV144" s="13" t="s">
        <v>88</v>
      </c>
      <c r="AW144" s="13" t="s">
        <v>34</v>
      </c>
      <c r="AX144" s="13" t="s">
        <v>78</v>
      </c>
      <c r="AY144" s="253" t="s">
        <v>163</v>
      </c>
    </row>
    <row r="145" s="14" customFormat="1">
      <c r="A145" s="14"/>
      <c r="B145" s="254"/>
      <c r="C145" s="255"/>
      <c r="D145" s="244" t="s">
        <v>172</v>
      </c>
      <c r="E145" s="256" t="s">
        <v>1</v>
      </c>
      <c r="F145" s="257" t="s">
        <v>176</v>
      </c>
      <c r="G145" s="255"/>
      <c r="H145" s="258">
        <v>1.5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4" t="s">
        <v>172</v>
      </c>
      <c r="AU145" s="264" t="s">
        <v>88</v>
      </c>
      <c r="AV145" s="14" t="s">
        <v>170</v>
      </c>
      <c r="AW145" s="14" t="s">
        <v>34</v>
      </c>
      <c r="AX145" s="14" t="s">
        <v>86</v>
      </c>
      <c r="AY145" s="264" t="s">
        <v>163</v>
      </c>
    </row>
    <row r="146" s="2" customFormat="1" ht="14.4" customHeight="1">
      <c r="A146" s="39"/>
      <c r="B146" s="40"/>
      <c r="C146" s="228" t="s">
        <v>199</v>
      </c>
      <c r="D146" s="228" t="s">
        <v>166</v>
      </c>
      <c r="E146" s="229" t="s">
        <v>856</v>
      </c>
      <c r="F146" s="230" t="s">
        <v>857</v>
      </c>
      <c r="G146" s="231" t="s">
        <v>169</v>
      </c>
      <c r="H146" s="232">
        <v>2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170</v>
      </c>
      <c r="AT146" s="240" t="s">
        <v>166</v>
      </c>
      <c r="AU146" s="240" t="s">
        <v>88</v>
      </c>
      <c r="AY146" s="18" t="s">
        <v>163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170</v>
      </c>
      <c r="BM146" s="240" t="s">
        <v>858</v>
      </c>
    </row>
    <row r="147" s="13" customFormat="1">
      <c r="A147" s="13"/>
      <c r="B147" s="242"/>
      <c r="C147" s="243"/>
      <c r="D147" s="244" t="s">
        <v>172</v>
      </c>
      <c r="E147" s="245" t="s">
        <v>1</v>
      </c>
      <c r="F147" s="246" t="s">
        <v>859</v>
      </c>
      <c r="G147" s="243"/>
      <c r="H147" s="247">
        <v>2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172</v>
      </c>
      <c r="AU147" s="253" t="s">
        <v>88</v>
      </c>
      <c r="AV147" s="13" t="s">
        <v>88</v>
      </c>
      <c r="AW147" s="13" t="s">
        <v>34</v>
      </c>
      <c r="AX147" s="13" t="s">
        <v>78</v>
      </c>
      <c r="AY147" s="253" t="s">
        <v>163</v>
      </c>
    </row>
    <row r="148" s="14" customFormat="1">
      <c r="A148" s="14"/>
      <c r="B148" s="254"/>
      <c r="C148" s="255"/>
      <c r="D148" s="244" t="s">
        <v>172</v>
      </c>
      <c r="E148" s="256" t="s">
        <v>1</v>
      </c>
      <c r="F148" s="257" t="s">
        <v>176</v>
      </c>
      <c r="G148" s="255"/>
      <c r="H148" s="258">
        <v>2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172</v>
      </c>
      <c r="AU148" s="264" t="s">
        <v>88</v>
      </c>
      <c r="AV148" s="14" t="s">
        <v>170</v>
      </c>
      <c r="AW148" s="14" t="s">
        <v>34</v>
      </c>
      <c r="AX148" s="14" t="s">
        <v>86</v>
      </c>
      <c r="AY148" s="264" t="s">
        <v>163</v>
      </c>
    </row>
    <row r="149" s="12" customFormat="1" ht="22.8" customHeight="1">
      <c r="A149" s="12"/>
      <c r="B149" s="212"/>
      <c r="C149" s="213"/>
      <c r="D149" s="214" t="s">
        <v>77</v>
      </c>
      <c r="E149" s="226" t="s">
        <v>201</v>
      </c>
      <c r="F149" s="226" t="s">
        <v>860</v>
      </c>
      <c r="G149" s="213"/>
      <c r="H149" s="213"/>
      <c r="I149" s="216"/>
      <c r="J149" s="227">
        <f>BK149</f>
        <v>0</v>
      </c>
      <c r="K149" s="213"/>
      <c r="L149" s="218"/>
      <c r="M149" s="219"/>
      <c r="N149" s="220"/>
      <c r="O149" s="220"/>
      <c r="P149" s="221">
        <f>SUM(P150:P156)</f>
        <v>0</v>
      </c>
      <c r="Q149" s="220"/>
      <c r="R149" s="221">
        <f>SUM(R150:R156)</f>
        <v>0</v>
      </c>
      <c r="S149" s="220"/>
      <c r="T149" s="222">
        <f>SUM(T150:T156)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86</v>
      </c>
      <c r="AT149" s="224" t="s">
        <v>77</v>
      </c>
      <c r="AU149" s="224" t="s">
        <v>86</v>
      </c>
      <c r="AY149" s="223" t="s">
        <v>163</v>
      </c>
      <c r="BK149" s="225">
        <f>SUM(BK150:BK156)</f>
        <v>0</v>
      </c>
    </row>
    <row r="150" s="2" customFormat="1" ht="24.15" customHeight="1">
      <c r="A150" s="39"/>
      <c r="B150" s="40"/>
      <c r="C150" s="228" t="s">
        <v>208</v>
      </c>
      <c r="D150" s="228" t="s">
        <v>166</v>
      </c>
      <c r="E150" s="229" t="s">
        <v>861</v>
      </c>
      <c r="F150" s="230" t="s">
        <v>862</v>
      </c>
      <c r="G150" s="231" t="s">
        <v>169</v>
      </c>
      <c r="H150" s="232">
        <v>31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170</v>
      </c>
      <c r="AT150" s="240" t="s">
        <v>166</v>
      </c>
      <c r="AU150" s="240" t="s">
        <v>88</v>
      </c>
      <c r="AY150" s="18" t="s">
        <v>163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170</v>
      </c>
      <c r="BM150" s="240" t="s">
        <v>863</v>
      </c>
    </row>
    <row r="151" s="2" customFormat="1" ht="24.15" customHeight="1">
      <c r="A151" s="39"/>
      <c r="B151" s="40"/>
      <c r="C151" s="228" t="s">
        <v>212</v>
      </c>
      <c r="D151" s="228" t="s">
        <v>166</v>
      </c>
      <c r="E151" s="229" t="s">
        <v>864</v>
      </c>
      <c r="F151" s="230" t="s">
        <v>865</v>
      </c>
      <c r="G151" s="231" t="s">
        <v>169</v>
      </c>
      <c r="H151" s="232">
        <v>31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170</v>
      </c>
      <c r="AT151" s="240" t="s">
        <v>166</v>
      </c>
      <c r="AU151" s="240" t="s">
        <v>88</v>
      </c>
      <c r="AY151" s="18" t="s">
        <v>163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170</v>
      </c>
      <c r="BM151" s="240" t="s">
        <v>866</v>
      </c>
    </row>
    <row r="152" s="2" customFormat="1" ht="24.15" customHeight="1">
      <c r="A152" s="39"/>
      <c r="B152" s="40"/>
      <c r="C152" s="228" t="s">
        <v>195</v>
      </c>
      <c r="D152" s="228" t="s">
        <v>166</v>
      </c>
      <c r="E152" s="229" t="s">
        <v>867</v>
      </c>
      <c r="F152" s="230" t="s">
        <v>868</v>
      </c>
      <c r="G152" s="231" t="s">
        <v>169</v>
      </c>
      <c r="H152" s="232">
        <v>31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170</v>
      </c>
      <c r="AT152" s="240" t="s">
        <v>166</v>
      </c>
      <c r="AU152" s="240" t="s">
        <v>88</v>
      </c>
      <c r="AY152" s="18" t="s">
        <v>163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170</v>
      </c>
      <c r="BM152" s="240" t="s">
        <v>869</v>
      </c>
    </row>
    <row r="153" s="2" customFormat="1" ht="24.15" customHeight="1">
      <c r="A153" s="39"/>
      <c r="B153" s="40"/>
      <c r="C153" s="290" t="s">
        <v>236</v>
      </c>
      <c r="D153" s="290" t="s">
        <v>294</v>
      </c>
      <c r="E153" s="291" t="s">
        <v>870</v>
      </c>
      <c r="F153" s="292" t="s">
        <v>871</v>
      </c>
      <c r="G153" s="293" t="s">
        <v>169</v>
      </c>
      <c r="H153" s="294">
        <v>31.93</v>
      </c>
      <c r="I153" s="295"/>
      <c r="J153" s="296">
        <f>ROUND(I153*H153,2)</f>
        <v>0</v>
      </c>
      <c r="K153" s="297"/>
      <c r="L153" s="298"/>
      <c r="M153" s="299" t="s">
        <v>1</v>
      </c>
      <c r="N153" s="300" t="s">
        <v>43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212</v>
      </c>
      <c r="AT153" s="240" t="s">
        <v>294</v>
      </c>
      <c r="AU153" s="240" t="s">
        <v>88</v>
      </c>
      <c r="AY153" s="18" t="s">
        <v>163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170</v>
      </c>
      <c r="BM153" s="240" t="s">
        <v>872</v>
      </c>
    </row>
    <row r="154" s="2" customFormat="1">
      <c r="A154" s="39"/>
      <c r="B154" s="40"/>
      <c r="C154" s="41"/>
      <c r="D154" s="244" t="s">
        <v>186</v>
      </c>
      <c r="E154" s="41"/>
      <c r="F154" s="265" t="s">
        <v>873</v>
      </c>
      <c r="G154" s="41"/>
      <c r="H154" s="41"/>
      <c r="I154" s="266"/>
      <c r="J154" s="41"/>
      <c r="K154" s="41"/>
      <c r="L154" s="45"/>
      <c r="M154" s="267"/>
      <c r="N154" s="268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186</v>
      </c>
      <c r="AU154" s="18" t="s">
        <v>88</v>
      </c>
    </row>
    <row r="155" s="13" customFormat="1">
      <c r="A155" s="13"/>
      <c r="B155" s="242"/>
      <c r="C155" s="243"/>
      <c r="D155" s="244" t="s">
        <v>172</v>
      </c>
      <c r="E155" s="245" t="s">
        <v>1</v>
      </c>
      <c r="F155" s="246" t="s">
        <v>874</v>
      </c>
      <c r="G155" s="243"/>
      <c r="H155" s="247">
        <v>31.93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172</v>
      </c>
      <c r="AU155" s="253" t="s">
        <v>88</v>
      </c>
      <c r="AV155" s="13" t="s">
        <v>88</v>
      </c>
      <c r="AW155" s="13" t="s">
        <v>34</v>
      </c>
      <c r="AX155" s="13" t="s">
        <v>78</v>
      </c>
      <c r="AY155" s="253" t="s">
        <v>163</v>
      </c>
    </row>
    <row r="156" s="14" customFormat="1">
      <c r="A156" s="14"/>
      <c r="B156" s="254"/>
      <c r="C156" s="255"/>
      <c r="D156" s="244" t="s">
        <v>172</v>
      </c>
      <c r="E156" s="256" t="s">
        <v>1</v>
      </c>
      <c r="F156" s="257" t="s">
        <v>176</v>
      </c>
      <c r="G156" s="255"/>
      <c r="H156" s="258">
        <v>31.93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4" t="s">
        <v>172</v>
      </c>
      <c r="AU156" s="264" t="s">
        <v>88</v>
      </c>
      <c r="AV156" s="14" t="s">
        <v>170</v>
      </c>
      <c r="AW156" s="14" t="s">
        <v>34</v>
      </c>
      <c r="AX156" s="14" t="s">
        <v>86</v>
      </c>
      <c r="AY156" s="264" t="s">
        <v>163</v>
      </c>
    </row>
    <row r="157" s="12" customFormat="1" ht="22.8" customHeight="1">
      <c r="A157" s="12"/>
      <c r="B157" s="212"/>
      <c r="C157" s="213"/>
      <c r="D157" s="214" t="s">
        <v>77</v>
      </c>
      <c r="E157" s="226" t="s">
        <v>199</v>
      </c>
      <c r="F157" s="226" t="s">
        <v>200</v>
      </c>
      <c r="G157" s="213"/>
      <c r="H157" s="213"/>
      <c r="I157" s="216"/>
      <c r="J157" s="227">
        <f>BK157</f>
        <v>0</v>
      </c>
      <c r="K157" s="213"/>
      <c r="L157" s="218"/>
      <c r="M157" s="219"/>
      <c r="N157" s="220"/>
      <c r="O157" s="220"/>
      <c r="P157" s="221">
        <f>SUM(P158:P164)</f>
        <v>0</v>
      </c>
      <c r="Q157" s="220"/>
      <c r="R157" s="221">
        <f>SUM(R158:R164)</f>
        <v>0</v>
      </c>
      <c r="S157" s="220"/>
      <c r="T157" s="222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3" t="s">
        <v>86</v>
      </c>
      <c r="AT157" s="224" t="s">
        <v>77</v>
      </c>
      <c r="AU157" s="224" t="s">
        <v>86</v>
      </c>
      <c r="AY157" s="223" t="s">
        <v>163</v>
      </c>
      <c r="BK157" s="225">
        <f>SUM(BK158:BK164)</f>
        <v>0</v>
      </c>
    </row>
    <row r="158" s="2" customFormat="1" ht="24.15" customHeight="1">
      <c r="A158" s="39"/>
      <c r="B158" s="40"/>
      <c r="C158" s="228" t="s">
        <v>242</v>
      </c>
      <c r="D158" s="228" t="s">
        <v>166</v>
      </c>
      <c r="E158" s="229" t="s">
        <v>308</v>
      </c>
      <c r="F158" s="230" t="s">
        <v>309</v>
      </c>
      <c r="G158" s="231" t="s">
        <v>239</v>
      </c>
      <c r="H158" s="232">
        <v>12.6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170</v>
      </c>
      <c r="AT158" s="240" t="s">
        <v>166</v>
      </c>
      <c r="AU158" s="240" t="s">
        <v>88</v>
      </c>
      <c r="AY158" s="18" t="s">
        <v>163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170</v>
      </c>
      <c r="BM158" s="240" t="s">
        <v>875</v>
      </c>
    </row>
    <row r="159" s="2" customFormat="1" ht="24.15" customHeight="1">
      <c r="A159" s="39"/>
      <c r="B159" s="40"/>
      <c r="C159" s="228" t="s">
        <v>247</v>
      </c>
      <c r="D159" s="228" t="s">
        <v>166</v>
      </c>
      <c r="E159" s="229" t="s">
        <v>876</v>
      </c>
      <c r="F159" s="230" t="s">
        <v>877</v>
      </c>
      <c r="G159" s="231" t="s">
        <v>239</v>
      </c>
      <c r="H159" s="232">
        <v>12.6</v>
      </c>
      <c r="I159" s="233"/>
      <c r="J159" s="234">
        <f>ROUND(I159*H159,2)</f>
        <v>0</v>
      </c>
      <c r="K159" s="235"/>
      <c r="L159" s="45"/>
      <c r="M159" s="236" t="s">
        <v>1</v>
      </c>
      <c r="N159" s="237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170</v>
      </c>
      <c r="AT159" s="240" t="s">
        <v>166</v>
      </c>
      <c r="AU159" s="240" t="s">
        <v>88</v>
      </c>
      <c r="AY159" s="18" t="s">
        <v>163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170</v>
      </c>
      <c r="BM159" s="240" t="s">
        <v>878</v>
      </c>
    </row>
    <row r="160" s="13" customFormat="1">
      <c r="A160" s="13"/>
      <c r="B160" s="242"/>
      <c r="C160" s="243"/>
      <c r="D160" s="244" t="s">
        <v>172</v>
      </c>
      <c r="E160" s="245" t="s">
        <v>1</v>
      </c>
      <c r="F160" s="246" t="s">
        <v>879</v>
      </c>
      <c r="G160" s="243"/>
      <c r="H160" s="247">
        <v>12.6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172</v>
      </c>
      <c r="AU160" s="253" t="s">
        <v>88</v>
      </c>
      <c r="AV160" s="13" t="s">
        <v>88</v>
      </c>
      <c r="AW160" s="13" t="s">
        <v>34</v>
      </c>
      <c r="AX160" s="13" t="s">
        <v>78</v>
      </c>
      <c r="AY160" s="253" t="s">
        <v>163</v>
      </c>
    </row>
    <row r="161" s="14" customFormat="1">
      <c r="A161" s="14"/>
      <c r="B161" s="254"/>
      <c r="C161" s="255"/>
      <c r="D161" s="244" t="s">
        <v>172</v>
      </c>
      <c r="E161" s="256" t="s">
        <v>1</v>
      </c>
      <c r="F161" s="257" t="s">
        <v>176</v>
      </c>
      <c r="G161" s="255"/>
      <c r="H161" s="258">
        <v>12.6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172</v>
      </c>
      <c r="AU161" s="264" t="s">
        <v>88</v>
      </c>
      <c r="AV161" s="14" t="s">
        <v>170</v>
      </c>
      <c r="AW161" s="14" t="s">
        <v>34</v>
      </c>
      <c r="AX161" s="14" t="s">
        <v>86</v>
      </c>
      <c r="AY161" s="264" t="s">
        <v>163</v>
      </c>
    </row>
    <row r="162" s="2" customFormat="1" ht="14.4" customHeight="1">
      <c r="A162" s="39"/>
      <c r="B162" s="40"/>
      <c r="C162" s="290" t="s">
        <v>14</v>
      </c>
      <c r="D162" s="290" t="s">
        <v>294</v>
      </c>
      <c r="E162" s="291" t="s">
        <v>880</v>
      </c>
      <c r="F162" s="292" t="s">
        <v>881</v>
      </c>
      <c r="G162" s="293" t="s">
        <v>239</v>
      </c>
      <c r="H162" s="294">
        <v>12.978</v>
      </c>
      <c r="I162" s="295"/>
      <c r="J162" s="296">
        <f>ROUND(I162*H162,2)</f>
        <v>0</v>
      </c>
      <c r="K162" s="297"/>
      <c r="L162" s="298"/>
      <c r="M162" s="299" t="s">
        <v>1</v>
      </c>
      <c r="N162" s="300" t="s">
        <v>43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212</v>
      </c>
      <c r="AT162" s="240" t="s">
        <v>294</v>
      </c>
      <c r="AU162" s="240" t="s">
        <v>88</v>
      </c>
      <c r="AY162" s="18" t="s">
        <v>163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170</v>
      </c>
      <c r="BM162" s="240" t="s">
        <v>882</v>
      </c>
    </row>
    <row r="163" s="13" customFormat="1">
      <c r="A163" s="13"/>
      <c r="B163" s="242"/>
      <c r="C163" s="243"/>
      <c r="D163" s="244" t="s">
        <v>172</v>
      </c>
      <c r="E163" s="245" t="s">
        <v>1</v>
      </c>
      <c r="F163" s="246" t="s">
        <v>883</v>
      </c>
      <c r="G163" s="243"/>
      <c r="H163" s="247">
        <v>12.978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172</v>
      </c>
      <c r="AU163" s="253" t="s">
        <v>88</v>
      </c>
      <c r="AV163" s="13" t="s">
        <v>88</v>
      </c>
      <c r="AW163" s="13" t="s">
        <v>34</v>
      </c>
      <c r="AX163" s="13" t="s">
        <v>78</v>
      </c>
      <c r="AY163" s="253" t="s">
        <v>163</v>
      </c>
    </row>
    <row r="164" s="14" customFormat="1">
      <c r="A164" s="14"/>
      <c r="B164" s="254"/>
      <c r="C164" s="255"/>
      <c r="D164" s="244" t="s">
        <v>172</v>
      </c>
      <c r="E164" s="256" t="s">
        <v>1</v>
      </c>
      <c r="F164" s="257" t="s">
        <v>176</v>
      </c>
      <c r="G164" s="255"/>
      <c r="H164" s="258">
        <v>12.978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172</v>
      </c>
      <c r="AU164" s="264" t="s">
        <v>88</v>
      </c>
      <c r="AV164" s="14" t="s">
        <v>170</v>
      </c>
      <c r="AW164" s="14" t="s">
        <v>34</v>
      </c>
      <c r="AX164" s="14" t="s">
        <v>86</v>
      </c>
      <c r="AY164" s="264" t="s">
        <v>163</v>
      </c>
    </row>
    <row r="165" s="12" customFormat="1" ht="22.8" customHeight="1">
      <c r="A165" s="12"/>
      <c r="B165" s="212"/>
      <c r="C165" s="213"/>
      <c r="D165" s="214" t="s">
        <v>77</v>
      </c>
      <c r="E165" s="226" t="s">
        <v>212</v>
      </c>
      <c r="F165" s="226" t="s">
        <v>283</v>
      </c>
      <c r="G165" s="213"/>
      <c r="H165" s="213"/>
      <c r="I165" s="216"/>
      <c r="J165" s="227">
        <f>BK165</f>
        <v>0</v>
      </c>
      <c r="K165" s="213"/>
      <c r="L165" s="218"/>
      <c r="M165" s="219"/>
      <c r="N165" s="220"/>
      <c r="O165" s="220"/>
      <c r="P165" s="221">
        <f>SUM(P166:P170)</f>
        <v>0</v>
      </c>
      <c r="Q165" s="220"/>
      <c r="R165" s="221">
        <f>SUM(R166:R170)</f>
        <v>0</v>
      </c>
      <c r="S165" s="220"/>
      <c r="T165" s="222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3" t="s">
        <v>86</v>
      </c>
      <c r="AT165" s="224" t="s">
        <v>77</v>
      </c>
      <c r="AU165" s="224" t="s">
        <v>86</v>
      </c>
      <c r="AY165" s="223" t="s">
        <v>163</v>
      </c>
      <c r="BK165" s="225">
        <f>SUM(BK166:BK170)</f>
        <v>0</v>
      </c>
    </row>
    <row r="166" s="2" customFormat="1" ht="14.4" customHeight="1">
      <c r="A166" s="39"/>
      <c r="B166" s="40"/>
      <c r="C166" s="228" t="s">
        <v>266</v>
      </c>
      <c r="D166" s="228" t="s">
        <v>166</v>
      </c>
      <c r="E166" s="229" t="s">
        <v>884</v>
      </c>
      <c r="F166" s="230" t="s">
        <v>885</v>
      </c>
      <c r="G166" s="231" t="s">
        <v>239</v>
      </c>
      <c r="H166" s="232">
        <v>2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170</v>
      </c>
      <c r="AT166" s="240" t="s">
        <v>166</v>
      </c>
      <c r="AU166" s="240" t="s">
        <v>88</v>
      </c>
      <c r="AY166" s="18" t="s">
        <v>163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170</v>
      </c>
      <c r="BM166" s="240" t="s">
        <v>886</v>
      </c>
    </row>
    <row r="167" s="2" customFormat="1" ht="14.4" customHeight="1">
      <c r="A167" s="39"/>
      <c r="B167" s="40"/>
      <c r="C167" s="228" t="s">
        <v>8</v>
      </c>
      <c r="D167" s="228" t="s">
        <v>166</v>
      </c>
      <c r="E167" s="229" t="s">
        <v>285</v>
      </c>
      <c r="F167" s="230" t="s">
        <v>286</v>
      </c>
      <c r="G167" s="231" t="s">
        <v>184</v>
      </c>
      <c r="H167" s="232">
        <v>2</v>
      </c>
      <c r="I167" s="233"/>
      <c r="J167" s="234">
        <f>ROUND(I167*H167,2)</f>
        <v>0</v>
      </c>
      <c r="K167" s="235"/>
      <c r="L167" s="45"/>
      <c r="M167" s="236" t="s">
        <v>1</v>
      </c>
      <c r="N167" s="237" t="s">
        <v>43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170</v>
      </c>
      <c r="AT167" s="240" t="s">
        <v>166</v>
      </c>
      <c r="AU167" s="240" t="s">
        <v>88</v>
      </c>
      <c r="AY167" s="18" t="s">
        <v>163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86</v>
      </c>
      <c r="BK167" s="241">
        <f>ROUND(I167*H167,2)</f>
        <v>0</v>
      </c>
      <c r="BL167" s="18" t="s">
        <v>170</v>
      </c>
      <c r="BM167" s="240" t="s">
        <v>887</v>
      </c>
    </row>
    <row r="168" s="2" customFormat="1" ht="24.15" customHeight="1">
      <c r="A168" s="39"/>
      <c r="B168" s="40"/>
      <c r="C168" s="228" t="s">
        <v>278</v>
      </c>
      <c r="D168" s="228" t="s">
        <v>166</v>
      </c>
      <c r="E168" s="229" t="s">
        <v>888</v>
      </c>
      <c r="F168" s="230" t="s">
        <v>889</v>
      </c>
      <c r="G168" s="231" t="s">
        <v>184</v>
      </c>
      <c r="H168" s="232">
        <v>2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170</v>
      </c>
      <c r="AT168" s="240" t="s">
        <v>166</v>
      </c>
      <c r="AU168" s="240" t="s">
        <v>88</v>
      </c>
      <c r="AY168" s="18" t="s">
        <v>163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170</v>
      </c>
      <c r="BM168" s="240" t="s">
        <v>890</v>
      </c>
    </row>
    <row r="169" s="2" customFormat="1" ht="14.4" customHeight="1">
      <c r="A169" s="39"/>
      <c r="B169" s="40"/>
      <c r="C169" s="228" t="s">
        <v>284</v>
      </c>
      <c r="D169" s="228" t="s">
        <v>166</v>
      </c>
      <c r="E169" s="229" t="s">
        <v>290</v>
      </c>
      <c r="F169" s="230" t="s">
        <v>291</v>
      </c>
      <c r="G169" s="231" t="s">
        <v>184</v>
      </c>
      <c r="H169" s="232">
        <v>2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170</v>
      </c>
      <c r="AT169" s="240" t="s">
        <v>166</v>
      </c>
      <c r="AU169" s="240" t="s">
        <v>88</v>
      </c>
      <c r="AY169" s="18" t="s">
        <v>163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170</v>
      </c>
      <c r="BM169" s="240" t="s">
        <v>891</v>
      </c>
    </row>
    <row r="170" s="2" customFormat="1" ht="24.15" customHeight="1">
      <c r="A170" s="39"/>
      <c r="B170" s="40"/>
      <c r="C170" s="290" t="s">
        <v>289</v>
      </c>
      <c r="D170" s="290" t="s">
        <v>294</v>
      </c>
      <c r="E170" s="291" t="s">
        <v>892</v>
      </c>
      <c r="F170" s="292" t="s">
        <v>893</v>
      </c>
      <c r="G170" s="293" t="s">
        <v>184</v>
      </c>
      <c r="H170" s="294">
        <v>2</v>
      </c>
      <c r="I170" s="295"/>
      <c r="J170" s="296">
        <f>ROUND(I170*H170,2)</f>
        <v>0</v>
      </c>
      <c r="K170" s="297"/>
      <c r="L170" s="298"/>
      <c r="M170" s="299" t="s">
        <v>1</v>
      </c>
      <c r="N170" s="300" t="s">
        <v>43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212</v>
      </c>
      <c r="AT170" s="240" t="s">
        <v>294</v>
      </c>
      <c r="AU170" s="240" t="s">
        <v>88</v>
      </c>
      <c r="AY170" s="18" t="s">
        <v>163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170</v>
      </c>
      <c r="BM170" s="240" t="s">
        <v>894</v>
      </c>
    </row>
    <row r="171" s="12" customFormat="1" ht="22.8" customHeight="1">
      <c r="A171" s="12"/>
      <c r="B171" s="212"/>
      <c r="C171" s="213"/>
      <c r="D171" s="214" t="s">
        <v>77</v>
      </c>
      <c r="E171" s="226" t="s">
        <v>195</v>
      </c>
      <c r="F171" s="226" t="s">
        <v>895</v>
      </c>
      <c r="G171" s="213"/>
      <c r="H171" s="213"/>
      <c r="I171" s="216"/>
      <c r="J171" s="227">
        <f>BK171</f>
        <v>0</v>
      </c>
      <c r="K171" s="213"/>
      <c r="L171" s="218"/>
      <c r="M171" s="219"/>
      <c r="N171" s="220"/>
      <c r="O171" s="220"/>
      <c r="P171" s="221">
        <f>SUM(P172:P175)</f>
        <v>0</v>
      </c>
      <c r="Q171" s="220"/>
      <c r="R171" s="221">
        <f>SUM(R172:R175)</f>
        <v>0</v>
      </c>
      <c r="S171" s="220"/>
      <c r="T171" s="222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3" t="s">
        <v>86</v>
      </c>
      <c r="AT171" s="224" t="s">
        <v>77</v>
      </c>
      <c r="AU171" s="224" t="s">
        <v>86</v>
      </c>
      <c r="AY171" s="223" t="s">
        <v>163</v>
      </c>
      <c r="BK171" s="225">
        <f>SUM(BK172:BK175)</f>
        <v>0</v>
      </c>
    </row>
    <row r="172" s="2" customFormat="1" ht="14.4" customHeight="1">
      <c r="A172" s="39"/>
      <c r="B172" s="40"/>
      <c r="C172" s="228" t="s">
        <v>293</v>
      </c>
      <c r="D172" s="228" t="s">
        <v>166</v>
      </c>
      <c r="E172" s="229" t="s">
        <v>896</v>
      </c>
      <c r="F172" s="230" t="s">
        <v>897</v>
      </c>
      <c r="G172" s="231" t="s">
        <v>239</v>
      </c>
      <c r="H172" s="232">
        <v>12.6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170</v>
      </c>
      <c r="AT172" s="240" t="s">
        <v>166</v>
      </c>
      <c r="AU172" s="240" t="s">
        <v>88</v>
      </c>
      <c r="AY172" s="18" t="s">
        <v>163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170</v>
      </c>
      <c r="BM172" s="240" t="s">
        <v>898</v>
      </c>
    </row>
    <row r="173" s="2" customFormat="1" ht="24.15" customHeight="1">
      <c r="A173" s="39"/>
      <c r="B173" s="40"/>
      <c r="C173" s="228" t="s">
        <v>299</v>
      </c>
      <c r="D173" s="228" t="s">
        <v>166</v>
      </c>
      <c r="E173" s="229" t="s">
        <v>899</v>
      </c>
      <c r="F173" s="230" t="s">
        <v>900</v>
      </c>
      <c r="G173" s="231" t="s">
        <v>169</v>
      </c>
      <c r="H173" s="232">
        <v>31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170</v>
      </c>
      <c r="AT173" s="240" t="s">
        <v>166</v>
      </c>
      <c r="AU173" s="240" t="s">
        <v>88</v>
      </c>
      <c r="AY173" s="18" t="s">
        <v>163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170</v>
      </c>
      <c r="BM173" s="240" t="s">
        <v>901</v>
      </c>
    </row>
    <row r="174" s="2" customFormat="1" ht="14.4" customHeight="1">
      <c r="A174" s="39"/>
      <c r="B174" s="40"/>
      <c r="C174" s="228" t="s">
        <v>7</v>
      </c>
      <c r="D174" s="228" t="s">
        <v>166</v>
      </c>
      <c r="E174" s="229" t="s">
        <v>902</v>
      </c>
      <c r="F174" s="230" t="s">
        <v>903</v>
      </c>
      <c r="G174" s="231" t="s">
        <v>179</v>
      </c>
      <c r="H174" s="232">
        <v>1.2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43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170</v>
      </c>
      <c r="AT174" s="240" t="s">
        <v>166</v>
      </c>
      <c r="AU174" s="240" t="s">
        <v>88</v>
      </c>
      <c r="AY174" s="18" t="s">
        <v>163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170</v>
      </c>
      <c r="BM174" s="240" t="s">
        <v>904</v>
      </c>
    </row>
    <row r="175" s="2" customFormat="1" ht="49.05" customHeight="1">
      <c r="A175" s="39"/>
      <c r="B175" s="40"/>
      <c r="C175" s="228" t="s">
        <v>307</v>
      </c>
      <c r="D175" s="228" t="s">
        <v>166</v>
      </c>
      <c r="E175" s="229" t="s">
        <v>905</v>
      </c>
      <c r="F175" s="230" t="s">
        <v>906</v>
      </c>
      <c r="G175" s="231" t="s">
        <v>169</v>
      </c>
      <c r="H175" s="232">
        <v>31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170</v>
      </c>
      <c r="AT175" s="240" t="s">
        <v>166</v>
      </c>
      <c r="AU175" s="240" t="s">
        <v>88</v>
      </c>
      <c r="AY175" s="18" t="s">
        <v>163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170</v>
      </c>
      <c r="BM175" s="240" t="s">
        <v>907</v>
      </c>
    </row>
    <row r="176" s="12" customFormat="1" ht="22.8" customHeight="1">
      <c r="A176" s="12"/>
      <c r="B176" s="212"/>
      <c r="C176" s="213"/>
      <c r="D176" s="214" t="s">
        <v>77</v>
      </c>
      <c r="E176" s="226" t="s">
        <v>394</v>
      </c>
      <c r="F176" s="226" t="s">
        <v>908</v>
      </c>
      <c r="G176" s="213"/>
      <c r="H176" s="213"/>
      <c r="I176" s="216"/>
      <c r="J176" s="227">
        <f>BK176</f>
        <v>0</v>
      </c>
      <c r="K176" s="213"/>
      <c r="L176" s="218"/>
      <c r="M176" s="219"/>
      <c r="N176" s="220"/>
      <c r="O176" s="220"/>
      <c r="P176" s="221">
        <f>SUM(P177:P195)</f>
        <v>0</v>
      </c>
      <c r="Q176" s="220"/>
      <c r="R176" s="221">
        <f>SUM(R177:R195)</f>
        <v>0</v>
      </c>
      <c r="S176" s="220"/>
      <c r="T176" s="222">
        <f>SUM(T177:T195)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3" t="s">
        <v>86</v>
      </c>
      <c r="AT176" s="224" t="s">
        <v>77</v>
      </c>
      <c r="AU176" s="224" t="s">
        <v>86</v>
      </c>
      <c r="AY176" s="223" t="s">
        <v>163</v>
      </c>
      <c r="BK176" s="225">
        <f>SUM(BK177:BK195)</f>
        <v>0</v>
      </c>
    </row>
    <row r="177" s="2" customFormat="1" ht="24.15" customHeight="1">
      <c r="A177" s="39"/>
      <c r="B177" s="40"/>
      <c r="C177" s="228" t="s">
        <v>312</v>
      </c>
      <c r="D177" s="228" t="s">
        <v>166</v>
      </c>
      <c r="E177" s="229" t="s">
        <v>403</v>
      </c>
      <c r="F177" s="230" t="s">
        <v>404</v>
      </c>
      <c r="G177" s="231" t="s">
        <v>399</v>
      </c>
      <c r="H177" s="232">
        <v>10.887000000000001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170</v>
      </c>
      <c r="AT177" s="240" t="s">
        <v>166</v>
      </c>
      <c r="AU177" s="240" t="s">
        <v>88</v>
      </c>
      <c r="AY177" s="18" t="s">
        <v>163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170</v>
      </c>
      <c r="BM177" s="240" t="s">
        <v>909</v>
      </c>
    </row>
    <row r="178" s="13" customFormat="1">
      <c r="A178" s="13"/>
      <c r="B178" s="242"/>
      <c r="C178" s="243"/>
      <c r="D178" s="244" t="s">
        <v>172</v>
      </c>
      <c r="E178" s="245" t="s">
        <v>1</v>
      </c>
      <c r="F178" s="246" t="s">
        <v>910</v>
      </c>
      <c r="G178" s="243"/>
      <c r="H178" s="247">
        <v>10.887000000000001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172</v>
      </c>
      <c r="AU178" s="253" t="s">
        <v>88</v>
      </c>
      <c r="AV178" s="13" t="s">
        <v>88</v>
      </c>
      <c r="AW178" s="13" t="s">
        <v>34</v>
      </c>
      <c r="AX178" s="13" t="s">
        <v>78</v>
      </c>
      <c r="AY178" s="253" t="s">
        <v>163</v>
      </c>
    </row>
    <row r="179" s="14" customFormat="1">
      <c r="A179" s="14"/>
      <c r="B179" s="254"/>
      <c r="C179" s="255"/>
      <c r="D179" s="244" t="s">
        <v>172</v>
      </c>
      <c r="E179" s="256" t="s">
        <v>1</v>
      </c>
      <c r="F179" s="257" t="s">
        <v>176</v>
      </c>
      <c r="G179" s="255"/>
      <c r="H179" s="258">
        <v>10.887000000000001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4" t="s">
        <v>172</v>
      </c>
      <c r="AU179" s="264" t="s">
        <v>88</v>
      </c>
      <c r="AV179" s="14" t="s">
        <v>170</v>
      </c>
      <c r="AW179" s="14" t="s">
        <v>34</v>
      </c>
      <c r="AX179" s="14" t="s">
        <v>86</v>
      </c>
      <c r="AY179" s="264" t="s">
        <v>163</v>
      </c>
    </row>
    <row r="180" s="2" customFormat="1" ht="24.15" customHeight="1">
      <c r="A180" s="39"/>
      <c r="B180" s="40"/>
      <c r="C180" s="228" t="s">
        <v>316</v>
      </c>
      <c r="D180" s="228" t="s">
        <v>166</v>
      </c>
      <c r="E180" s="229" t="s">
        <v>407</v>
      </c>
      <c r="F180" s="230" t="s">
        <v>408</v>
      </c>
      <c r="G180" s="231" t="s">
        <v>399</v>
      </c>
      <c r="H180" s="232">
        <v>7.7389999999999999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170</v>
      </c>
      <c r="AT180" s="240" t="s">
        <v>166</v>
      </c>
      <c r="AU180" s="240" t="s">
        <v>88</v>
      </c>
      <c r="AY180" s="18" t="s">
        <v>163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170</v>
      </c>
      <c r="BM180" s="240" t="s">
        <v>911</v>
      </c>
    </row>
    <row r="181" s="2" customFormat="1" ht="24.15" customHeight="1">
      <c r="A181" s="39"/>
      <c r="B181" s="40"/>
      <c r="C181" s="228" t="s">
        <v>320</v>
      </c>
      <c r="D181" s="228" t="s">
        <v>166</v>
      </c>
      <c r="E181" s="229" t="s">
        <v>411</v>
      </c>
      <c r="F181" s="230" t="s">
        <v>412</v>
      </c>
      <c r="G181" s="231" t="s">
        <v>399</v>
      </c>
      <c r="H181" s="232">
        <v>147.041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43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170</v>
      </c>
      <c r="AT181" s="240" t="s">
        <v>166</v>
      </c>
      <c r="AU181" s="240" t="s">
        <v>88</v>
      </c>
      <c r="AY181" s="18" t="s">
        <v>163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170</v>
      </c>
      <c r="BM181" s="240" t="s">
        <v>912</v>
      </c>
    </row>
    <row r="182" s="13" customFormat="1">
      <c r="A182" s="13"/>
      <c r="B182" s="242"/>
      <c r="C182" s="243"/>
      <c r="D182" s="244" t="s">
        <v>172</v>
      </c>
      <c r="E182" s="245" t="s">
        <v>1</v>
      </c>
      <c r="F182" s="246" t="s">
        <v>913</v>
      </c>
      <c r="G182" s="243"/>
      <c r="H182" s="247">
        <v>147.041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172</v>
      </c>
      <c r="AU182" s="253" t="s">
        <v>88</v>
      </c>
      <c r="AV182" s="13" t="s">
        <v>88</v>
      </c>
      <c r="AW182" s="13" t="s">
        <v>34</v>
      </c>
      <c r="AX182" s="13" t="s">
        <v>78</v>
      </c>
      <c r="AY182" s="253" t="s">
        <v>163</v>
      </c>
    </row>
    <row r="183" s="14" customFormat="1">
      <c r="A183" s="14"/>
      <c r="B183" s="254"/>
      <c r="C183" s="255"/>
      <c r="D183" s="244" t="s">
        <v>172</v>
      </c>
      <c r="E183" s="256" t="s">
        <v>1</v>
      </c>
      <c r="F183" s="257" t="s">
        <v>176</v>
      </c>
      <c r="G183" s="255"/>
      <c r="H183" s="258">
        <v>147.041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4" t="s">
        <v>172</v>
      </c>
      <c r="AU183" s="264" t="s">
        <v>88</v>
      </c>
      <c r="AV183" s="14" t="s">
        <v>170</v>
      </c>
      <c r="AW183" s="14" t="s">
        <v>34</v>
      </c>
      <c r="AX183" s="14" t="s">
        <v>86</v>
      </c>
      <c r="AY183" s="264" t="s">
        <v>163</v>
      </c>
    </row>
    <row r="184" s="2" customFormat="1" ht="49.05" customHeight="1">
      <c r="A184" s="39"/>
      <c r="B184" s="40"/>
      <c r="C184" s="228" t="s">
        <v>325</v>
      </c>
      <c r="D184" s="228" t="s">
        <v>166</v>
      </c>
      <c r="E184" s="229" t="s">
        <v>914</v>
      </c>
      <c r="F184" s="230" t="s">
        <v>915</v>
      </c>
      <c r="G184" s="231" t="s">
        <v>399</v>
      </c>
      <c r="H184" s="232">
        <v>7.6820000000000004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170</v>
      </c>
      <c r="AT184" s="240" t="s">
        <v>166</v>
      </c>
      <c r="AU184" s="240" t="s">
        <v>88</v>
      </c>
      <c r="AY184" s="18" t="s">
        <v>163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170</v>
      </c>
      <c r="BM184" s="240" t="s">
        <v>916</v>
      </c>
    </row>
    <row r="185" s="2" customFormat="1" ht="24.15" customHeight="1">
      <c r="A185" s="39"/>
      <c r="B185" s="40"/>
      <c r="C185" s="228" t="s">
        <v>330</v>
      </c>
      <c r="D185" s="228" t="s">
        <v>166</v>
      </c>
      <c r="E185" s="229" t="s">
        <v>416</v>
      </c>
      <c r="F185" s="230" t="s">
        <v>417</v>
      </c>
      <c r="G185" s="231" t="s">
        <v>399</v>
      </c>
      <c r="H185" s="232">
        <v>0.153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43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170</v>
      </c>
      <c r="AT185" s="240" t="s">
        <v>166</v>
      </c>
      <c r="AU185" s="240" t="s">
        <v>88</v>
      </c>
      <c r="AY185" s="18" t="s">
        <v>163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86</v>
      </c>
      <c r="BK185" s="241">
        <f>ROUND(I185*H185,2)</f>
        <v>0</v>
      </c>
      <c r="BL185" s="18" t="s">
        <v>170</v>
      </c>
      <c r="BM185" s="240" t="s">
        <v>917</v>
      </c>
    </row>
    <row r="186" s="13" customFormat="1">
      <c r="A186" s="13"/>
      <c r="B186" s="242"/>
      <c r="C186" s="243"/>
      <c r="D186" s="244" t="s">
        <v>172</v>
      </c>
      <c r="E186" s="245" t="s">
        <v>1</v>
      </c>
      <c r="F186" s="246" t="s">
        <v>918</v>
      </c>
      <c r="G186" s="243"/>
      <c r="H186" s="247">
        <v>0.153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172</v>
      </c>
      <c r="AU186" s="253" t="s">
        <v>88</v>
      </c>
      <c r="AV186" s="13" t="s">
        <v>88</v>
      </c>
      <c r="AW186" s="13" t="s">
        <v>34</v>
      </c>
      <c r="AX186" s="13" t="s">
        <v>78</v>
      </c>
      <c r="AY186" s="253" t="s">
        <v>163</v>
      </c>
    </row>
    <row r="187" s="14" customFormat="1">
      <c r="A187" s="14"/>
      <c r="B187" s="254"/>
      <c r="C187" s="255"/>
      <c r="D187" s="244" t="s">
        <v>172</v>
      </c>
      <c r="E187" s="256" t="s">
        <v>1</v>
      </c>
      <c r="F187" s="257" t="s">
        <v>176</v>
      </c>
      <c r="G187" s="255"/>
      <c r="H187" s="258">
        <v>0.153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172</v>
      </c>
      <c r="AU187" s="264" t="s">
        <v>88</v>
      </c>
      <c r="AV187" s="14" t="s">
        <v>170</v>
      </c>
      <c r="AW187" s="14" t="s">
        <v>34</v>
      </c>
      <c r="AX187" s="14" t="s">
        <v>86</v>
      </c>
      <c r="AY187" s="264" t="s">
        <v>163</v>
      </c>
    </row>
    <row r="188" s="2" customFormat="1" ht="24.15" customHeight="1">
      <c r="A188" s="39"/>
      <c r="B188" s="40"/>
      <c r="C188" s="228" t="s">
        <v>334</v>
      </c>
      <c r="D188" s="228" t="s">
        <v>166</v>
      </c>
      <c r="E188" s="229" t="s">
        <v>919</v>
      </c>
      <c r="F188" s="230" t="s">
        <v>920</v>
      </c>
      <c r="G188" s="231" t="s">
        <v>399</v>
      </c>
      <c r="H188" s="232">
        <v>2.3700000000000001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43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170</v>
      </c>
      <c r="AT188" s="240" t="s">
        <v>166</v>
      </c>
      <c r="AU188" s="240" t="s">
        <v>88</v>
      </c>
      <c r="AY188" s="18" t="s">
        <v>163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86</v>
      </c>
      <c r="BK188" s="241">
        <f>ROUND(I188*H188,2)</f>
        <v>0</v>
      </c>
      <c r="BL188" s="18" t="s">
        <v>170</v>
      </c>
      <c r="BM188" s="240" t="s">
        <v>921</v>
      </c>
    </row>
    <row r="189" s="2" customFormat="1" ht="14.4" customHeight="1">
      <c r="A189" s="39"/>
      <c r="B189" s="40"/>
      <c r="C189" s="228" t="s">
        <v>338</v>
      </c>
      <c r="D189" s="228" t="s">
        <v>166</v>
      </c>
      <c r="E189" s="229" t="s">
        <v>922</v>
      </c>
      <c r="F189" s="230" t="s">
        <v>923</v>
      </c>
      <c r="G189" s="231" t="s">
        <v>399</v>
      </c>
      <c r="H189" s="232">
        <v>17.978000000000002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170</v>
      </c>
      <c r="AT189" s="240" t="s">
        <v>166</v>
      </c>
      <c r="AU189" s="240" t="s">
        <v>88</v>
      </c>
      <c r="AY189" s="18" t="s">
        <v>163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170</v>
      </c>
      <c r="BM189" s="240" t="s">
        <v>924</v>
      </c>
    </row>
    <row r="190" s="2" customFormat="1" ht="24.15" customHeight="1">
      <c r="A190" s="39"/>
      <c r="B190" s="40"/>
      <c r="C190" s="228" t="s">
        <v>342</v>
      </c>
      <c r="D190" s="228" t="s">
        <v>166</v>
      </c>
      <c r="E190" s="229" t="s">
        <v>925</v>
      </c>
      <c r="F190" s="230" t="s">
        <v>926</v>
      </c>
      <c r="G190" s="231" t="s">
        <v>399</v>
      </c>
      <c r="H190" s="232">
        <v>341.58199999999999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170</v>
      </c>
      <c r="AT190" s="240" t="s">
        <v>166</v>
      </c>
      <c r="AU190" s="240" t="s">
        <v>88</v>
      </c>
      <c r="AY190" s="18" t="s">
        <v>163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170</v>
      </c>
      <c r="BM190" s="240" t="s">
        <v>927</v>
      </c>
    </row>
    <row r="191" s="13" customFormat="1">
      <c r="A191" s="13"/>
      <c r="B191" s="242"/>
      <c r="C191" s="243"/>
      <c r="D191" s="244" t="s">
        <v>172</v>
      </c>
      <c r="E191" s="245" t="s">
        <v>1</v>
      </c>
      <c r="F191" s="246" t="s">
        <v>928</v>
      </c>
      <c r="G191" s="243"/>
      <c r="H191" s="247">
        <v>341.58199999999999</v>
      </c>
      <c r="I191" s="248"/>
      <c r="J191" s="243"/>
      <c r="K191" s="243"/>
      <c r="L191" s="249"/>
      <c r="M191" s="250"/>
      <c r="N191" s="251"/>
      <c r="O191" s="251"/>
      <c r="P191" s="251"/>
      <c r="Q191" s="251"/>
      <c r="R191" s="251"/>
      <c r="S191" s="251"/>
      <c r="T191" s="25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3" t="s">
        <v>172</v>
      </c>
      <c r="AU191" s="253" t="s">
        <v>88</v>
      </c>
      <c r="AV191" s="13" t="s">
        <v>88</v>
      </c>
      <c r="AW191" s="13" t="s">
        <v>34</v>
      </c>
      <c r="AX191" s="13" t="s">
        <v>78</v>
      </c>
      <c r="AY191" s="253" t="s">
        <v>163</v>
      </c>
    </row>
    <row r="192" s="14" customFormat="1">
      <c r="A192" s="14"/>
      <c r="B192" s="254"/>
      <c r="C192" s="255"/>
      <c r="D192" s="244" t="s">
        <v>172</v>
      </c>
      <c r="E192" s="256" t="s">
        <v>1</v>
      </c>
      <c r="F192" s="257" t="s">
        <v>176</v>
      </c>
      <c r="G192" s="255"/>
      <c r="H192" s="258">
        <v>341.58199999999999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4" t="s">
        <v>172</v>
      </c>
      <c r="AU192" s="264" t="s">
        <v>88</v>
      </c>
      <c r="AV192" s="14" t="s">
        <v>170</v>
      </c>
      <c r="AW192" s="14" t="s">
        <v>34</v>
      </c>
      <c r="AX192" s="14" t="s">
        <v>86</v>
      </c>
      <c r="AY192" s="264" t="s">
        <v>163</v>
      </c>
    </row>
    <row r="193" s="2" customFormat="1" ht="24.15" customHeight="1">
      <c r="A193" s="39"/>
      <c r="B193" s="40"/>
      <c r="C193" s="228" t="s">
        <v>346</v>
      </c>
      <c r="D193" s="228" t="s">
        <v>166</v>
      </c>
      <c r="E193" s="229" t="s">
        <v>929</v>
      </c>
      <c r="F193" s="230" t="s">
        <v>930</v>
      </c>
      <c r="G193" s="231" t="s">
        <v>399</v>
      </c>
      <c r="H193" s="232">
        <v>17.978000000000002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170</v>
      </c>
      <c r="AT193" s="240" t="s">
        <v>166</v>
      </c>
      <c r="AU193" s="240" t="s">
        <v>88</v>
      </c>
      <c r="AY193" s="18" t="s">
        <v>163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170</v>
      </c>
      <c r="BM193" s="240" t="s">
        <v>931</v>
      </c>
    </row>
    <row r="194" s="2" customFormat="1" ht="24.15" customHeight="1">
      <c r="A194" s="39"/>
      <c r="B194" s="40"/>
      <c r="C194" s="228" t="s">
        <v>350</v>
      </c>
      <c r="D194" s="228" t="s">
        <v>166</v>
      </c>
      <c r="E194" s="229" t="s">
        <v>932</v>
      </c>
      <c r="F194" s="230" t="s">
        <v>933</v>
      </c>
      <c r="G194" s="231" t="s">
        <v>399</v>
      </c>
      <c r="H194" s="232">
        <v>8.141</v>
      </c>
      <c r="I194" s="233"/>
      <c r="J194" s="234">
        <f>ROUND(I194*H194,2)</f>
        <v>0</v>
      </c>
      <c r="K194" s="235"/>
      <c r="L194" s="45"/>
      <c r="M194" s="236" t="s">
        <v>1</v>
      </c>
      <c r="N194" s="237" t="s">
        <v>43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170</v>
      </c>
      <c r="AT194" s="240" t="s">
        <v>166</v>
      </c>
      <c r="AU194" s="240" t="s">
        <v>88</v>
      </c>
      <c r="AY194" s="18" t="s">
        <v>163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170</v>
      </c>
      <c r="BM194" s="240" t="s">
        <v>934</v>
      </c>
    </row>
    <row r="195" s="2" customFormat="1" ht="24.15" customHeight="1">
      <c r="A195" s="39"/>
      <c r="B195" s="40"/>
      <c r="C195" s="228" t="s">
        <v>367</v>
      </c>
      <c r="D195" s="228" t="s">
        <v>166</v>
      </c>
      <c r="E195" s="229" t="s">
        <v>935</v>
      </c>
      <c r="F195" s="230" t="s">
        <v>936</v>
      </c>
      <c r="G195" s="231" t="s">
        <v>399</v>
      </c>
      <c r="H195" s="232">
        <v>9.8369999999999997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43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170</v>
      </c>
      <c r="AT195" s="240" t="s">
        <v>166</v>
      </c>
      <c r="AU195" s="240" t="s">
        <v>88</v>
      </c>
      <c r="AY195" s="18" t="s">
        <v>163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86</v>
      </c>
      <c r="BK195" s="241">
        <f>ROUND(I195*H195,2)</f>
        <v>0</v>
      </c>
      <c r="BL195" s="18" t="s">
        <v>170</v>
      </c>
      <c r="BM195" s="240" t="s">
        <v>937</v>
      </c>
    </row>
    <row r="196" s="12" customFormat="1" ht="22.8" customHeight="1">
      <c r="A196" s="12"/>
      <c r="B196" s="212"/>
      <c r="C196" s="213"/>
      <c r="D196" s="214" t="s">
        <v>77</v>
      </c>
      <c r="E196" s="226" t="s">
        <v>426</v>
      </c>
      <c r="F196" s="226" t="s">
        <v>427</v>
      </c>
      <c r="G196" s="213"/>
      <c r="H196" s="213"/>
      <c r="I196" s="216"/>
      <c r="J196" s="227">
        <f>BK196</f>
        <v>0</v>
      </c>
      <c r="K196" s="213"/>
      <c r="L196" s="218"/>
      <c r="M196" s="219"/>
      <c r="N196" s="220"/>
      <c r="O196" s="220"/>
      <c r="P196" s="221">
        <f>SUM(P197:P202)</f>
        <v>0</v>
      </c>
      <c r="Q196" s="220"/>
      <c r="R196" s="221">
        <f>SUM(R197:R202)</f>
        <v>0</v>
      </c>
      <c r="S196" s="220"/>
      <c r="T196" s="222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3" t="s">
        <v>86</v>
      </c>
      <c r="AT196" s="224" t="s">
        <v>77</v>
      </c>
      <c r="AU196" s="224" t="s">
        <v>86</v>
      </c>
      <c r="AY196" s="223" t="s">
        <v>163</v>
      </c>
      <c r="BK196" s="225">
        <f>SUM(BK197:BK202)</f>
        <v>0</v>
      </c>
    </row>
    <row r="197" s="2" customFormat="1" ht="14.4" customHeight="1">
      <c r="A197" s="39"/>
      <c r="B197" s="40"/>
      <c r="C197" s="228" t="s">
        <v>372</v>
      </c>
      <c r="D197" s="228" t="s">
        <v>166</v>
      </c>
      <c r="E197" s="229" t="s">
        <v>429</v>
      </c>
      <c r="F197" s="230" t="s">
        <v>430</v>
      </c>
      <c r="G197" s="231" t="s">
        <v>399</v>
      </c>
      <c r="H197" s="232">
        <v>2.2589999999999999</v>
      </c>
      <c r="I197" s="233"/>
      <c r="J197" s="234">
        <f>ROUND(I197*H197,2)</f>
        <v>0</v>
      </c>
      <c r="K197" s="235"/>
      <c r="L197" s="45"/>
      <c r="M197" s="236" t="s">
        <v>1</v>
      </c>
      <c r="N197" s="237" t="s">
        <v>43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170</v>
      </c>
      <c r="AT197" s="240" t="s">
        <v>166</v>
      </c>
      <c r="AU197" s="240" t="s">
        <v>88</v>
      </c>
      <c r="AY197" s="18" t="s">
        <v>163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170</v>
      </c>
      <c r="BM197" s="240" t="s">
        <v>938</v>
      </c>
    </row>
    <row r="198" s="13" customFormat="1">
      <c r="A198" s="13"/>
      <c r="B198" s="242"/>
      <c r="C198" s="243"/>
      <c r="D198" s="244" t="s">
        <v>172</v>
      </c>
      <c r="E198" s="245" t="s">
        <v>1</v>
      </c>
      <c r="F198" s="246" t="s">
        <v>939</v>
      </c>
      <c r="G198" s="243"/>
      <c r="H198" s="247">
        <v>2.2589999999999999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172</v>
      </c>
      <c r="AU198" s="253" t="s">
        <v>88</v>
      </c>
      <c r="AV198" s="13" t="s">
        <v>88</v>
      </c>
      <c r="AW198" s="13" t="s">
        <v>34</v>
      </c>
      <c r="AX198" s="13" t="s">
        <v>78</v>
      </c>
      <c r="AY198" s="253" t="s">
        <v>163</v>
      </c>
    </row>
    <row r="199" s="14" customFormat="1">
      <c r="A199" s="14"/>
      <c r="B199" s="254"/>
      <c r="C199" s="255"/>
      <c r="D199" s="244" t="s">
        <v>172</v>
      </c>
      <c r="E199" s="256" t="s">
        <v>1</v>
      </c>
      <c r="F199" s="257" t="s">
        <v>176</v>
      </c>
      <c r="G199" s="255"/>
      <c r="H199" s="258">
        <v>2.2589999999999999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4" t="s">
        <v>172</v>
      </c>
      <c r="AU199" s="264" t="s">
        <v>88</v>
      </c>
      <c r="AV199" s="14" t="s">
        <v>170</v>
      </c>
      <c r="AW199" s="14" t="s">
        <v>34</v>
      </c>
      <c r="AX199" s="14" t="s">
        <v>86</v>
      </c>
      <c r="AY199" s="264" t="s">
        <v>163</v>
      </c>
    </row>
    <row r="200" s="2" customFormat="1" ht="24.15" customHeight="1">
      <c r="A200" s="39"/>
      <c r="B200" s="40"/>
      <c r="C200" s="228" t="s">
        <v>377</v>
      </c>
      <c r="D200" s="228" t="s">
        <v>166</v>
      </c>
      <c r="E200" s="229" t="s">
        <v>940</v>
      </c>
      <c r="F200" s="230" t="s">
        <v>941</v>
      </c>
      <c r="G200" s="231" t="s">
        <v>399</v>
      </c>
      <c r="H200" s="232">
        <v>31.937999999999999</v>
      </c>
      <c r="I200" s="233"/>
      <c r="J200" s="234">
        <f>ROUND(I200*H200,2)</f>
        <v>0</v>
      </c>
      <c r="K200" s="235"/>
      <c r="L200" s="45"/>
      <c r="M200" s="236" t="s">
        <v>1</v>
      </c>
      <c r="N200" s="237" t="s">
        <v>43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170</v>
      </c>
      <c r="AT200" s="240" t="s">
        <v>166</v>
      </c>
      <c r="AU200" s="240" t="s">
        <v>88</v>
      </c>
      <c r="AY200" s="18" t="s">
        <v>163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86</v>
      </c>
      <c r="BK200" s="241">
        <f>ROUND(I200*H200,2)</f>
        <v>0</v>
      </c>
      <c r="BL200" s="18" t="s">
        <v>170</v>
      </c>
      <c r="BM200" s="240" t="s">
        <v>942</v>
      </c>
    </row>
    <row r="201" s="13" customFormat="1">
      <c r="A201" s="13"/>
      <c r="B201" s="242"/>
      <c r="C201" s="243"/>
      <c r="D201" s="244" t="s">
        <v>172</v>
      </c>
      <c r="E201" s="245" t="s">
        <v>1</v>
      </c>
      <c r="F201" s="246" t="s">
        <v>943</v>
      </c>
      <c r="G201" s="243"/>
      <c r="H201" s="247">
        <v>31.937999999999999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172</v>
      </c>
      <c r="AU201" s="253" t="s">
        <v>88</v>
      </c>
      <c r="AV201" s="13" t="s">
        <v>88</v>
      </c>
      <c r="AW201" s="13" t="s">
        <v>34</v>
      </c>
      <c r="AX201" s="13" t="s">
        <v>78</v>
      </c>
      <c r="AY201" s="253" t="s">
        <v>163</v>
      </c>
    </row>
    <row r="202" s="14" customFormat="1">
      <c r="A202" s="14"/>
      <c r="B202" s="254"/>
      <c r="C202" s="255"/>
      <c r="D202" s="244" t="s">
        <v>172</v>
      </c>
      <c r="E202" s="256" t="s">
        <v>1</v>
      </c>
      <c r="F202" s="257" t="s">
        <v>176</v>
      </c>
      <c r="G202" s="255"/>
      <c r="H202" s="258">
        <v>31.937999999999999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4" t="s">
        <v>172</v>
      </c>
      <c r="AU202" s="264" t="s">
        <v>88</v>
      </c>
      <c r="AV202" s="14" t="s">
        <v>170</v>
      </c>
      <c r="AW202" s="14" t="s">
        <v>34</v>
      </c>
      <c r="AX202" s="14" t="s">
        <v>86</v>
      </c>
      <c r="AY202" s="264" t="s">
        <v>163</v>
      </c>
    </row>
    <row r="203" s="12" customFormat="1" ht="25.92" customHeight="1">
      <c r="A203" s="12"/>
      <c r="B203" s="212"/>
      <c r="C203" s="213"/>
      <c r="D203" s="214" t="s">
        <v>77</v>
      </c>
      <c r="E203" s="215" t="s">
        <v>432</v>
      </c>
      <c r="F203" s="215" t="s">
        <v>433</v>
      </c>
      <c r="G203" s="213"/>
      <c r="H203" s="213"/>
      <c r="I203" s="216"/>
      <c r="J203" s="217">
        <f>BK203</f>
        <v>0</v>
      </c>
      <c r="K203" s="213"/>
      <c r="L203" s="218"/>
      <c r="M203" s="219"/>
      <c r="N203" s="220"/>
      <c r="O203" s="220"/>
      <c r="P203" s="221">
        <f>P204+P238+P267+P274</f>
        <v>0</v>
      </c>
      <c r="Q203" s="220"/>
      <c r="R203" s="221">
        <f>R204+R238+R267+R274</f>
        <v>0</v>
      </c>
      <c r="S203" s="220"/>
      <c r="T203" s="222">
        <f>T204+T238+T267+T274</f>
        <v>0.26195400000000002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3" t="s">
        <v>88</v>
      </c>
      <c r="AT203" s="224" t="s">
        <v>77</v>
      </c>
      <c r="AU203" s="224" t="s">
        <v>78</v>
      </c>
      <c r="AY203" s="223" t="s">
        <v>163</v>
      </c>
      <c r="BK203" s="225">
        <f>BK204+BK238+BK267+BK274</f>
        <v>0</v>
      </c>
    </row>
    <row r="204" s="12" customFormat="1" ht="22.8" customHeight="1">
      <c r="A204" s="12"/>
      <c r="B204" s="212"/>
      <c r="C204" s="213"/>
      <c r="D204" s="214" t="s">
        <v>77</v>
      </c>
      <c r="E204" s="226" t="s">
        <v>944</v>
      </c>
      <c r="F204" s="226" t="s">
        <v>945</v>
      </c>
      <c r="G204" s="213"/>
      <c r="H204" s="213"/>
      <c r="I204" s="216"/>
      <c r="J204" s="227">
        <f>BK204</f>
        <v>0</v>
      </c>
      <c r="K204" s="213"/>
      <c r="L204" s="218"/>
      <c r="M204" s="219"/>
      <c r="N204" s="220"/>
      <c r="O204" s="220"/>
      <c r="P204" s="221">
        <f>SUM(P205:P237)</f>
        <v>0</v>
      </c>
      <c r="Q204" s="220"/>
      <c r="R204" s="221">
        <f>SUM(R205:R237)</f>
        <v>0</v>
      </c>
      <c r="S204" s="220"/>
      <c r="T204" s="222">
        <f>SUM(T205:T237)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3" t="s">
        <v>88</v>
      </c>
      <c r="AT204" s="224" t="s">
        <v>77</v>
      </c>
      <c r="AU204" s="224" t="s">
        <v>86</v>
      </c>
      <c r="AY204" s="223" t="s">
        <v>163</v>
      </c>
      <c r="BK204" s="225">
        <f>SUM(BK205:BK237)</f>
        <v>0</v>
      </c>
    </row>
    <row r="205" s="2" customFormat="1" ht="24.15" customHeight="1">
      <c r="A205" s="39"/>
      <c r="B205" s="40"/>
      <c r="C205" s="228" t="s">
        <v>382</v>
      </c>
      <c r="D205" s="228" t="s">
        <v>166</v>
      </c>
      <c r="E205" s="229" t="s">
        <v>946</v>
      </c>
      <c r="F205" s="230" t="s">
        <v>947</v>
      </c>
      <c r="G205" s="231" t="s">
        <v>179</v>
      </c>
      <c r="H205" s="232">
        <v>1.5369999999999999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43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278</v>
      </c>
      <c r="AT205" s="240" t="s">
        <v>166</v>
      </c>
      <c r="AU205" s="240" t="s">
        <v>88</v>
      </c>
      <c r="AY205" s="18" t="s">
        <v>163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278</v>
      </c>
      <c r="BM205" s="240" t="s">
        <v>948</v>
      </c>
    </row>
    <row r="206" s="13" customFormat="1">
      <c r="A206" s="13"/>
      <c r="B206" s="242"/>
      <c r="C206" s="243"/>
      <c r="D206" s="244" t="s">
        <v>172</v>
      </c>
      <c r="E206" s="245" t="s">
        <v>1</v>
      </c>
      <c r="F206" s="246" t="s">
        <v>949</v>
      </c>
      <c r="G206" s="243"/>
      <c r="H206" s="247">
        <v>1.5369999999999999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172</v>
      </c>
      <c r="AU206" s="253" t="s">
        <v>88</v>
      </c>
      <c r="AV206" s="13" t="s">
        <v>88</v>
      </c>
      <c r="AW206" s="13" t="s">
        <v>34</v>
      </c>
      <c r="AX206" s="13" t="s">
        <v>78</v>
      </c>
      <c r="AY206" s="253" t="s">
        <v>163</v>
      </c>
    </row>
    <row r="207" s="14" customFormat="1">
      <c r="A207" s="14"/>
      <c r="B207" s="254"/>
      <c r="C207" s="255"/>
      <c r="D207" s="244" t="s">
        <v>172</v>
      </c>
      <c r="E207" s="256" t="s">
        <v>1</v>
      </c>
      <c r="F207" s="257" t="s">
        <v>176</v>
      </c>
      <c r="G207" s="255"/>
      <c r="H207" s="258">
        <v>1.5369999999999999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4" t="s">
        <v>172</v>
      </c>
      <c r="AU207" s="264" t="s">
        <v>88</v>
      </c>
      <c r="AV207" s="14" t="s">
        <v>170</v>
      </c>
      <c r="AW207" s="14" t="s">
        <v>34</v>
      </c>
      <c r="AX207" s="14" t="s">
        <v>86</v>
      </c>
      <c r="AY207" s="264" t="s">
        <v>163</v>
      </c>
    </row>
    <row r="208" s="2" customFormat="1" ht="24.15" customHeight="1">
      <c r="A208" s="39"/>
      <c r="B208" s="40"/>
      <c r="C208" s="228" t="s">
        <v>386</v>
      </c>
      <c r="D208" s="228" t="s">
        <v>166</v>
      </c>
      <c r="E208" s="229" t="s">
        <v>950</v>
      </c>
      <c r="F208" s="230" t="s">
        <v>951</v>
      </c>
      <c r="G208" s="231" t="s">
        <v>239</v>
      </c>
      <c r="H208" s="232">
        <v>98.700000000000003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43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278</v>
      </c>
      <c r="AT208" s="240" t="s">
        <v>166</v>
      </c>
      <c r="AU208" s="240" t="s">
        <v>88</v>
      </c>
      <c r="AY208" s="18" t="s">
        <v>163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86</v>
      </c>
      <c r="BK208" s="241">
        <f>ROUND(I208*H208,2)</f>
        <v>0</v>
      </c>
      <c r="BL208" s="18" t="s">
        <v>278</v>
      </c>
      <c r="BM208" s="240" t="s">
        <v>952</v>
      </c>
    </row>
    <row r="209" s="2" customFormat="1">
      <c r="A209" s="39"/>
      <c r="B209" s="40"/>
      <c r="C209" s="41"/>
      <c r="D209" s="244" t="s">
        <v>186</v>
      </c>
      <c r="E209" s="41"/>
      <c r="F209" s="265" t="s">
        <v>953</v>
      </c>
      <c r="G209" s="41"/>
      <c r="H209" s="41"/>
      <c r="I209" s="266"/>
      <c r="J209" s="41"/>
      <c r="K209" s="41"/>
      <c r="L209" s="45"/>
      <c r="M209" s="267"/>
      <c r="N209" s="268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186</v>
      </c>
      <c r="AU209" s="18" t="s">
        <v>88</v>
      </c>
    </row>
    <row r="210" s="13" customFormat="1">
      <c r="A210" s="13"/>
      <c r="B210" s="242"/>
      <c r="C210" s="243"/>
      <c r="D210" s="244" t="s">
        <v>172</v>
      </c>
      <c r="E210" s="245" t="s">
        <v>1</v>
      </c>
      <c r="F210" s="246" t="s">
        <v>954</v>
      </c>
      <c r="G210" s="243"/>
      <c r="H210" s="247">
        <v>24.5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172</v>
      </c>
      <c r="AU210" s="253" t="s">
        <v>88</v>
      </c>
      <c r="AV210" s="13" t="s">
        <v>88</v>
      </c>
      <c r="AW210" s="13" t="s">
        <v>34</v>
      </c>
      <c r="AX210" s="13" t="s">
        <v>78</v>
      </c>
      <c r="AY210" s="253" t="s">
        <v>163</v>
      </c>
    </row>
    <row r="211" s="13" customFormat="1">
      <c r="A211" s="13"/>
      <c r="B211" s="242"/>
      <c r="C211" s="243"/>
      <c r="D211" s="244" t="s">
        <v>172</v>
      </c>
      <c r="E211" s="245" t="s">
        <v>1</v>
      </c>
      <c r="F211" s="246" t="s">
        <v>955</v>
      </c>
      <c r="G211" s="243"/>
      <c r="H211" s="247">
        <v>25.199999999999999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172</v>
      </c>
      <c r="AU211" s="253" t="s">
        <v>88</v>
      </c>
      <c r="AV211" s="13" t="s">
        <v>88</v>
      </c>
      <c r="AW211" s="13" t="s">
        <v>34</v>
      </c>
      <c r="AX211" s="13" t="s">
        <v>78</v>
      </c>
      <c r="AY211" s="253" t="s">
        <v>163</v>
      </c>
    </row>
    <row r="212" s="13" customFormat="1">
      <c r="A212" s="13"/>
      <c r="B212" s="242"/>
      <c r="C212" s="243"/>
      <c r="D212" s="244" t="s">
        <v>172</v>
      </c>
      <c r="E212" s="245" t="s">
        <v>1</v>
      </c>
      <c r="F212" s="246" t="s">
        <v>956</v>
      </c>
      <c r="G212" s="243"/>
      <c r="H212" s="247">
        <v>49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172</v>
      </c>
      <c r="AU212" s="253" t="s">
        <v>88</v>
      </c>
      <c r="AV212" s="13" t="s">
        <v>88</v>
      </c>
      <c r="AW212" s="13" t="s">
        <v>34</v>
      </c>
      <c r="AX212" s="13" t="s">
        <v>78</v>
      </c>
      <c r="AY212" s="253" t="s">
        <v>163</v>
      </c>
    </row>
    <row r="213" s="14" customFormat="1">
      <c r="A213" s="14"/>
      <c r="B213" s="254"/>
      <c r="C213" s="255"/>
      <c r="D213" s="244" t="s">
        <v>172</v>
      </c>
      <c r="E213" s="256" t="s">
        <v>1</v>
      </c>
      <c r="F213" s="257" t="s">
        <v>176</v>
      </c>
      <c r="G213" s="255"/>
      <c r="H213" s="258">
        <v>98.700000000000003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4" t="s">
        <v>172</v>
      </c>
      <c r="AU213" s="264" t="s">
        <v>88</v>
      </c>
      <c r="AV213" s="14" t="s">
        <v>170</v>
      </c>
      <c r="AW213" s="14" t="s">
        <v>34</v>
      </c>
      <c r="AX213" s="14" t="s">
        <v>86</v>
      </c>
      <c r="AY213" s="264" t="s">
        <v>163</v>
      </c>
    </row>
    <row r="214" s="2" customFormat="1" ht="24.15" customHeight="1">
      <c r="A214" s="39"/>
      <c r="B214" s="40"/>
      <c r="C214" s="228" t="s">
        <v>390</v>
      </c>
      <c r="D214" s="228" t="s">
        <v>166</v>
      </c>
      <c r="E214" s="229" t="s">
        <v>957</v>
      </c>
      <c r="F214" s="230" t="s">
        <v>958</v>
      </c>
      <c r="G214" s="231" t="s">
        <v>169</v>
      </c>
      <c r="H214" s="232">
        <v>44.100000000000001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278</v>
      </c>
      <c r="AT214" s="240" t="s">
        <v>166</v>
      </c>
      <c r="AU214" s="240" t="s">
        <v>88</v>
      </c>
      <c r="AY214" s="18" t="s">
        <v>163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278</v>
      </c>
      <c r="BM214" s="240" t="s">
        <v>959</v>
      </c>
    </row>
    <row r="215" s="2" customFormat="1" ht="14.4" customHeight="1">
      <c r="A215" s="39"/>
      <c r="B215" s="40"/>
      <c r="C215" s="290" t="s">
        <v>396</v>
      </c>
      <c r="D215" s="290" t="s">
        <v>294</v>
      </c>
      <c r="E215" s="291" t="s">
        <v>960</v>
      </c>
      <c r="F215" s="292" t="s">
        <v>961</v>
      </c>
      <c r="G215" s="293" t="s">
        <v>169</v>
      </c>
      <c r="H215" s="294">
        <v>48.509999999999998</v>
      </c>
      <c r="I215" s="295"/>
      <c r="J215" s="296">
        <f>ROUND(I215*H215,2)</f>
        <v>0</v>
      </c>
      <c r="K215" s="297"/>
      <c r="L215" s="298"/>
      <c r="M215" s="299" t="s">
        <v>1</v>
      </c>
      <c r="N215" s="300" t="s">
        <v>43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350</v>
      </c>
      <c r="AT215" s="240" t="s">
        <v>294</v>
      </c>
      <c r="AU215" s="240" t="s">
        <v>88</v>
      </c>
      <c r="AY215" s="18" t="s">
        <v>163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86</v>
      </c>
      <c r="BK215" s="241">
        <f>ROUND(I215*H215,2)</f>
        <v>0</v>
      </c>
      <c r="BL215" s="18" t="s">
        <v>278</v>
      </c>
      <c r="BM215" s="240" t="s">
        <v>962</v>
      </c>
    </row>
    <row r="216" s="13" customFormat="1">
      <c r="A216" s="13"/>
      <c r="B216" s="242"/>
      <c r="C216" s="243"/>
      <c r="D216" s="244" t="s">
        <v>172</v>
      </c>
      <c r="E216" s="245" t="s">
        <v>1</v>
      </c>
      <c r="F216" s="246" t="s">
        <v>963</v>
      </c>
      <c r="G216" s="243"/>
      <c r="H216" s="247">
        <v>48.509999999999998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172</v>
      </c>
      <c r="AU216" s="253" t="s">
        <v>88</v>
      </c>
      <c r="AV216" s="13" t="s">
        <v>88</v>
      </c>
      <c r="AW216" s="13" t="s">
        <v>34</v>
      </c>
      <c r="AX216" s="13" t="s">
        <v>78</v>
      </c>
      <c r="AY216" s="253" t="s">
        <v>163</v>
      </c>
    </row>
    <row r="217" s="14" customFormat="1">
      <c r="A217" s="14"/>
      <c r="B217" s="254"/>
      <c r="C217" s="255"/>
      <c r="D217" s="244" t="s">
        <v>172</v>
      </c>
      <c r="E217" s="256" t="s">
        <v>1</v>
      </c>
      <c r="F217" s="257" t="s">
        <v>176</v>
      </c>
      <c r="G217" s="255"/>
      <c r="H217" s="258">
        <v>48.509999999999998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4" t="s">
        <v>172</v>
      </c>
      <c r="AU217" s="264" t="s">
        <v>88</v>
      </c>
      <c r="AV217" s="14" t="s">
        <v>170</v>
      </c>
      <c r="AW217" s="14" t="s">
        <v>34</v>
      </c>
      <c r="AX217" s="14" t="s">
        <v>86</v>
      </c>
      <c r="AY217" s="264" t="s">
        <v>163</v>
      </c>
    </row>
    <row r="218" s="2" customFormat="1" ht="14.4" customHeight="1">
      <c r="A218" s="39"/>
      <c r="B218" s="40"/>
      <c r="C218" s="228" t="s">
        <v>402</v>
      </c>
      <c r="D218" s="228" t="s">
        <v>166</v>
      </c>
      <c r="E218" s="229" t="s">
        <v>964</v>
      </c>
      <c r="F218" s="230" t="s">
        <v>965</v>
      </c>
      <c r="G218" s="231" t="s">
        <v>169</v>
      </c>
      <c r="H218" s="232">
        <v>44.100000000000001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278</v>
      </c>
      <c r="AT218" s="240" t="s">
        <v>166</v>
      </c>
      <c r="AU218" s="240" t="s">
        <v>88</v>
      </c>
      <c r="AY218" s="18" t="s">
        <v>163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278</v>
      </c>
      <c r="BM218" s="240" t="s">
        <v>966</v>
      </c>
    </row>
    <row r="219" s="13" customFormat="1">
      <c r="A219" s="13"/>
      <c r="B219" s="242"/>
      <c r="C219" s="243"/>
      <c r="D219" s="244" t="s">
        <v>172</v>
      </c>
      <c r="E219" s="245" t="s">
        <v>1</v>
      </c>
      <c r="F219" s="246" t="s">
        <v>967</v>
      </c>
      <c r="G219" s="243"/>
      <c r="H219" s="247">
        <v>44.100000000000001</v>
      </c>
      <c r="I219" s="248"/>
      <c r="J219" s="243"/>
      <c r="K219" s="243"/>
      <c r="L219" s="249"/>
      <c r="M219" s="250"/>
      <c r="N219" s="251"/>
      <c r="O219" s="251"/>
      <c r="P219" s="251"/>
      <c r="Q219" s="251"/>
      <c r="R219" s="251"/>
      <c r="S219" s="251"/>
      <c r="T219" s="25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3" t="s">
        <v>172</v>
      </c>
      <c r="AU219" s="253" t="s">
        <v>88</v>
      </c>
      <c r="AV219" s="13" t="s">
        <v>88</v>
      </c>
      <c r="AW219" s="13" t="s">
        <v>34</v>
      </c>
      <c r="AX219" s="13" t="s">
        <v>78</v>
      </c>
      <c r="AY219" s="253" t="s">
        <v>163</v>
      </c>
    </row>
    <row r="220" s="14" customFormat="1">
      <c r="A220" s="14"/>
      <c r="B220" s="254"/>
      <c r="C220" s="255"/>
      <c r="D220" s="244" t="s">
        <v>172</v>
      </c>
      <c r="E220" s="256" t="s">
        <v>1</v>
      </c>
      <c r="F220" s="257" t="s">
        <v>176</v>
      </c>
      <c r="G220" s="255"/>
      <c r="H220" s="258">
        <v>44.100000000000001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4" t="s">
        <v>172</v>
      </c>
      <c r="AU220" s="264" t="s">
        <v>88</v>
      </c>
      <c r="AV220" s="14" t="s">
        <v>170</v>
      </c>
      <c r="AW220" s="14" t="s">
        <v>34</v>
      </c>
      <c r="AX220" s="14" t="s">
        <v>86</v>
      </c>
      <c r="AY220" s="264" t="s">
        <v>163</v>
      </c>
    </row>
    <row r="221" s="2" customFormat="1" ht="24.15" customHeight="1">
      <c r="A221" s="39"/>
      <c r="B221" s="40"/>
      <c r="C221" s="228" t="s">
        <v>406</v>
      </c>
      <c r="D221" s="228" t="s">
        <v>166</v>
      </c>
      <c r="E221" s="229" t="s">
        <v>968</v>
      </c>
      <c r="F221" s="230" t="s">
        <v>969</v>
      </c>
      <c r="G221" s="231" t="s">
        <v>169</v>
      </c>
      <c r="H221" s="232">
        <v>44.100000000000001</v>
      </c>
      <c r="I221" s="233"/>
      <c r="J221" s="234">
        <f>ROUND(I221*H221,2)</f>
        <v>0</v>
      </c>
      <c r="K221" s="235"/>
      <c r="L221" s="45"/>
      <c r="M221" s="236" t="s">
        <v>1</v>
      </c>
      <c r="N221" s="237" t="s">
        <v>43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278</v>
      </c>
      <c r="AT221" s="240" t="s">
        <v>166</v>
      </c>
      <c r="AU221" s="240" t="s">
        <v>88</v>
      </c>
      <c r="AY221" s="18" t="s">
        <v>163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86</v>
      </c>
      <c r="BK221" s="241">
        <f>ROUND(I221*H221,2)</f>
        <v>0</v>
      </c>
      <c r="BL221" s="18" t="s">
        <v>278</v>
      </c>
      <c r="BM221" s="240" t="s">
        <v>970</v>
      </c>
    </row>
    <row r="222" s="2" customFormat="1" ht="14.4" customHeight="1">
      <c r="A222" s="39"/>
      <c r="B222" s="40"/>
      <c r="C222" s="290" t="s">
        <v>410</v>
      </c>
      <c r="D222" s="290" t="s">
        <v>294</v>
      </c>
      <c r="E222" s="291" t="s">
        <v>971</v>
      </c>
      <c r="F222" s="292" t="s">
        <v>972</v>
      </c>
      <c r="G222" s="293" t="s">
        <v>179</v>
      </c>
      <c r="H222" s="294">
        <v>0.41699999999999998</v>
      </c>
      <c r="I222" s="295"/>
      <c r="J222" s="296">
        <f>ROUND(I222*H222,2)</f>
        <v>0</v>
      </c>
      <c r="K222" s="297"/>
      <c r="L222" s="298"/>
      <c r="M222" s="299" t="s">
        <v>1</v>
      </c>
      <c r="N222" s="300" t="s">
        <v>43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350</v>
      </c>
      <c r="AT222" s="240" t="s">
        <v>294</v>
      </c>
      <c r="AU222" s="240" t="s">
        <v>88</v>
      </c>
      <c r="AY222" s="18" t="s">
        <v>163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278</v>
      </c>
      <c r="BM222" s="240" t="s">
        <v>973</v>
      </c>
    </row>
    <row r="223" s="13" customFormat="1">
      <c r="A223" s="13"/>
      <c r="B223" s="242"/>
      <c r="C223" s="243"/>
      <c r="D223" s="244" t="s">
        <v>172</v>
      </c>
      <c r="E223" s="245" t="s">
        <v>1</v>
      </c>
      <c r="F223" s="246" t="s">
        <v>974</v>
      </c>
      <c r="G223" s="243"/>
      <c r="H223" s="247">
        <v>0.36299999999999999</v>
      </c>
      <c r="I223" s="248"/>
      <c r="J223" s="243"/>
      <c r="K223" s="243"/>
      <c r="L223" s="249"/>
      <c r="M223" s="250"/>
      <c r="N223" s="251"/>
      <c r="O223" s="251"/>
      <c r="P223" s="251"/>
      <c r="Q223" s="251"/>
      <c r="R223" s="251"/>
      <c r="S223" s="251"/>
      <c r="T223" s="25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3" t="s">
        <v>172</v>
      </c>
      <c r="AU223" s="253" t="s">
        <v>88</v>
      </c>
      <c r="AV223" s="13" t="s">
        <v>88</v>
      </c>
      <c r="AW223" s="13" t="s">
        <v>34</v>
      </c>
      <c r="AX223" s="13" t="s">
        <v>78</v>
      </c>
      <c r="AY223" s="253" t="s">
        <v>163</v>
      </c>
    </row>
    <row r="224" s="13" customFormat="1">
      <c r="A224" s="13"/>
      <c r="B224" s="242"/>
      <c r="C224" s="243"/>
      <c r="D224" s="244" t="s">
        <v>172</v>
      </c>
      <c r="E224" s="245" t="s">
        <v>1</v>
      </c>
      <c r="F224" s="246" t="s">
        <v>975</v>
      </c>
      <c r="G224" s="243"/>
      <c r="H224" s="247">
        <v>0.053999999999999999</v>
      </c>
      <c r="I224" s="248"/>
      <c r="J224" s="243"/>
      <c r="K224" s="243"/>
      <c r="L224" s="249"/>
      <c r="M224" s="250"/>
      <c r="N224" s="251"/>
      <c r="O224" s="251"/>
      <c r="P224" s="251"/>
      <c r="Q224" s="251"/>
      <c r="R224" s="251"/>
      <c r="S224" s="251"/>
      <c r="T224" s="25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3" t="s">
        <v>172</v>
      </c>
      <c r="AU224" s="253" t="s">
        <v>88</v>
      </c>
      <c r="AV224" s="13" t="s">
        <v>88</v>
      </c>
      <c r="AW224" s="13" t="s">
        <v>34</v>
      </c>
      <c r="AX224" s="13" t="s">
        <v>78</v>
      </c>
      <c r="AY224" s="253" t="s">
        <v>163</v>
      </c>
    </row>
    <row r="225" s="14" customFormat="1">
      <c r="A225" s="14"/>
      <c r="B225" s="254"/>
      <c r="C225" s="255"/>
      <c r="D225" s="244" t="s">
        <v>172</v>
      </c>
      <c r="E225" s="256" t="s">
        <v>1</v>
      </c>
      <c r="F225" s="257" t="s">
        <v>176</v>
      </c>
      <c r="G225" s="255"/>
      <c r="H225" s="258">
        <v>0.41699999999999998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4" t="s">
        <v>172</v>
      </c>
      <c r="AU225" s="264" t="s">
        <v>88</v>
      </c>
      <c r="AV225" s="14" t="s">
        <v>170</v>
      </c>
      <c r="AW225" s="14" t="s">
        <v>34</v>
      </c>
      <c r="AX225" s="14" t="s">
        <v>86</v>
      </c>
      <c r="AY225" s="264" t="s">
        <v>163</v>
      </c>
    </row>
    <row r="226" s="2" customFormat="1" ht="24.15" customHeight="1">
      <c r="A226" s="39"/>
      <c r="B226" s="40"/>
      <c r="C226" s="228" t="s">
        <v>415</v>
      </c>
      <c r="D226" s="228" t="s">
        <v>166</v>
      </c>
      <c r="E226" s="229" t="s">
        <v>976</v>
      </c>
      <c r="F226" s="230" t="s">
        <v>977</v>
      </c>
      <c r="G226" s="231" t="s">
        <v>239</v>
      </c>
      <c r="H226" s="232">
        <v>49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278</v>
      </c>
      <c r="AT226" s="240" t="s">
        <v>166</v>
      </c>
      <c r="AU226" s="240" t="s">
        <v>88</v>
      </c>
      <c r="AY226" s="18" t="s">
        <v>163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278</v>
      </c>
      <c r="BM226" s="240" t="s">
        <v>978</v>
      </c>
    </row>
    <row r="227" s="13" customFormat="1">
      <c r="A227" s="13"/>
      <c r="B227" s="242"/>
      <c r="C227" s="243"/>
      <c r="D227" s="244" t="s">
        <v>172</v>
      </c>
      <c r="E227" s="245" t="s">
        <v>1</v>
      </c>
      <c r="F227" s="246" t="s">
        <v>979</v>
      </c>
      <c r="G227" s="243"/>
      <c r="H227" s="247">
        <v>49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172</v>
      </c>
      <c r="AU227" s="253" t="s">
        <v>88</v>
      </c>
      <c r="AV227" s="13" t="s">
        <v>88</v>
      </c>
      <c r="AW227" s="13" t="s">
        <v>34</v>
      </c>
      <c r="AX227" s="13" t="s">
        <v>78</v>
      </c>
      <c r="AY227" s="253" t="s">
        <v>163</v>
      </c>
    </row>
    <row r="228" s="14" customFormat="1">
      <c r="A228" s="14"/>
      <c r="B228" s="254"/>
      <c r="C228" s="255"/>
      <c r="D228" s="244" t="s">
        <v>172</v>
      </c>
      <c r="E228" s="256" t="s">
        <v>1</v>
      </c>
      <c r="F228" s="257" t="s">
        <v>176</v>
      </c>
      <c r="G228" s="255"/>
      <c r="H228" s="258">
        <v>49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4" t="s">
        <v>172</v>
      </c>
      <c r="AU228" s="264" t="s">
        <v>88</v>
      </c>
      <c r="AV228" s="14" t="s">
        <v>170</v>
      </c>
      <c r="AW228" s="14" t="s">
        <v>34</v>
      </c>
      <c r="AX228" s="14" t="s">
        <v>86</v>
      </c>
      <c r="AY228" s="264" t="s">
        <v>163</v>
      </c>
    </row>
    <row r="229" s="2" customFormat="1" ht="14.4" customHeight="1">
      <c r="A229" s="39"/>
      <c r="B229" s="40"/>
      <c r="C229" s="290" t="s">
        <v>422</v>
      </c>
      <c r="D229" s="290" t="s">
        <v>294</v>
      </c>
      <c r="E229" s="291" t="s">
        <v>971</v>
      </c>
      <c r="F229" s="292" t="s">
        <v>972</v>
      </c>
      <c r="G229" s="293" t="s">
        <v>179</v>
      </c>
      <c r="H229" s="294">
        <v>0.20200000000000001</v>
      </c>
      <c r="I229" s="295"/>
      <c r="J229" s="296">
        <f>ROUND(I229*H229,2)</f>
        <v>0</v>
      </c>
      <c r="K229" s="297"/>
      <c r="L229" s="298"/>
      <c r="M229" s="299" t="s">
        <v>1</v>
      </c>
      <c r="N229" s="300" t="s">
        <v>43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350</v>
      </c>
      <c r="AT229" s="240" t="s">
        <v>294</v>
      </c>
      <c r="AU229" s="240" t="s">
        <v>88</v>
      </c>
      <c r="AY229" s="18" t="s">
        <v>163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278</v>
      </c>
      <c r="BM229" s="240" t="s">
        <v>980</v>
      </c>
    </row>
    <row r="230" s="13" customFormat="1">
      <c r="A230" s="13"/>
      <c r="B230" s="242"/>
      <c r="C230" s="243"/>
      <c r="D230" s="244" t="s">
        <v>172</v>
      </c>
      <c r="E230" s="245" t="s">
        <v>1</v>
      </c>
      <c r="F230" s="246" t="s">
        <v>981</v>
      </c>
      <c r="G230" s="243"/>
      <c r="H230" s="247">
        <v>0.17599999999999999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172</v>
      </c>
      <c r="AU230" s="253" t="s">
        <v>88</v>
      </c>
      <c r="AV230" s="13" t="s">
        <v>88</v>
      </c>
      <c r="AW230" s="13" t="s">
        <v>34</v>
      </c>
      <c r="AX230" s="13" t="s">
        <v>78</v>
      </c>
      <c r="AY230" s="253" t="s">
        <v>163</v>
      </c>
    </row>
    <row r="231" s="13" customFormat="1">
      <c r="A231" s="13"/>
      <c r="B231" s="242"/>
      <c r="C231" s="243"/>
      <c r="D231" s="244" t="s">
        <v>172</v>
      </c>
      <c r="E231" s="245" t="s">
        <v>1</v>
      </c>
      <c r="F231" s="246" t="s">
        <v>982</v>
      </c>
      <c r="G231" s="243"/>
      <c r="H231" s="247">
        <v>0.025999999999999999</v>
      </c>
      <c r="I231" s="248"/>
      <c r="J231" s="243"/>
      <c r="K231" s="243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172</v>
      </c>
      <c r="AU231" s="253" t="s">
        <v>88</v>
      </c>
      <c r="AV231" s="13" t="s">
        <v>88</v>
      </c>
      <c r="AW231" s="13" t="s">
        <v>34</v>
      </c>
      <c r="AX231" s="13" t="s">
        <v>78</v>
      </c>
      <c r="AY231" s="253" t="s">
        <v>163</v>
      </c>
    </row>
    <row r="232" s="14" customFormat="1">
      <c r="A232" s="14"/>
      <c r="B232" s="254"/>
      <c r="C232" s="255"/>
      <c r="D232" s="244" t="s">
        <v>172</v>
      </c>
      <c r="E232" s="256" t="s">
        <v>1</v>
      </c>
      <c r="F232" s="257" t="s">
        <v>176</v>
      </c>
      <c r="G232" s="255"/>
      <c r="H232" s="258">
        <v>0.20199999999999999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4" t="s">
        <v>172</v>
      </c>
      <c r="AU232" s="264" t="s">
        <v>88</v>
      </c>
      <c r="AV232" s="14" t="s">
        <v>170</v>
      </c>
      <c r="AW232" s="14" t="s">
        <v>34</v>
      </c>
      <c r="AX232" s="14" t="s">
        <v>86</v>
      </c>
      <c r="AY232" s="264" t="s">
        <v>163</v>
      </c>
    </row>
    <row r="233" s="2" customFormat="1" ht="24.15" customHeight="1">
      <c r="A233" s="39"/>
      <c r="B233" s="40"/>
      <c r="C233" s="228" t="s">
        <v>428</v>
      </c>
      <c r="D233" s="228" t="s">
        <v>166</v>
      </c>
      <c r="E233" s="229" t="s">
        <v>983</v>
      </c>
      <c r="F233" s="230" t="s">
        <v>984</v>
      </c>
      <c r="G233" s="231" t="s">
        <v>169</v>
      </c>
      <c r="H233" s="232">
        <v>44.100000000000001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43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278</v>
      </c>
      <c r="AT233" s="240" t="s">
        <v>166</v>
      </c>
      <c r="AU233" s="240" t="s">
        <v>88</v>
      </c>
      <c r="AY233" s="18" t="s">
        <v>163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86</v>
      </c>
      <c r="BK233" s="241">
        <f>ROUND(I233*H233,2)</f>
        <v>0</v>
      </c>
      <c r="BL233" s="18" t="s">
        <v>278</v>
      </c>
      <c r="BM233" s="240" t="s">
        <v>985</v>
      </c>
    </row>
    <row r="234" s="2" customFormat="1" ht="24.15" customHeight="1">
      <c r="A234" s="39"/>
      <c r="B234" s="40"/>
      <c r="C234" s="228" t="s">
        <v>436</v>
      </c>
      <c r="D234" s="228" t="s">
        <v>166</v>
      </c>
      <c r="E234" s="229" t="s">
        <v>986</v>
      </c>
      <c r="F234" s="230" t="s">
        <v>987</v>
      </c>
      <c r="G234" s="231" t="s">
        <v>179</v>
      </c>
      <c r="H234" s="232">
        <v>2.1560000000000001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43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278</v>
      </c>
      <c r="AT234" s="240" t="s">
        <v>166</v>
      </c>
      <c r="AU234" s="240" t="s">
        <v>88</v>
      </c>
      <c r="AY234" s="18" t="s">
        <v>163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86</v>
      </c>
      <c r="BK234" s="241">
        <f>ROUND(I234*H234,2)</f>
        <v>0</v>
      </c>
      <c r="BL234" s="18" t="s">
        <v>278</v>
      </c>
      <c r="BM234" s="240" t="s">
        <v>988</v>
      </c>
    </row>
    <row r="235" s="13" customFormat="1">
      <c r="A235" s="13"/>
      <c r="B235" s="242"/>
      <c r="C235" s="243"/>
      <c r="D235" s="244" t="s">
        <v>172</v>
      </c>
      <c r="E235" s="245" t="s">
        <v>1</v>
      </c>
      <c r="F235" s="246" t="s">
        <v>989</v>
      </c>
      <c r="G235" s="243"/>
      <c r="H235" s="247">
        <v>2.1560000000000001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172</v>
      </c>
      <c r="AU235" s="253" t="s">
        <v>88</v>
      </c>
      <c r="AV235" s="13" t="s">
        <v>88</v>
      </c>
      <c r="AW235" s="13" t="s">
        <v>34</v>
      </c>
      <c r="AX235" s="13" t="s">
        <v>78</v>
      </c>
      <c r="AY235" s="253" t="s">
        <v>163</v>
      </c>
    </row>
    <row r="236" s="14" customFormat="1">
      <c r="A236" s="14"/>
      <c r="B236" s="254"/>
      <c r="C236" s="255"/>
      <c r="D236" s="244" t="s">
        <v>172</v>
      </c>
      <c r="E236" s="256" t="s">
        <v>1</v>
      </c>
      <c r="F236" s="257" t="s">
        <v>176</v>
      </c>
      <c r="G236" s="255"/>
      <c r="H236" s="258">
        <v>2.1560000000000001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4" t="s">
        <v>172</v>
      </c>
      <c r="AU236" s="264" t="s">
        <v>88</v>
      </c>
      <c r="AV236" s="14" t="s">
        <v>170</v>
      </c>
      <c r="AW236" s="14" t="s">
        <v>34</v>
      </c>
      <c r="AX236" s="14" t="s">
        <v>86</v>
      </c>
      <c r="AY236" s="264" t="s">
        <v>163</v>
      </c>
    </row>
    <row r="237" s="2" customFormat="1" ht="24.15" customHeight="1">
      <c r="A237" s="39"/>
      <c r="B237" s="40"/>
      <c r="C237" s="228" t="s">
        <v>442</v>
      </c>
      <c r="D237" s="228" t="s">
        <v>166</v>
      </c>
      <c r="E237" s="229" t="s">
        <v>990</v>
      </c>
      <c r="F237" s="230" t="s">
        <v>991</v>
      </c>
      <c r="G237" s="231" t="s">
        <v>538</v>
      </c>
      <c r="H237" s="301"/>
      <c r="I237" s="233"/>
      <c r="J237" s="234">
        <f>ROUND(I237*H237,2)</f>
        <v>0</v>
      </c>
      <c r="K237" s="235"/>
      <c r="L237" s="45"/>
      <c r="M237" s="236" t="s">
        <v>1</v>
      </c>
      <c r="N237" s="237" t="s">
        <v>43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278</v>
      </c>
      <c r="AT237" s="240" t="s">
        <v>166</v>
      </c>
      <c r="AU237" s="240" t="s">
        <v>88</v>
      </c>
      <c r="AY237" s="18" t="s">
        <v>163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86</v>
      </c>
      <c r="BK237" s="241">
        <f>ROUND(I237*H237,2)</f>
        <v>0</v>
      </c>
      <c r="BL237" s="18" t="s">
        <v>278</v>
      </c>
      <c r="BM237" s="240" t="s">
        <v>992</v>
      </c>
    </row>
    <row r="238" s="12" customFormat="1" ht="22.8" customHeight="1">
      <c r="A238" s="12"/>
      <c r="B238" s="212"/>
      <c r="C238" s="213"/>
      <c r="D238" s="214" t="s">
        <v>77</v>
      </c>
      <c r="E238" s="226" t="s">
        <v>500</v>
      </c>
      <c r="F238" s="226" t="s">
        <v>501</v>
      </c>
      <c r="G238" s="213"/>
      <c r="H238" s="213"/>
      <c r="I238" s="216"/>
      <c r="J238" s="227">
        <f>BK238</f>
        <v>0</v>
      </c>
      <c r="K238" s="213"/>
      <c r="L238" s="218"/>
      <c r="M238" s="219"/>
      <c r="N238" s="220"/>
      <c r="O238" s="220"/>
      <c r="P238" s="221">
        <f>SUM(P239:P266)</f>
        <v>0</v>
      </c>
      <c r="Q238" s="220"/>
      <c r="R238" s="221">
        <f>SUM(R239:R266)</f>
        <v>0</v>
      </c>
      <c r="S238" s="220"/>
      <c r="T238" s="222">
        <f>SUM(T239:T266)</f>
        <v>0.26195400000000002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3" t="s">
        <v>88</v>
      </c>
      <c r="AT238" s="224" t="s">
        <v>77</v>
      </c>
      <c r="AU238" s="224" t="s">
        <v>86</v>
      </c>
      <c r="AY238" s="223" t="s">
        <v>163</v>
      </c>
      <c r="BK238" s="225">
        <f>SUM(BK239:BK266)</f>
        <v>0</v>
      </c>
    </row>
    <row r="239" s="2" customFormat="1" ht="14.4" customHeight="1">
      <c r="A239" s="39"/>
      <c r="B239" s="40"/>
      <c r="C239" s="228" t="s">
        <v>448</v>
      </c>
      <c r="D239" s="228" t="s">
        <v>166</v>
      </c>
      <c r="E239" s="229" t="s">
        <v>993</v>
      </c>
      <c r="F239" s="230" t="s">
        <v>994</v>
      </c>
      <c r="G239" s="231" t="s">
        <v>169</v>
      </c>
      <c r="H239" s="232">
        <v>44.100000000000001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0.00594</v>
      </c>
      <c r="T239" s="239">
        <f>S239*H239</f>
        <v>0.26195400000000002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278</v>
      </c>
      <c r="AT239" s="240" t="s">
        <v>166</v>
      </c>
      <c r="AU239" s="240" t="s">
        <v>88</v>
      </c>
      <c r="AY239" s="18" t="s">
        <v>163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278</v>
      </c>
      <c r="BM239" s="240" t="s">
        <v>995</v>
      </c>
    </row>
    <row r="240" s="2" customFormat="1" ht="14.4" customHeight="1">
      <c r="A240" s="39"/>
      <c r="B240" s="40"/>
      <c r="C240" s="228" t="s">
        <v>454</v>
      </c>
      <c r="D240" s="228" t="s">
        <v>166</v>
      </c>
      <c r="E240" s="229" t="s">
        <v>996</v>
      </c>
      <c r="F240" s="230" t="s">
        <v>997</v>
      </c>
      <c r="G240" s="231" t="s">
        <v>239</v>
      </c>
      <c r="H240" s="232">
        <v>2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278</v>
      </c>
      <c r="AT240" s="240" t="s">
        <v>166</v>
      </c>
      <c r="AU240" s="240" t="s">
        <v>88</v>
      </c>
      <c r="AY240" s="18" t="s">
        <v>163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278</v>
      </c>
      <c r="BM240" s="240" t="s">
        <v>998</v>
      </c>
    </row>
    <row r="241" s="13" customFormat="1">
      <c r="A241" s="13"/>
      <c r="B241" s="242"/>
      <c r="C241" s="243"/>
      <c r="D241" s="244" t="s">
        <v>172</v>
      </c>
      <c r="E241" s="245" t="s">
        <v>1</v>
      </c>
      <c r="F241" s="246" t="s">
        <v>999</v>
      </c>
      <c r="G241" s="243"/>
      <c r="H241" s="247">
        <v>2</v>
      </c>
      <c r="I241" s="248"/>
      <c r="J241" s="243"/>
      <c r="K241" s="243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172</v>
      </c>
      <c r="AU241" s="253" t="s">
        <v>88</v>
      </c>
      <c r="AV241" s="13" t="s">
        <v>88</v>
      </c>
      <c r="AW241" s="13" t="s">
        <v>34</v>
      </c>
      <c r="AX241" s="13" t="s">
        <v>78</v>
      </c>
      <c r="AY241" s="253" t="s">
        <v>163</v>
      </c>
    </row>
    <row r="242" s="14" customFormat="1">
      <c r="A242" s="14"/>
      <c r="B242" s="254"/>
      <c r="C242" s="255"/>
      <c r="D242" s="244" t="s">
        <v>172</v>
      </c>
      <c r="E242" s="256" t="s">
        <v>1</v>
      </c>
      <c r="F242" s="257" t="s">
        <v>176</v>
      </c>
      <c r="G242" s="255"/>
      <c r="H242" s="258">
        <v>2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4" t="s">
        <v>172</v>
      </c>
      <c r="AU242" s="264" t="s">
        <v>88</v>
      </c>
      <c r="AV242" s="14" t="s">
        <v>170</v>
      </c>
      <c r="AW242" s="14" t="s">
        <v>34</v>
      </c>
      <c r="AX242" s="14" t="s">
        <v>86</v>
      </c>
      <c r="AY242" s="264" t="s">
        <v>163</v>
      </c>
    </row>
    <row r="243" s="2" customFormat="1" ht="14.4" customHeight="1">
      <c r="A243" s="39"/>
      <c r="B243" s="40"/>
      <c r="C243" s="228" t="s">
        <v>458</v>
      </c>
      <c r="D243" s="228" t="s">
        <v>166</v>
      </c>
      <c r="E243" s="229" t="s">
        <v>1000</v>
      </c>
      <c r="F243" s="230" t="s">
        <v>1001</v>
      </c>
      <c r="G243" s="231" t="s">
        <v>239</v>
      </c>
      <c r="H243" s="232">
        <v>12.6</v>
      </c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43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278</v>
      </c>
      <c r="AT243" s="240" t="s">
        <v>166</v>
      </c>
      <c r="AU243" s="240" t="s">
        <v>88</v>
      </c>
      <c r="AY243" s="18" t="s">
        <v>163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278</v>
      </c>
      <c r="BM243" s="240" t="s">
        <v>1002</v>
      </c>
    </row>
    <row r="244" s="2" customFormat="1" ht="14.4" customHeight="1">
      <c r="A244" s="39"/>
      <c r="B244" s="40"/>
      <c r="C244" s="228" t="s">
        <v>462</v>
      </c>
      <c r="D244" s="228" t="s">
        <v>166</v>
      </c>
      <c r="E244" s="229" t="s">
        <v>1003</v>
      </c>
      <c r="F244" s="230" t="s">
        <v>1004</v>
      </c>
      <c r="G244" s="231" t="s">
        <v>239</v>
      </c>
      <c r="H244" s="232">
        <v>17.600000000000001</v>
      </c>
      <c r="I244" s="233"/>
      <c r="J244" s="234">
        <f>ROUND(I244*H244,2)</f>
        <v>0</v>
      </c>
      <c r="K244" s="235"/>
      <c r="L244" s="45"/>
      <c r="M244" s="236" t="s">
        <v>1</v>
      </c>
      <c r="N244" s="237" t="s">
        <v>43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278</v>
      </c>
      <c r="AT244" s="240" t="s">
        <v>166</v>
      </c>
      <c r="AU244" s="240" t="s">
        <v>88</v>
      </c>
      <c r="AY244" s="18" t="s">
        <v>163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86</v>
      </c>
      <c r="BK244" s="241">
        <f>ROUND(I244*H244,2)</f>
        <v>0</v>
      </c>
      <c r="BL244" s="18" t="s">
        <v>278</v>
      </c>
      <c r="BM244" s="240" t="s">
        <v>1005</v>
      </c>
    </row>
    <row r="245" s="13" customFormat="1">
      <c r="A245" s="13"/>
      <c r="B245" s="242"/>
      <c r="C245" s="243"/>
      <c r="D245" s="244" t="s">
        <v>172</v>
      </c>
      <c r="E245" s="245" t="s">
        <v>1</v>
      </c>
      <c r="F245" s="246" t="s">
        <v>1006</v>
      </c>
      <c r="G245" s="243"/>
      <c r="H245" s="247">
        <v>17.600000000000001</v>
      </c>
      <c r="I245" s="248"/>
      <c r="J245" s="243"/>
      <c r="K245" s="243"/>
      <c r="L245" s="249"/>
      <c r="M245" s="250"/>
      <c r="N245" s="251"/>
      <c r="O245" s="251"/>
      <c r="P245" s="251"/>
      <c r="Q245" s="251"/>
      <c r="R245" s="251"/>
      <c r="S245" s="251"/>
      <c r="T245" s="25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3" t="s">
        <v>172</v>
      </c>
      <c r="AU245" s="253" t="s">
        <v>88</v>
      </c>
      <c r="AV245" s="13" t="s">
        <v>88</v>
      </c>
      <c r="AW245" s="13" t="s">
        <v>34</v>
      </c>
      <c r="AX245" s="13" t="s">
        <v>86</v>
      </c>
      <c r="AY245" s="253" t="s">
        <v>163</v>
      </c>
    </row>
    <row r="246" s="2" customFormat="1" ht="24.15" customHeight="1">
      <c r="A246" s="39"/>
      <c r="B246" s="40"/>
      <c r="C246" s="228" t="s">
        <v>466</v>
      </c>
      <c r="D246" s="228" t="s">
        <v>166</v>
      </c>
      <c r="E246" s="229" t="s">
        <v>1007</v>
      </c>
      <c r="F246" s="230" t="s">
        <v>1008</v>
      </c>
      <c r="G246" s="231" t="s">
        <v>184</v>
      </c>
      <c r="H246" s="232">
        <v>2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43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278</v>
      </c>
      <c r="AT246" s="240" t="s">
        <v>166</v>
      </c>
      <c r="AU246" s="240" t="s">
        <v>88</v>
      </c>
      <c r="AY246" s="18" t="s">
        <v>163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278</v>
      </c>
      <c r="BM246" s="240" t="s">
        <v>1009</v>
      </c>
    </row>
    <row r="247" s="2" customFormat="1" ht="14.4" customHeight="1">
      <c r="A247" s="39"/>
      <c r="B247" s="40"/>
      <c r="C247" s="228" t="s">
        <v>470</v>
      </c>
      <c r="D247" s="228" t="s">
        <v>166</v>
      </c>
      <c r="E247" s="229" t="s">
        <v>1010</v>
      </c>
      <c r="F247" s="230" t="s">
        <v>1011</v>
      </c>
      <c r="G247" s="231" t="s">
        <v>239</v>
      </c>
      <c r="H247" s="232">
        <v>12.6</v>
      </c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43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278</v>
      </c>
      <c r="AT247" s="240" t="s">
        <v>166</v>
      </c>
      <c r="AU247" s="240" t="s">
        <v>88</v>
      </c>
      <c r="AY247" s="18" t="s">
        <v>163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86</v>
      </c>
      <c r="BK247" s="241">
        <f>ROUND(I247*H247,2)</f>
        <v>0</v>
      </c>
      <c r="BL247" s="18" t="s">
        <v>278</v>
      </c>
      <c r="BM247" s="240" t="s">
        <v>1012</v>
      </c>
    </row>
    <row r="248" s="2" customFormat="1" ht="14.4" customHeight="1">
      <c r="A248" s="39"/>
      <c r="B248" s="40"/>
      <c r="C248" s="228" t="s">
        <v>474</v>
      </c>
      <c r="D248" s="228" t="s">
        <v>166</v>
      </c>
      <c r="E248" s="229" t="s">
        <v>518</v>
      </c>
      <c r="F248" s="230" t="s">
        <v>519</v>
      </c>
      <c r="G248" s="231" t="s">
        <v>239</v>
      </c>
      <c r="H248" s="232">
        <v>7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278</v>
      </c>
      <c r="AT248" s="240" t="s">
        <v>166</v>
      </c>
      <c r="AU248" s="240" t="s">
        <v>88</v>
      </c>
      <c r="AY248" s="18" t="s">
        <v>163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86</v>
      </c>
      <c r="BK248" s="241">
        <f>ROUND(I248*H248,2)</f>
        <v>0</v>
      </c>
      <c r="BL248" s="18" t="s">
        <v>278</v>
      </c>
      <c r="BM248" s="240" t="s">
        <v>1013</v>
      </c>
    </row>
    <row r="249" s="13" customFormat="1">
      <c r="A249" s="13"/>
      <c r="B249" s="242"/>
      <c r="C249" s="243"/>
      <c r="D249" s="244" t="s">
        <v>172</v>
      </c>
      <c r="E249" s="245" t="s">
        <v>1</v>
      </c>
      <c r="F249" s="246" t="s">
        <v>1014</v>
      </c>
      <c r="G249" s="243"/>
      <c r="H249" s="247">
        <v>7</v>
      </c>
      <c r="I249" s="248"/>
      <c r="J249" s="243"/>
      <c r="K249" s="243"/>
      <c r="L249" s="249"/>
      <c r="M249" s="250"/>
      <c r="N249" s="251"/>
      <c r="O249" s="251"/>
      <c r="P249" s="251"/>
      <c r="Q249" s="251"/>
      <c r="R249" s="251"/>
      <c r="S249" s="251"/>
      <c r="T249" s="25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3" t="s">
        <v>172</v>
      </c>
      <c r="AU249" s="253" t="s">
        <v>88</v>
      </c>
      <c r="AV249" s="13" t="s">
        <v>88</v>
      </c>
      <c r="AW249" s="13" t="s">
        <v>34</v>
      </c>
      <c r="AX249" s="13" t="s">
        <v>86</v>
      </c>
      <c r="AY249" s="253" t="s">
        <v>163</v>
      </c>
    </row>
    <row r="250" s="2" customFormat="1" ht="24.15" customHeight="1">
      <c r="A250" s="39"/>
      <c r="B250" s="40"/>
      <c r="C250" s="228" t="s">
        <v>479</v>
      </c>
      <c r="D250" s="228" t="s">
        <v>166</v>
      </c>
      <c r="E250" s="229" t="s">
        <v>1015</v>
      </c>
      <c r="F250" s="230" t="s">
        <v>1016</v>
      </c>
      <c r="G250" s="231" t="s">
        <v>169</v>
      </c>
      <c r="H250" s="232">
        <v>44.100000000000001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278</v>
      </c>
      <c r="AT250" s="240" t="s">
        <v>166</v>
      </c>
      <c r="AU250" s="240" t="s">
        <v>88</v>
      </c>
      <c r="AY250" s="18" t="s">
        <v>163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278</v>
      </c>
      <c r="BM250" s="240" t="s">
        <v>1017</v>
      </c>
    </row>
    <row r="251" s="2" customFormat="1">
      <c r="A251" s="39"/>
      <c r="B251" s="40"/>
      <c r="C251" s="41"/>
      <c r="D251" s="244" t="s">
        <v>186</v>
      </c>
      <c r="E251" s="41"/>
      <c r="F251" s="265" t="s">
        <v>1018</v>
      </c>
      <c r="G251" s="41"/>
      <c r="H251" s="41"/>
      <c r="I251" s="266"/>
      <c r="J251" s="41"/>
      <c r="K251" s="41"/>
      <c r="L251" s="45"/>
      <c r="M251" s="267"/>
      <c r="N251" s="268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186</v>
      </c>
      <c r="AU251" s="18" t="s">
        <v>88</v>
      </c>
    </row>
    <row r="252" s="2" customFormat="1" ht="24.15" customHeight="1">
      <c r="A252" s="39"/>
      <c r="B252" s="40"/>
      <c r="C252" s="228" t="s">
        <v>484</v>
      </c>
      <c r="D252" s="228" t="s">
        <v>166</v>
      </c>
      <c r="E252" s="229" t="s">
        <v>1019</v>
      </c>
      <c r="F252" s="230" t="s">
        <v>1020</v>
      </c>
      <c r="G252" s="231" t="s">
        <v>239</v>
      </c>
      <c r="H252" s="232">
        <v>2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43</v>
      </c>
      <c r="O252" s="92"/>
      <c r="P252" s="238">
        <f>O252*H252</f>
        <v>0</v>
      </c>
      <c r="Q252" s="238">
        <v>0</v>
      </c>
      <c r="R252" s="238">
        <f>Q252*H252</f>
        <v>0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278</v>
      </c>
      <c r="AT252" s="240" t="s">
        <v>166</v>
      </c>
      <c r="AU252" s="240" t="s">
        <v>88</v>
      </c>
      <c r="AY252" s="18" t="s">
        <v>163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278</v>
      </c>
      <c r="BM252" s="240" t="s">
        <v>1021</v>
      </c>
    </row>
    <row r="253" s="2" customFormat="1">
      <c r="A253" s="39"/>
      <c r="B253" s="40"/>
      <c r="C253" s="41"/>
      <c r="D253" s="244" t="s">
        <v>186</v>
      </c>
      <c r="E253" s="41"/>
      <c r="F253" s="265" t="s">
        <v>1022</v>
      </c>
      <c r="G253" s="41"/>
      <c r="H253" s="41"/>
      <c r="I253" s="266"/>
      <c r="J253" s="41"/>
      <c r="K253" s="41"/>
      <c r="L253" s="45"/>
      <c r="M253" s="267"/>
      <c r="N253" s="268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186</v>
      </c>
      <c r="AU253" s="18" t="s">
        <v>88</v>
      </c>
    </row>
    <row r="254" s="2" customFormat="1" ht="24.15" customHeight="1">
      <c r="A254" s="39"/>
      <c r="B254" s="40"/>
      <c r="C254" s="228" t="s">
        <v>488</v>
      </c>
      <c r="D254" s="228" t="s">
        <v>166</v>
      </c>
      <c r="E254" s="229" t="s">
        <v>1023</v>
      </c>
      <c r="F254" s="230" t="s">
        <v>1024</v>
      </c>
      <c r="G254" s="231" t="s">
        <v>239</v>
      </c>
      <c r="H254" s="232">
        <v>12.6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278</v>
      </c>
      <c r="AT254" s="240" t="s">
        <v>166</v>
      </c>
      <c r="AU254" s="240" t="s">
        <v>88</v>
      </c>
      <c r="AY254" s="18" t="s">
        <v>163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278</v>
      </c>
      <c r="BM254" s="240" t="s">
        <v>1025</v>
      </c>
    </row>
    <row r="255" s="2" customFormat="1">
      <c r="A255" s="39"/>
      <c r="B255" s="40"/>
      <c r="C255" s="41"/>
      <c r="D255" s="244" t="s">
        <v>186</v>
      </c>
      <c r="E255" s="41"/>
      <c r="F255" s="265" t="s">
        <v>1022</v>
      </c>
      <c r="G255" s="41"/>
      <c r="H255" s="41"/>
      <c r="I255" s="266"/>
      <c r="J255" s="41"/>
      <c r="K255" s="41"/>
      <c r="L255" s="45"/>
      <c r="M255" s="267"/>
      <c r="N255" s="268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186</v>
      </c>
      <c r="AU255" s="18" t="s">
        <v>88</v>
      </c>
    </row>
    <row r="256" s="2" customFormat="1" ht="24.15" customHeight="1">
      <c r="A256" s="39"/>
      <c r="B256" s="40"/>
      <c r="C256" s="228" t="s">
        <v>495</v>
      </c>
      <c r="D256" s="228" t="s">
        <v>166</v>
      </c>
      <c r="E256" s="229" t="s">
        <v>1026</v>
      </c>
      <c r="F256" s="230" t="s">
        <v>1027</v>
      </c>
      <c r="G256" s="231" t="s">
        <v>239</v>
      </c>
      <c r="H256" s="232">
        <v>12.6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278</v>
      </c>
      <c r="AT256" s="240" t="s">
        <v>166</v>
      </c>
      <c r="AU256" s="240" t="s">
        <v>88</v>
      </c>
      <c r="AY256" s="18" t="s">
        <v>163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278</v>
      </c>
      <c r="BM256" s="240" t="s">
        <v>1028</v>
      </c>
    </row>
    <row r="257" s="2" customFormat="1" ht="24.15" customHeight="1">
      <c r="A257" s="39"/>
      <c r="B257" s="40"/>
      <c r="C257" s="228" t="s">
        <v>502</v>
      </c>
      <c r="D257" s="228" t="s">
        <v>166</v>
      </c>
      <c r="E257" s="229" t="s">
        <v>1029</v>
      </c>
      <c r="F257" s="230" t="s">
        <v>1030</v>
      </c>
      <c r="G257" s="231" t="s">
        <v>239</v>
      </c>
      <c r="H257" s="232">
        <v>17.600000000000001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278</v>
      </c>
      <c r="AT257" s="240" t="s">
        <v>166</v>
      </c>
      <c r="AU257" s="240" t="s">
        <v>88</v>
      </c>
      <c r="AY257" s="18" t="s">
        <v>163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278</v>
      </c>
      <c r="BM257" s="240" t="s">
        <v>1031</v>
      </c>
    </row>
    <row r="258" s="2" customFormat="1">
      <c r="A258" s="39"/>
      <c r="B258" s="40"/>
      <c r="C258" s="41"/>
      <c r="D258" s="244" t="s">
        <v>186</v>
      </c>
      <c r="E258" s="41"/>
      <c r="F258" s="265" t="s">
        <v>1022</v>
      </c>
      <c r="G258" s="41"/>
      <c r="H258" s="41"/>
      <c r="I258" s="266"/>
      <c r="J258" s="41"/>
      <c r="K258" s="41"/>
      <c r="L258" s="45"/>
      <c r="M258" s="267"/>
      <c r="N258" s="268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186</v>
      </c>
      <c r="AU258" s="18" t="s">
        <v>88</v>
      </c>
    </row>
    <row r="259" s="13" customFormat="1">
      <c r="A259" s="13"/>
      <c r="B259" s="242"/>
      <c r="C259" s="243"/>
      <c r="D259" s="244" t="s">
        <v>172</v>
      </c>
      <c r="E259" s="245" t="s">
        <v>1</v>
      </c>
      <c r="F259" s="246" t="s">
        <v>1006</v>
      </c>
      <c r="G259" s="243"/>
      <c r="H259" s="247">
        <v>17.600000000000001</v>
      </c>
      <c r="I259" s="248"/>
      <c r="J259" s="243"/>
      <c r="K259" s="243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172</v>
      </c>
      <c r="AU259" s="253" t="s">
        <v>88</v>
      </c>
      <c r="AV259" s="13" t="s">
        <v>88</v>
      </c>
      <c r="AW259" s="13" t="s">
        <v>34</v>
      </c>
      <c r="AX259" s="13" t="s">
        <v>86</v>
      </c>
      <c r="AY259" s="253" t="s">
        <v>163</v>
      </c>
    </row>
    <row r="260" s="2" customFormat="1" ht="37.8" customHeight="1">
      <c r="A260" s="39"/>
      <c r="B260" s="40"/>
      <c r="C260" s="228" t="s">
        <v>517</v>
      </c>
      <c r="D260" s="228" t="s">
        <v>166</v>
      </c>
      <c r="E260" s="229" t="s">
        <v>1032</v>
      </c>
      <c r="F260" s="230" t="s">
        <v>1033</v>
      </c>
      <c r="G260" s="231" t="s">
        <v>184</v>
      </c>
      <c r="H260" s="232">
        <v>2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278</v>
      </c>
      <c r="AT260" s="240" t="s">
        <v>166</v>
      </c>
      <c r="AU260" s="240" t="s">
        <v>88</v>
      </c>
      <c r="AY260" s="18" t="s">
        <v>163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278</v>
      </c>
      <c r="BM260" s="240" t="s">
        <v>1034</v>
      </c>
    </row>
    <row r="261" s="2" customFormat="1">
      <c r="A261" s="39"/>
      <c r="B261" s="40"/>
      <c r="C261" s="41"/>
      <c r="D261" s="244" t="s">
        <v>186</v>
      </c>
      <c r="E261" s="41"/>
      <c r="F261" s="265" t="s">
        <v>1022</v>
      </c>
      <c r="G261" s="41"/>
      <c r="H261" s="41"/>
      <c r="I261" s="266"/>
      <c r="J261" s="41"/>
      <c r="K261" s="41"/>
      <c r="L261" s="45"/>
      <c r="M261" s="267"/>
      <c r="N261" s="268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186</v>
      </c>
      <c r="AU261" s="18" t="s">
        <v>88</v>
      </c>
    </row>
    <row r="262" s="2" customFormat="1" ht="14.4" customHeight="1">
      <c r="A262" s="39"/>
      <c r="B262" s="40"/>
      <c r="C262" s="228" t="s">
        <v>522</v>
      </c>
      <c r="D262" s="228" t="s">
        <v>166</v>
      </c>
      <c r="E262" s="229" t="s">
        <v>1035</v>
      </c>
      <c r="F262" s="230" t="s">
        <v>1036</v>
      </c>
      <c r="G262" s="231" t="s">
        <v>239</v>
      </c>
      <c r="H262" s="232">
        <v>12.6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278</v>
      </c>
      <c r="AT262" s="240" t="s">
        <v>166</v>
      </c>
      <c r="AU262" s="240" t="s">
        <v>88</v>
      </c>
      <c r="AY262" s="18" t="s">
        <v>163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278</v>
      </c>
      <c r="BM262" s="240" t="s">
        <v>1037</v>
      </c>
    </row>
    <row r="263" s="2" customFormat="1" ht="24.15" customHeight="1">
      <c r="A263" s="39"/>
      <c r="B263" s="40"/>
      <c r="C263" s="228" t="s">
        <v>527</v>
      </c>
      <c r="D263" s="228" t="s">
        <v>166</v>
      </c>
      <c r="E263" s="229" t="s">
        <v>1038</v>
      </c>
      <c r="F263" s="230" t="s">
        <v>1039</v>
      </c>
      <c r="G263" s="231" t="s">
        <v>184</v>
      </c>
      <c r="H263" s="232">
        <v>2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43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278</v>
      </c>
      <c r="AT263" s="240" t="s">
        <v>166</v>
      </c>
      <c r="AU263" s="240" t="s">
        <v>88</v>
      </c>
      <c r="AY263" s="18" t="s">
        <v>163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278</v>
      </c>
      <c r="BM263" s="240" t="s">
        <v>1040</v>
      </c>
    </row>
    <row r="264" s="2" customFormat="1" ht="24.15" customHeight="1">
      <c r="A264" s="39"/>
      <c r="B264" s="40"/>
      <c r="C264" s="228" t="s">
        <v>531</v>
      </c>
      <c r="D264" s="228" t="s">
        <v>166</v>
      </c>
      <c r="E264" s="229" t="s">
        <v>1041</v>
      </c>
      <c r="F264" s="230" t="s">
        <v>1042</v>
      </c>
      <c r="G264" s="231" t="s">
        <v>239</v>
      </c>
      <c r="H264" s="232">
        <v>7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43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278</v>
      </c>
      <c r="AT264" s="240" t="s">
        <v>166</v>
      </c>
      <c r="AU264" s="240" t="s">
        <v>88</v>
      </c>
      <c r="AY264" s="18" t="s">
        <v>163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278</v>
      </c>
      <c r="BM264" s="240" t="s">
        <v>1043</v>
      </c>
    </row>
    <row r="265" s="13" customFormat="1">
      <c r="A265" s="13"/>
      <c r="B265" s="242"/>
      <c r="C265" s="243"/>
      <c r="D265" s="244" t="s">
        <v>172</v>
      </c>
      <c r="E265" s="245" t="s">
        <v>1</v>
      </c>
      <c r="F265" s="246" t="s">
        <v>1014</v>
      </c>
      <c r="G265" s="243"/>
      <c r="H265" s="247">
        <v>7</v>
      </c>
      <c r="I265" s="248"/>
      <c r="J265" s="243"/>
      <c r="K265" s="243"/>
      <c r="L265" s="249"/>
      <c r="M265" s="250"/>
      <c r="N265" s="251"/>
      <c r="O265" s="251"/>
      <c r="P265" s="251"/>
      <c r="Q265" s="251"/>
      <c r="R265" s="251"/>
      <c r="S265" s="251"/>
      <c r="T265" s="25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3" t="s">
        <v>172</v>
      </c>
      <c r="AU265" s="253" t="s">
        <v>88</v>
      </c>
      <c r="AV265" s="13" t="s">
        <v>88</v>
      </c>
      <c r="AW265" s="13" t="s">
        <v>34</v>
      </c>
      <c r="AX265" s="13" t="s">
        <v>86</v>
      </c>
      <c r="AY265" s="253" t="s">
        <v>163</v>
      </c>
    </row>
    <row r="266" s="2" customFormat="1" ht="24.15" customHeight="1">
      <c r="A266" s="39"/>
      <c r="B266" s="40"/>
      <c r="C266" s="228" t="s">
        <v>535</v>
      </c>
      <c r="D266" s="228" t="s">
        <v>166</v>
      </c>
      <c r="E266" s="229" t="s">
        <v>536</v>
      </c>
      <c r="F266" s="230" t="s">
        <v>537</v>
      </c>
      <c r="G266" s="231" t="s">
        <v>538</v>
      </c>
      <c r="H266" s="301"/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43</v>
      </c>
      <c r="O266" s="92"/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278</v>
      </c>
      <c r="AT266" s="240" t="s">
        <v>166</v>
      </c>
      <c r="AU266" s="240" t="s">
        <v>88</v>
      </c>
      <c r="AY266" s="18" t="s">
        <v>163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278</v>
      </c>
      <c r="BM266" s="240" t="s">
        <v>1044</v>
      </c>
    </row>
    <row r="267" s="12" customFormat="1" ht="22.8" customHeight="1">
      <c r="A267" s="12"/>
      <c r="B267" s="212"/>
      <c r="C267" s="213"/>
      <c r="D267" s="214" t="s">
        <v>77</v>
      </c>
      <c r="E267" s="226" t="s">
        <v>1045</v>
      </c>
      <c r="F267" s="226" t="s">
        <v>1046</v>
      </c>
      <c r="G267" s="213"/>
      <c r="H267" s="213"/>
      <c r="I267" s="216"/>
      <c r="J267" s="227">
        <f>BK267</f>
        <v>0</v>
      </c>
      <c r="K267" s="213"/>
      <c r="L267" s="218"/>
      <c r="M267" s="219"/>
      <c r="N267" s="220"/>
      <c r="O267" s="220"/>
      <c r="P267" s="221">
        <f>SUM(P268:P273)</f>
        <v>0</v>
      </c>
      <c r="Q267" s="220"/>
      <c r="R267" s="221">
        <f>SUM(R268:R273)</f>
        <v>0</v>
      </c>
      <c r="S267" s="220"/>
      <c r="T267" s="222">
        <f>SUM(T268:T273)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3" t="s">
        <v>88</v>
      </c>
      <c r="AT267" s="224" t="s">
        <v>77</v>
      </c>
      <c r="AU267" s="224" t="s">
        <v>86</v>
      </c>
      <c r="AY267" s="223" t="s">
        <v>163</v>
      </c>
      <c r="BK267" s="225">
        <f>SUM(BK268:BK273)</f>
        <v>0</v>
      </c>
    </row>
    <row r="268" s="2" customFormat="1" ht="14.4" customHeight="1">
      <c r="A268" s="39"/>
      <c r="B268" s="40"/>
      <c r="C268" s="228" t="s">
        <v>542</v>
      </c>
      <c r="D268" s="228" t="s">
        <v>166</v>
      </c>
      <c r="E268" s="229" t="s">
        <v>1047</v>
      </c>
      <c r="F268" s="230" t="s">
        <v>1048</v>
      </c>
      <c r="G268" s="231" t="s">
        <v>239</v>
      </c>
      <c r="H268" s="232">
        <v>12.6</v>
      </c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43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278</v>
      </c>
      <c r="AT268" s="240" t="s">
        <v>166</v>
      </c>
      <c r="AU268" s="240" t="s">
        <v>88</v>
      </c>
      <c r="AY268" s="18" t="s">
        <v>163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86</v>
      </c>
      <c r="BK268" s="241">
        <f>ROUND(I268*H268,2)</f>
        <v>0</v>
      </c>
      <c r="BL268" s="18" t="s">
        <v>278</v>
      </c>
      <c r="BM268" s="240" t="s">
        <v>1049</v>
      </c>
    </row>
    <row r="269" s="2" customFormat="1" ht="24.15" customHeight="1">
      <c r="A269" s="39"/>
      <c r="B269" s="40"/>
      <c r="C269" s="228" t="s">
        <v>546</v>
      </c>
      <c r="D269" s="228" t="s">
        <v>166</v>
      </c>
      <c r="E269" s="229" t="s">
        <v>1050</v>
      </c>
      <c r="F269" s="230" t="s">
        <v>1051</v>
      </c>
      <c r="G269" s="231" t="s">
        <v>169</v>
      </c>
      <c r="H269" s="232">
        <v>44.100000000000001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278</v>
      </c>
      <c r="AT269" s="240" t="s">
        <v>166</v>
      </c>
      <c r="AU269" s="240" t="s">
        <v>88</v>
      </c>
      <c r="AY269" s="18" t="s">
        <v>163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278</v>
      </c>
      <c r="BM269" s="240" t="s">
        <v>1052</v>
      </c>
    </row>
    <row r="270" s="2" customFormat="1" ht="37.8" customHeight="1">
      <c r="A270" s="39"/>
      <c r="B270" s="40"/>
      <c r="C270" s="290" t="s">
        <v>551</v>
      </c>
      <c r="D270" s="290" t="s">
        <v>294</v>
      </c>
      <c r="E270" s="291" t="s">
        <v>1053</v>
      </c>
      <c r="F270" s="292" t="s">
        <v>1054</v>
      </c>
      <c r="G270" s="293" t="s">
        <v>169</v>
      </c>
      <c r="H270" s="294">
        <v>50.715000000000003</v>
      </c>
      <c r="I270" s="295"/>
      <c r="J270" s="296">
        <f>ROUND(I270*H270,2)</f>
        <v>0</v>
      </c>
      <c r="K270" s="297"/>
      <c r="L270" s="298"/>
      <c r="M270" s="299" t="s">
        <v>1</v>
      </c>
      <c r="N270" s="300" t="s">
        <v>43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350</v>
      </c>
      <c r="AT270" s="240" t="s">
        <v>294</v>
      </c>
      <c r="AU270" s="240" t="s">
        <v>88</v>
      </c>
      <c r="AY270" s="18" t="s">
        <v>163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278</v>
      </c>
      <c r="BM270" s="240" t="s">
        <v>1055</v>
      </c>
    </row>
    <row r="271" s="13" customFormat="1">
      <c r="A271" s="13"/>
      <c r="B271" s="242"/>
      <c r="C271" s="243"/>
      <c r="D271" s="244" t="s">
        <v>172</v>
      </c>
      <c r="E271" s="245" t="s">
        <v>1</v>
      </c>
      <c r="F271" s="246" t="s">
        <v>1056</v>
      </c>
      <c r="G271" s="243"/>
      <c r="H271" s="247">
        <v>50.715000000000003</v>
      </c>
      <c r="I271" s="248"/>
      <c r="J271" s="243"/>
      <c r="K271" s="243"/>
      <c r="L271" s="249"/>
      <c r="M271" s="250"/>
      <c r="N271" s="251"/>
      <c r="O271" s="251"/>
      <c r="P271" s="251"/>
      <c r="Q271" s="251"/>
      <c r="R271" s="251"/>
      <c r="S271" s="251"/>
      <c r="T271" s="25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3" t="s">
        <v>172</v>
      </c>
      <c r="AU271" s="253" t="s">
        <v>88</v>
      </c>
      <c r="AV271" s="13" t="s">
        <v>88</v>
      </c>
      <c r="AW271" s="13" t="s">
        <v>34</v>
      </c>
      <c r="AX271" s="13" t="s">
        <v>78</v>
      </c>
      <c r="AY271" s="253" t="s">
        <v>163</v>
      </c>
    </row>
    <row r="272" s="14" customFormat="1">
      <c r="A272" s="14"/>
      <c r="B272" s="254"/>
      <c r="C272" s="255"/>
      <c r="D272" s="244" t="s">
        <v>172</v>
      </c>
      <c r="E272" s="256" t="s">
        <v>1</v>
      </c>
      <c r="F272" s="257" t="s">
        <v>176</v>
      </c>
      <c r="G272" s="255"/>
      <c r="H272" s="258">
        <v>50.715000000000003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4" t="s">
        <v>172</v>
      </c>
      <c r="AU272" s="264" t="s">
        <v>88</v>
      </c>
      <c r="AV272" s="14" t="s">
        <v>170</v>
      </c>
      <c r="AW272" s="14" t="s">
        <v>34</v>
      </c>
      <c r="AX272" s="14" t="s">
        <v>86</v>
      </c>
      <c r="AY272" s="264" t="s">
        <v>163</v>
      </c>
    </row>
    <row r="273" s="2" customFormat="1" ht="24.15" customHeight="1">
      <c r="A273" s="39"/>
      <c r="B273" s="40"/>
      <c r="C273" s="228" t="s">
        <v>556</v>
      </c>
      <c r="D273" s="228" t="s">
        <v>166</v>
      </c>
      <c r="E273" s="229" t="s">
        <v>1057</v>
      </c>
      <c r="F273" s="230" t="s">
        <v>1058</v>
      </c>
      <c r="G273" s="231" t="s">
        <v>538</v>
      </c>
      <c r="H273" s="301"/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43</v>
      </c>
      <c r="O273" s="92"/>
      <c r="P273" s="238">
        <f>O273*H273</f>
        <v>0</v>
      </c>
      <c r="Q273" s="238">
        <v>0</v>
      </c>
      <c r="R273" s="238">
        <f>Q273*H273</f>
        <v>0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278</v>
      </c>
      <c r="AT273" s="240" t="s">
        <v>166</v>
      </c>
      <c r="AU273" s="240" t="s">
        <v>88</v>
      </c>
      <c r="AY273" s="18" t="s">
        <v>163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86</v>
      </c>
      <c r="BK273" s="241">
        <f>ROUND(I273*H273,2)</f>
        <v>0</v>
      </c>
      <c r="BL273" s="18" t="s">
        <v>278</v>
      </c>
      <c r="BM273" s="240" t="s">
        <v>1059</v>
      </c>
    </row>
    <row r="274" s="12" customFormat="1" ht="22.8" customHeight="1">
      <c r="A274" s="12"/>
      <c r="B274" s="212"/>
      <c r="C274" s="213"/>
      <c r="D274" s="214" t="s">
        <v>77</v>
      </c>
      <c r="E274" s="226" t="s">
        <v>699</v>
      </c>
      <c r="F274" s="226" t="s">
        <v>1060</v>
      </c>
      <c r="G274" s="213"/>
      <c r="H274" s="213"/>
      <c r="I274" s="216"/>
      <c r="J274" s="227">
        <f>BK274</f>
        <v>0</v>
      </c>
      <c r="K274" s="213"/>
      <c r="L274" s="218"/>
      <c r="M274" s="219"/>
      <c r="N274" s="220"/>
      <c r="O274" s="220"/>
      <c r="P274" s="221">
        <f>SUM(P275:P282)</f>
        <v>0</v>
      </c>
      <c r="Q274" s="220"/>
      <c r="R274" s="221">
        <f>SUM(R275:R282)</f>
        <v>0</v>
      </c>
      <c r="S274" s="220"/>
      <c r="T274" s="222">
        <f>SUM(T275:T282)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3" t="s">
        <v>88</v>
      </c>
      <c r="AT274" s="224" t="s">
        <v>77</v>
      </c>
      <c r="AU274" s="224" t="s">
        <v>86</v>
      </c>
      <c r="AY274" s="223" t="s">
        <v>163</v>
      </c>
      <c r="BK274" s="225">
        <f>SUM(BK275:BK282)</f>
        <v>0</v>
      </c>
    </row>
    <row r="275" s="2" customFormat="1" ht="24.15" customHeight="1">
      <c r="A275" s="39"/>
      <c r="B275" s="40"/>
      <c r="C275" s="228" t="s">
        <v>560</v>
      </c>
      <c r="D275" s="228" t="s">
        <v>166</v>
      </c>
      <c r="E275" s="229" t="s">
        <v>1061</v>
      </c>
      <c r="F275" s="230" t="s">
        <v>1062</v>
      </c>
      <c r="G275" s="231" t="s">
        <v>169</v>
      </c>
      <c r="H275" s="232">
        <v>120.95999999999999</v>
      </c>
      <c r="I275" s="233"/>
      <c r="J275" s="234">
        <f>ROUND(I275*H275,2)</f>
        <v>0</v>
      </c>
      <c r="K275" s="235"/>
      <c r="L275" s="45"/>
      <c r="M275" s="236" t="s">
        <v>1</v>
      </c>
      <c r="N275" s="237" t="s">
        <v>43</v>
      </c>
      <c r="O275" s="92"/>
      <c r="P275" s="238">
        <f>O275*H275</f>
        <v>0</v>
      </c>
      <c r="Q275" s="238">
        <v>0</v>
      </c>
      <c r="R275" s="238">
        <f>Q275*H275</f>
        <v>0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278</v>
      </c>
      <c r="AT275" s="240" t="s">
        <v>166</v>
      </c>
      <c r="AU275" s="240" t="s">
        <v>88</v>
      </c>
      <c r="AY275" s="18" t="s">
        <v>163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86</v>
      </c>
      <c r="BK275" s="241">
        <f>ROUND(I275*H275,2)</f>
        <v>0</v>
      </c>
      <c r="BL275" s="18" t="s">
        <v>278</v>
      </c>
      <c r="BM275" s="240" t="s">
        <v>1063</v>
      </c>
    </row>
    <row r="276" s="13" customFormat="1">
      <c r="A276" s="13"/>
      <c r="B276" s="242"/>
      <c r="C276" s="243"/>
      <c r="D276" s="244" t="s">
        <v>172</v>
      </c>
      <c r="E276" s="245" t="s">
        <v>1</v>
      </c>
      <c r="F276" s="246" t="s">
        <v>1064</v>
      </c>
      <c r="G276" s="243"/>
      <c r="H276" s="247">
        <v>14.699999999999999</v>
      </c>
      <c r="I276" s="248"/>
      <c r="J276" s="243"/>
      <c r="K276" s="243"/>
      <c r="L276" s="249"/>
      <c r="M276" s="250"/>
      <c r="N276" s="251"/>
      <c r="O276" s="251"/>
      <c r="P276" s="251"/>
      <c r="Q276" s="251"/>
      <c r="R276" s="251"/>
      <c r="S276" s="251"/>
      <c r="T276" s="25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3" t="s">
        <v>172</v>
      </c>
      <c r="AU276" s="253" t="s">
        <v>88</v>
      </c>
      <c r="AV276" s="13" t="s">
        <v>88</v>
      </c>
      <c r="AW276" s="13" t="s">
        <v>34</v>
      </c>
      <c r="AX276" s="13" t="s">
        <v>78</v>
      </c>
      <c r="AY276" s="253" t="s">
        <v>163</v>
      </c>
    </row>
    <row r="277" s="13" customFormat="1">
      <c r="A277" s="13"/>
      <c r="B277" s="242"/>
      <c r="C277" s="243"/>
      <c r="D277" s="244" t="s">
        <v>172</v>
      </c>
      <c r="E277" s="245" t="s">
        <v>1</v>
      </c>
      <c r="F277" s="246" t="s">
        <v>1065</v>
      </c>
      <c r="G277" s="243"/>
      <c r="H277" s="247">
        <v>32.759999999999998</v>
      </c>
      <c r="I277" s="248"/>
      <c r="J277" s="243"/>
      <c r="K277" s="243"/>
      <c r="L277" s="249"/>
      <c r="M277" s="250"/>
      <c r="N277" s="251"/>
      <c r="O277" s="251"/>
      <c r="P277" s="251"/>
      <c r="Q277" s="251"/>
      <c r="R277" s="251"/>
      <c r="S277" s="251"/>
      <c r="T277" s="25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3" t="s">
        <v>172</v>
      </c>
      <c r="AU277" s="253" t="s">
        <v>88</v>
      </c>
      <c r="AV277" s="13" t="s">
        <v>88</v>
      </c>
      <c r="AW277" s="13" t="s">
        <v>34</v>
      </c>
      <c r="AX277" s="13" t="s">
        <v>78</v>
      </c>
      <c r="AY277" s="253" t="s">
        <v>163</v>
      </c>
    </row>
    <row r="278" s="13" customFormat="1">
      <c r="A278" s="13"/>
      <c r="B278" s="242"/>
      <c r="C278" s="243"/>
      <c r="D278" s="244" t="s">
        <v>172</v>
      </c>
      <c r="E278" s="245" t="s">
        <v>1</v>
      </c>
      <c r="F278" s="246" t="s">
        <v>1066</v>
      </c>
      <c r="G278" s="243"/>
      <c r="H278" s="247">
        <v>29.399999999999999</v>
      </c>
      <c r="I278" s="248"/>
      <c r="J278" s="243"/>
      <c r="K278" s="243"/>
      <c r="L278" s="249"/>
      <c r="M278" s="250"/>
      <c r="N278" s="251"/>
      <c r="O278" s="251"/>
      <c r="P278" s="251"/>
      <c r="Q278" s="251"/>
      <c r="R278" s="251"/>
      <c r="S278" s="251"/>
      <c r="T278" s="25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3" t="s">
        <v>172</v>
      </c>
      <c r="AU278" s="253" t="s">
        <v>88</v>
      </c>
      <c r="AV278" s="13" t="s">
        <v>88</v>
      </c>
      <c r="AW278" s="13" t="s">
        <v>34</v>
      </c>
      <c r="AX278" s="13" t="s">
        <v>78</v>
      </c>
      <c r="AY278" s="253" t="s">
        <v>163</v>
      </c>
    </row>
    <row r="279" s="13" customFormat="1">
      <c r="A279" s="13"/>
      <c r="B279" s="242"/>
      <c r="C279" s="243"/>
      <c r="D279" s="244" t="s">
        <v>172</v>
      </c>
      <c r="E279" s="245" t="s">
        <v>1</v>
      </c>
      <c r="F279" s="246" t="s">
        <v>1067</v>
      </c>
      <c r="G279" s="243"/>
      <c r="H279" s="247">
        <v>44.100000000000001</v>
      </c>
      <c r="I279" s="248"/>
      <c r="J279" s="243"/>
      <c r="K279" s="243"/>
      <c r="L279" s="249"/>
      <c r="M279" s="250"/>
      <c r="N279" s="251"/>
      <c r="O279" s="251"/>
      <c r="P279" s="251"/>
      <c r="Q279" s="251"/>
      <c r="R279" s="251"/>
      <c r="S279" s="251"/>
      <c r="T279" s="25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3" t="s">
        <v>172</v>
      </c>
      <c r="AU279" s="253" t="s">
        <v>88</v>
      </c>
      <c r="AV279" s="13" t="s">
        <v>88</v>
      </c>
      <c r="AW279" s="13" t="s">
        <v>34</v>
      </c>
      <c r="AX279" s="13" t="s">
        <v>78</v>
      </c>
      <c r="AY279" s="253" t="s">
        <v>163</v>
      </c>
    </row>
    <row r="280" s="14" customFormat="1">
      <c r="A280" s="14"/>
      <c r="B280" s="254"/>
      <c r="C280" s="255"/>
      <c r="D280" s="244" t="s">
        <v>172</v>
      </c>
      <c r="E280" s="256" t="s">
        <v>1</v>
      </c>
      <c r="F280" s="257" t="s">
        <v>176</v>
      </c>
      <c r="G280" s="255"/>
      <c r="H280" s="258">
        <v>120.95999999999998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4" t="s">
        <v>172</v>
      </c>
      <c r="AU280" s="264" t="s">
        <v>88</v>
      </c>
      <c r="AV280" s="14" t="s">
        <v>170</v>
      </c>
      <c r="AW280" s="14" t="s">
        <v>34</v>
      </c>
      <c r="AX280" s="14" t="s">
        <v>86</v>
      </c>
      <c r="AY280" s="264" t="s">
        <v>163</v>
      </c>
    </row>
    <row r="281" s="2" customFormat="1" ht="24.15" customHeight="1">
      <c r="A281" s="39"/>
      <c r="B281" s="40"/>
      <c r="C281" s="228" t="s">
        <v>564</v>
      </c>
      <c r="D281" s="228" t="s">
        <v>166</v>
      </c>
      <c r="E281" s="229" t="s">
        <v>1068</v>
      </c>
      <c r="F281" s="230" t="s">
        <v>1069</v>
      </c>
      <c r="G281" s="231" t="s">
        <v>169</v>
      </c>
      <c r="H281" s="232">
        <v>120.95999999999999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278</v>
      </c>
      <c r="AT281" s="240" t="s">
        <v>166</v>
      </c>
      <c r="AU281" s="240" t="s">
        <v>88</v>
      </c>
      <c r="AY281" s="18" t="s">
        <v>163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278</v>
      </c>
      <c r="BM281" s="240" t="s">
        <v>1070</v>
      </c>
    </row>
    <row r="282" s="2" customFormat="1" ht="24.15" customHeight="1">
      <c r="A282" s="39"/>
      <c r="B282" s="40"/>
      <c r="C282" s="228" t="s">
        <v>568</v>
      </c>
      <c r="D282" s="228" t="s">
        <v>166</v>
      </c>
      <c r="E282" s="229" t="s">
        <v>1071</v>
      </c>
      <c r="F282" s="230" t="s">
        <v>1072</v>
      </c>
      <c r="G282" s="231" t="s">
        <v>169</v>
      </c>
      <c r="H282" s="232">
        <v>120.95999999999999</v>
      </c>
      <c r="I282" s="233"/>
      <c r="J282" s="234">
        <f>ROUND(I282*H282,2)</f>
        <v>0</v>
      </c>
      <c r="K282" s="235"/>
      <c r="L282" s="45"/>
      <c r="M282" s="236" t="s">
        <v>1</v>
      </c>
      <c r="N282" s="237" t="s">
        <v>43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278</v>
      </c>
      <c r="AT282" s="240" t="s">
        <v>166</v>
      </c>
      <c r="AU282" s="240" t="s">
        <v>88</v>
      </c>
      <c r="AY282" s="18" t="s">
        <v>163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278</v>
      </c>
      <c r="BM282" s="240" t="s">
        <v>1073</v>
      </c>
    </row>
    <row r="283" s="12" customFormat="1" ht="25.92" customHeight="1">
      <c r="A283" s="12"/>
      <c r="B283" s="212"/>
      <c r="C283" s="213"/>
      <c r="D283" s="214" t="s">
        <v>77</v>
      </c>
      <c r="E283" s="215" t="s">
        <v>1074</v>
      </c>
      <c r="F283" s="215" t="s">
        <v>1075</v>
      </c>
      <c r="G283" s="213"/>
      <c r="H283" s="213"/>
      <c r="I283" s="216"/>
      <c r="J283" s="217">
        <f>BK283</f>
        <v>0</v>
      </c>
      <c r="K283" s="213"/>
      <c r="L283" s="218"/>
      <c r="M283" s="219"/>
      <c r="N283" s="220"/>
      <c r="O283" s="220"/>
      <c r="P283" s="221">
        <f>SUM(P284:P285)</f>
        <v>0</v>
      </c>
      <c r="Q283" s="220"/>
      <c r="R283" s="221">
        <f>SUM(R284:R285)</f>
        <v>0</v>
      </c>
      <c r="S283" s="220"/>
      <c r="T283" s="222">
        <f>SUM(T284:T285)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3" t="s">
        <v>170</v>
      </c>
      <c r="AT283" s="224" t="s">
        <v>77</v>
      </c>
      <c r="AU283" s="224" t="s">
        <v>78</v>
      </c>
      <c r="AY283" s="223" t="s">
        <v>163</v>
      </c>
      <c r="BK283" s="225">
        <f>SUM(BK284:BK285)</f>
        <v>0</v>
      </c>
    </row>
    <row r="284" s="2" customFormat="1" ht="14.4" customHeight="1">
      <c r="A284" s="39"/>
      <c r="B284" s="40"/>
      <c r="C284" s="228" t="s">
        <v>572</v>
      </c>
      <c r="D284" s="228" t="s">
        <v>166</v>
      </c>
      <c r="E284" s="229" t="s">
        <v>1076</v>
      </c>
      <c r="F284" s="230" t="s">
        <v>1075</v>
      </c>
      <c r="G284" s="231" t="s">
        <v>1</v>
      </c>
      <c r="H284" s="232">
        <v>0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</v>
      </c>
      <c r="R284" s="238">
        <f>Q284*H284</f>
        <v>0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1077</v>
      </c>
      <c r="AT284" s="240" t="s">
        <v>166</v>
      </c>
      <c r="AU284" s="240" t="s">
        <v>86</v>
      </c>
      <c r="AY284" s="18" t="s">
        <v>163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1077</v>
      </c>
      <c r="BM284" s="240" t="s">
        <v>1078</v>
      </c>
    </row>
    <row r="285" s="2" customFormat="1">
      <c r="A285" s="39"/>
      <c r="B285" s="40"/>
      <c r="C285" s="41"/>
      <c r="D285" s="244" t="s">
        <v>186</v>
      </c>
      <c r="E285" s="41"/>
      <c r="F285" s="265" t="s">
        <v>1079</v>
      </c>
      <c r="G285" s="41"/>
      <c r="H285" s="41"/>
      <c r="I285" s="266"/>
      <c r="J285" s="41"/>
      <c r="K285" s="41"/>
      <c r="L285" s="45"/>
      <c r="M285" s="302"/>
      <c r="N285" s="303"/>
      <c r="O285" s="304"/>
      <c r="P285" s="304"/>
      <c r="Q285" s="304"/>
      <c r="R285" s="304"/>
      <c r="S285" s="304"/>
      <c r="T285" s="305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186</v>
      </c>
      <c r="AU285" s="18" t="s">
        <v>86</v>
      </c>
    </row>
    <row r="286" s="2" customFormat="1" ht="6.96" customHeight="1">
      <c r="A286" s="39"/>
      <c r="B286" s="67"/>
      <c r="C286" s="68"/>
      <c r="D286" s="68"/>
      <c r="E286" s="68"/>
      <c r="F286" s="68"/>
      <c r="G286" s="68"/>
      <c r="H286" s="68"/>
      <c r="I286" s="68"/>
      <c r="J286" s="68"/>
      <c r="K286" s="68"/>
      <c r="L286" s="45"/>
      <c r="M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</row>
  </sheetData>
  <sheetProtection sheet="1" autoFilter="0" formatColumns="0" formatRows="0" objects="1" scenarios="1" spinCount="100000" saltValue="rKzXRuNJYCASeVRB4aIE477Mp71QnYRExT81JbdiHGuoBur0hqg4kIyUlreOpIfbaoSPaye3shEQY/oV2e8QvA==" hashValue="Zoi9nRIWQyOVrtdjpUqZBJYbB1P6OaCOPFvS6FIx5PGomyTEY4RPxZqPAaSBqxK2KisY6QhBamfw0lIKUdAPFw==" algorithmName="SHA-512" password="CC35"/>
  <autoFilter ref="C131:K285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Beroun Závodí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1080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23. 7. 2020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ROUND((SUM(BE128:BE385)),  2)</f>
        <v>0</v>
      </c>
      <c r="G33" s="39"/>
      <c r="H33" s="39"/>
      <c r="I33" s="165">
        <v>0.20999999999999999</v>
      </c>
      <c r="J33" s="164">
        <f>ROUND(((SUM(BE128:BE385))*I33),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ROUND((SUM(BF128:BF385)),  2)</f>
        <v>0</v>
      </c>
      <c r="G34" s="39"/>
      <c r="H34" s="39"/>
      <c r="I34" s="165">
        <v>0.14999999999999999</v>
      </c>
      <c r="J34" s="164">
        <f>ROUND(((SUM(BF128:BF385))*I34),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ROUND((SUM(BG128:BG385)),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ROUND((SUM(BH128:BH385)),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ROUND((SUM(BI128:BI385)),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Beroun Závodí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SO.03 - Oprava střechy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Beroun Závodí</v>
      </c>
      <c r="G89" s="41"/>
      <c r="H89" s="41"/>
      <c r="I89" s="33" t="s">
        <v>22</v>
      </c>
      <c r="J89" s="80" t="str">
        <f>IF(J12="","",J12)</f>
        <v>23. 7. 2020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J129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J130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9"/>
      <c r="C99" s="190"/>
      <c r="D99" s="191" t="s">
        <v>135</v>
      </c>
      <c r="E99" s="192"/>
      <c r="F99" s="192"/>
      <c r="G99" s="192"/>
      <c r="H99" s="192"/>
      <c r="I99" s="192"/>
      <c r="J99" s="193">
        <f>J132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1081</v>
      </c>
      <c r="E100" s="197"/>
      <c r="F100" s="197"/>
      <c r="G100" s="197"/>
      <c r="H100" s="197"/>
      <c r="I100" s="197"/>
      <c r="J100" s="198">
        <f>J133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830</v>
      </c>
      <c r="E101" s="197"/>
      <c r="F101" s="197"/>
      <c r="G101" s="197"/>
      <c r="H101" s="197"/>
      <c r="I101" s="197"/>
      <c r="J101" s="198">
        <f>J136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831</v>
      </c>
      <c r="E102" s="197"/>
      <c r="F102" s="197"/>
      <c r="G102" s="197"/>
      <c r="H102" s="197"/>
      <c r="I102" s="197"/>
      <c r="J102" s="198">
        <f>J146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134</v>
      </c>
      <c r="E103" s="197"/>
      <c r="F103" s="197"/>
      <c r="G103" s="197"/>
      <c r="H103" s="197"/>
      <c r="I103" s="197"/>
      <c r="J103" s="198">
        <f>J163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832</v>
      </c>
      <c r="E104" s="197"/>
      <c r="F104" s="197"/>
      <c r="G104" s="197"/>
      <c r="H104" s="197"/>
      <c r="I104" s="197"/>
      <c r="J104" s="198">
        <f>J165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141</v>
      </c>
      <c r="E105" s="197"/>
      <c r="F105" s="197"/>
      <c r="G105" s="197"/>
      <c r="H105" s="197"/>
      <c r="I105" s="197"/>
      <c r="J105" s="198">
        <f>J237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833</v>
      </c>
      <c r="E106" s="197"/>
      <c r="F106" s="197"/>
      <c r="G106" s="197"/>
      <c r="H106" s="197"/>
      <c r="I106" s="197"/>
      <c r="J106" s="198">
        <f>J342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834</v>
      </c>
      <c r="E107" s="197"/>
      <c r="F107" s="197"/>
      <c r="G107" s="197"/>
      <c r="H107" s="197"/>
      <c r="I107" s="197"/>
      <c r="J107" s="198">
        <f>J368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835</v>
      </c>
      <c r="E108" s="192"/>
      <c r="F108" s="192"/>
      <c r="G108" s="192"/>
      <c r="H108" s="192"/>
      <c r="I108" s="192"/>
      <c r="J108" s="193">
        <f>J383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148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84" t="str">
        <f>E7</f>
        <v>Beroun Závodí - oprava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121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SO.03 - Oprava střechy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Beroun Závodí</v>
      </c>
      <c r="G122" s="41"/>
      <c r="H122" s="41"/>
      <c r="I122" s="33" t="s">
        <v>22</v>
      </c>
      <c r="J122" s="80" t="str">
        <f>IF(J12="","",J12)</f>
        <v>23. 7. 2020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Správa železnic, státní organizace</v>
      </c>
      <c r="G124" s="41"/>
      <c r="H124" s="41"/>
      <c r="I124" s="33" t="s">
        <v>32</v>
      </c>
      <c r="J124" s="37" t="str">
        <f>E21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IF(E18="","",E18)</f>
        <v>Vyplň údaj</v>
      </c>
      <c r="G125" s="41"/>
      <c r="H125" s="41"/>
      <c r="I125" s="33" t="s">
        <v>35</v>
      </c>
      <c r="J125" s="37" t="str">
        <f>E24</f>
        <v>L. Malý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149</v>
      </c>
      <c r="D127" s="203" t="s">
        <v>63</v>
      </c>
      <c r="E127" s="203" t="s">
        <v>59</v>
      </c>
      <c r="F127" s="203" t="s">
        <v>60</v>
      </c>
      <c r="G127" s="203" t="s">
        <v>150</v>
      </c>
      <c r="H127" s="203" t="s">
        <v>151</v>
      </c>
      <c r="I127" s="203" t="s">
        <v>152</v>
      </c>
      <c r="J127" s="204" t="s">
        <v>125</v>
      </c>
      <c r="K127" s="205" t="s">
        <v>153</v>
      </c>
      <c r="L127" s="206"/>
      <c r="M127" s="101" t="s">
        <v>1</v>
      </c>
      <c r="N127" s="102" t="s">
        <v>42</v>
      </c>
      <c r="O127" s="102" t="s">
        <v>154</v>
      </c>
      <c r="P127" s="102" t="s">
        <v>155</v>
      </c>
      <c r="Q127" s="102" t="s">
        <v>156</v>
      </c>
      <c r="R127" s="102" t="s">
        <v>157</v>
      </c>
      <c r="S127" s="102" t="s">
        <v>158</v>
      </c>
      <c r="T127" s="103" t="s">
        <v>159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160</v>
      </c>
      <c r="D128" s="41"/>
      <c r="E128" s="41"/>
      <c r="F128" s="41"/>
      <c r="G128" s="41"/>
      <c r="H128" s="41"/>
      <c r="I128" s="41"/>
      <c r="J128" s="207">
        <f>BK128</f>
        <v>0</v>
      </c>
      <c r="K128" s="41"/>
      <c r="L128" s="45"/>
      <c r="M128" s="104"/>
      <c r="N128" s="208"/>
      <c r="O128" s="105"/>
      <c r="P128" s="209">
        <f>P129+P132+P383</f>
        <v>0</v>
      </c>
      <c r="Q128" s="105"/>
      <c r="R128" s="209">
        <f>R129+R132+R383</f>
        <v>13.566206828551001</v>
      </c>
      <c r="S128" s="105"/>
      <c r="T128" s="210">
        <f>T129+T132+T383</f>
        <v>40.587081740000002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127</v>
      </c>
      <c r="BK128" s="211">
        <f>BK129+BK132+BK383</f>
        <v>0</v>
      </c>
    </row>
    <row r="129" s="12" customFormat="1" ht="25.92" customHeight="1">
      <c r="A129" s="12"/>
      <c r="B129" s="212"/>
      <c r="C129" s="213"/>
      <c r="D129" s="214" t="s">
        <v>77</v>
      </c>
      <c r="E129" s="215" t="s">
        <v>161</v>
      </c>
      <c r="F129" s="215" t="s">
        <v>162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P130</f>
        <v>0</v>
      </c>
      <c r="Q129" s="220"/>
      <c r="R129" s="221">
        <f>R130</f>
        <v>0</v>
      </c>
      <c r="S129" s="220"/>
      <c r="T129" s="22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86</v>
      </c>
      <c r="AT129" s="224" t="s">
        <v>77</v>
      </c>
      <c r="AU129" s="224" t="s">
        <v>78</v>
      </c>
      <c r="AY129" s="223" t="s">
        <v>163</v>
      </c>
      <c r="BK129" s="225">
        <f>BK130</f>
        <v>0</v>
      </c>
    </row>
    <row r="130" s="12" customFormat="1" ht="22.8" customHeight="1">
      <c r="A130" s="12"/>
      <c r="B130" s="212"/>
      <c r="C130" s="213"/>
      <c r="D130" s="214" t="s">
        <v>77</v>
      </c>
      <c r="E130" s="226" t="s">
        <v>164</v>
      </c>
      <c r="F130" s="226" t="s">
        <v>165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P131</f>
        <v>0</v>
      </c>
      <c r="Q130" s="220"/>
      <c r="R130" s="221">
        <f>R131</f>
        <v>0</v>
      </c>
      <c r="S130" s="220"/>
      <c r="T130" s="22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86</v>
      </c>
      <c r="AT130" s="224" t="s">
        <v>77</v>
      </c>
      <c r="AU130" s="224" t="s">
        <v>86</v>
      </c>
      <c r="AY130" s="223" t="s">
        <v>163</v>
      </c>
      <c r="BK130" s="225">
        <f>BK131</f>
        <v>0</v>
      </c>
    </row>
    <row r="131" s="2" customFormat="1" ht="24.15" customHeight="1">
      <c r="A131" s="39"/>
      <c r="B131" s="40"/>
      <c r="C131" s="228" t="s">
        <v>86</v>
      </c>
      <c r="D131" s="228" t="s">
        <v>166</v>
      </c>
      <c r="E131" s="229" t="s">
        <v>1082</v>
      </c>
      <c r="F131" s="230" t="s">
        <v>1083</v>
      </c>
      <c r="G131" s="231" t="s">
        <v>184</v>
      </c>
      <c r="H131" s="232">
        <v>8</v>
      </c>
      <c r="I131" s="233"/>
      <c r="J131" s="234">
        <f>ROUND(I131*H131,2)</f>
        <v>0</v>
      </c>
      <c r="K131" s="235"/>
      <c r="L131" s="45"/>
      <c r="M131" s="236" t="s">
        <v>1</v>
      </c>
      <c r="N131" s="237" t="s">
        <v>43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170</v>
      </c>
      <c r="AT131" s="240" t="s">
        <v>166</v>
      </c>
      <c r="AU131" s="240" t="s">
        <v>88</v>
      </c>
      <c r="AY131" s="18" t="s">
        <v>163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170</v>
      </c>
      <c r="BM131" s="240" t="s">
        <v>1084</v>
      </c>
    </row>
    <row r="132" s="12" customFormat="1" ht="25.92" customHeight="1">
      <c r="A132" s="12"/>
      <c r="B132" s="212"/>
      <c r="C132" s="213"/>
      <c r="D132" s="214" t="s">
        <v>77</v>
      </c>
      <c r="E132" s="215" t="s">
        <v>432</v>
      </c>
      <c r="F132" s="215" t="s">
        <v>433</v>
      </c>
      <c r="G132" s="213"/>
      <c r="H132" s="213"/>
      <c r="I132" s="216"/>
      <c r="J132" s="217">
        <f>BK132</f>
        <v>0</v>
      </c>
      <c r="K132" s="213"/>
      <c r="L132" s="218"/>
      <c r="M132" s="219"/>
      <c r="N132" s="220"/>
      <c r="O132" s="220"/>
      <c r="P132" s="221">
        <f>P133+P136+P146+P163+P165+P237+P342+P368</f>
        <v>0</v>
      </c>
      <c r="Q132" s="220"/>
      <c r="R132" s="221">
        <f>R133+R136+R146+R163+R165+R237+R342+R368</f>
        <v>13.566206828551001</v>
      </c>
      <c r="S132" s="220"/>
      <c r="T132" s="222">
        <f>T133+T136+T146+T163+T165+T237+T342+T368</f>
        <v>40.587081740000002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88</v>
      </c>
      <c r="AT132" s="224" t="s">
        <v>77</v>
      </c>
      <c r="AU132" s="224" t="s">
        <v>78</v>
      </c>
      <c r="AY132" s="223" t="s">
        <v>163</v>
      </c>
      <c r="BK132" s="225">
        <f>BK133+BK136+BK146+BK163+BK165+BK237+BK342+BK368</f>
        <v>0</v>
      </c>
    </row>
    <row r="133" s="12" customFormat="1" ht="22.8" customHeight="1">
      <c r="A133" s="12"/>
      <c r="B133" s="212"/>
      <c r="C133" s="213"/>
      <c r="D133" s="214" t="s">
        <v>77</v>
      </c>
      <c r="E133" s="226" t="s">
        <v>452</v>
      </c>
      <c r="F133" s="226" t="s">
        <v>1085</v>
      </c>
      <c r="G133" s="213"/>
      <c r="H133" s="213"/>
      <c r="I133" s="216"/>
      <c r="J133" s="227">
        <f>BK133</f>
        <v>0</v>
      </c>
      <c r="K133" s="213"/>
      <c r="L133" s="218"/>
      <c r="M133" s="219"/>
      <c r="N133" s="220"/>
      <c r="O133" s="220"/>
      <c r="P133" s="221">
        <f>SUM(P134:P135)</f>
        <v>0</v>
      </c>
      <c r="Q133" s="220"/>
      <c r="R133" s="221">
        <f>SUM(R134:R135)</f>
        <v>0</v>
      </c>
      <c r="S133" s="220"/>
      <c r="T133" s="222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3" t="s">
        <v>88</v>
      </c>
      <c r="AT133" s="224" t="s">
        <v>77</v>
      </c>
      <c r="AU133" s="224" t="s">
        <v>86</v>
      </c>
      <c r="AY133" s="223" t="s">
        <v>163</v>
      </c>
      <c r="BK133" s="225">
        <f>SUM(BK134:BK135)</f>
        <v>0</v>
      </c>
    </row>
    <row r="134" s="2" customFormat="1" ht="24.15" customHeight="1">
      <c r="A134" s="39"/>
      <c r="B134" s="40"/>
      <c r="C134" s="228" t="s">
        <v>88</v>
      </c>
      <c r="D134" s="228" t="s">
        <v>166</v>
      </c>
      <c r="E134" s="229" t="s">
        <v>1086</v>
      </c>
      <c r="F134" s="230" t="s">
        <v>1087</v>
      </c>
      <c r="G134" s="231" t="s">
        <v>184</v>
      </c>
      <c r="H134" s="232">
        <v>1</v>
      </c>
      <c r="I134" s="233"/>
      <c r="J134" s="234">
        <f>ROUND(I134*H134,2)</f>
        <v>0</v>
      </c>
      <c r="K134" s="235"/>
      <c r="L134" s="45"/>
      <c r="M134" s="236" t="s">
        <v>1</v>
      </c>
      <c r="N134" s="237" t="s">
        <v>43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278</v>
      </c>
      <c r="AT134" s="240" t="s">
        <v>166</v>
      </c>
      <c r="AU134" s="240" t="s">
        <v>88</v>
      </c>
      <c r="AY134" s="18" t="s">
        <v>163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278</v>
      </c>
      <c r="BM134" s="240" t="s">
        <v>1088</v>
      </c>
    </row>
    <row r="135" s="2" customFormat="1" ht="14.4" customHeight="1">
      <c r="A135" s="39"/>
      <c r="B135" s="40"/>
      <c r="C135" s="290" t="s">
        <v>164</v>
      </c>
      <c r="D135" s="290" t="s">
        <v>294</v>
      </c>
      <c r="E135" s="291" t="s">
        <v>1089</v>
      </c>
      <c r="F135" s="292" t="s">
        <v>1090</v>
      </c>
      <c r="G135" s="293" t="s">
        <v>184</v>
      </c>
      <c r="H135" s="294">
        <v>1</v>
      </c>
      <c r="I135" s="295"/>
      <c r="J135" s="296">
        <f>ROUND(I135*H135,2)</f>
        <v>0</v>
      </c>
      <c r="K135" s="297"/>
      <c r="L135" s="298"/>
      <c r="M135" s="299" t="s">
        <v>1</v>
      </c>
      <c r="N135" s="300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350</v>
      </c>
      <c r="AT135" s="240" t="s">
        <v>294</v>
      </c>
      <c r="AU135" s="240" t="s">
        <v>88</v>
      </c>
      <c r="AY135" s="18" t="s">
        <v>163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278</v>
      </c>
      <c r="BM135" s="240" t="s">
        <v>1091</v>
      </c>
    </row>
    <row r="136" s="12" customFormat="1" ht="22.8" customHeight="1">
      <c r="A136" s="12"/>
      <c r="B136" s="212"/>
      <c r="C136" s="213"/>
      <c r="D136" s="214" t="s">
        <v>77</v>
      </c>
      <c r="E136" s="226" t="s">
        <v>195</v>
      </c>
      <c r="F136" s="226" t="s">
        <v>895</v>
      </c>
      <c r="G136" s="213"/>
      <c r="H136" s="213"/>
      <c r="I136" s="216"/>
      <c r="J136" s="227">
        <f>BK136</f>
        <v>0</v>
      </c>
      <c r="K136" s="213"/>
      <c r="L136" s="218"/>
      <c r="M136" s="219"/>
      <c r="N136" s="220"/>
      <c r="O136" s="220"/>
      <c r="P136" s="221">
        <f>SUM(P137:P145)</f>
        <v>0</v>
      </c>
      <c r="Q136" s="220"/>
      <c r="R136" s="221">
        <f>SUM(R137:R145)</f>
        <v>0</v>
      </c>
      <c r="S136" s="220"/>
      <c r="T136" s="222">
        <f>SUM(T137:T145)</f>
        <v>11.044829999999999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3" t="s">
        <v>86</v>
      </c>
      <c r="AT136" s="224" t="s">
        <v>77</v>
      </c>
      <c r="AU136" s="224" t="s">
        <v>86</v>
      </c>
      <c r="AY136" s="223" t="s">
        <v>163</v>
      </c>
      <c r="BK136" s="225">
        <f>SUM(BK137:BK145)</f>
        <v>0</v>
      </c>
    </row>
    <row r="137" s="2" customFormat="1" ht="24.15" customHeight="1">
      <c r="A137" s="39"/>
      <c r="B137" s="40"/>
      <c r="C137" s="228" t="s">
        <v>170</v>
      </c>
      <c r="D137" s="228" t="s">
        <v>166</v>
      </c>
      <c r="E137" s="229" t="s">
        <v>304</v>
      </c>
      <c r="F137" s="230" t="s">
        <v>1092</v>
      </c>
      <c r="G137" s="231" t="s">
        <v>302</v>
      </c>
      <c r="H137" s="232">
        <v>1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170</v>
      </c>
      <c r="AT137" s="240" t="s">
        <v>166</v>
      </c>
      <c r="AU137" s="240" t="s">
        <v>88</v>
      </c>
      <c r="AY137" s="18" t="s">
        <v>163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170</v>
      </c>
      <c r="BM137" s="240" t="s">
        <v>1093</v>
      </c>
    </row>
    <row r="138" s="2" customFormat="1" ht="24.15" customHeight="1">
      <c r="A138" s="39"/>
      <c r="B138" s="40"/>
      <c r="C138" s="228" t="s">
        <v>201</v>
      </c>
      <c r="D138" s="228" t="s">
        <v>166</v>
      </c>
      <c r="E138" s="229" t="s">
        <v>1094</v>
      </c>
      <c r="F138" s="230" t="s">
        <v>1095</v>
      </c>
      <c r="G138" s="231" t="s">
        <v>179</v>
      </c>
      <c r="H138" s="232">
        <v>6.6829999999999998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1.5940000000000001</v>
      </c>
      <c r="T138" s="239">
        <f>S138*H138</f>
        <v>10.652702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170</v>
      </c>
      <c r="AT138" s="240" t="s">
        <v>166</v>
      </c>
      <c r="AU138" s="240" t="s">
        <v>88</v>
      </c>
      <c r="AY138" s="18" t="s">
        <v>163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170</v>
      </c>
      <c r="BM138" s="240" t="s">
        <v>1096</v>
      </c>
    </row>
    <row r="139" s="13" customFormat="1">
      <c r="A139" s="13"/>
      <c r="B139" s="242"/>
      <c r="C139" s="243"/>
      <c r="D139" s="244" t="s">
        <v>172</v>
      </c>
      <c r="E139" s="245" t="s">
        <v>1</v>
      </c>
      <c r="F139" s="246" t="s">
        <v>1097</v>
      </c>
      <c r="G139" s="243"/>
      <c r="H139" s="247">
        <v>3.0379999999999998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172</v>
      </c>
      <c r="AU139" s="253" t="s">
        <v>88</v>
      </c>
      <c r="AV139" s="13" t="s">
        <v>88</v>
      </c>
      <c r="AW139" s="13" t="s">
        <v>34</v>
      </c>
      <c r="AX139" s="13" t="s">
        <v>78</v>
      </c>
      <c r="AY139" s="253" t="s">
        <v>163</v>
      </c>
    </row>
    <row r="140" s="13" customFormat="1">
      <c r="A140" s="13"/>
      <c r="B140" s="242"/>
      <c r="C140" s="243"/>
      <c r="D140" s="244" t="s">
        <v>172</v>
      </c>
      <c r="E140" s="245" t="s">
        <v>1</v>
      </c>
      <c r="F140" s="246" t="s">
        <v>1098</v>
      </c>
      <c r="G140" s="243"/>
      <c r="H140" s="247">
        <v>3.645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172</v>
      </c>
      <c r="AU140" s="253" t="s">
        <v>88</v>
      </c>
      <c r="AV140" s="13" t="s">
        <v>88</v>
      </c>
      <c r="AW140" s="13" t="s">
        <v>34</v>
      </c>
      <c r="AX140" s="13" t="s">
        <v>78</v>
      </c>
      <c r="AY140" s="253" t="s">
        <v>163</v>
      </c>
    </row>
    <row r="141" s="14" customFormat="1">
      <c r="A141" s="14"/>
      <c r="B141" s="254"/>
      <c r="C141" s="255"/>
      <c r="D141" s="244" t="s">
        <v>172</v>
      </c>
      <c r="E141" s="256" t="s">
        <v>1</v>
      </c>
      <c r="F141" s="257" t="s">
        <v>176</v>
      </c>
      <c r="G141" s="255"/>
      <c r="H141" s="258">
        <v>6.6829999999999998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4" t="s">
        <v>172</v>
      </c>
      <c r="AU141" s="264" t="s">
        <v>88</v>
      </c>
      <c r="AV141" s="14" t="s">
        <v>170</v>
      </c>
      <c r="AW141" s="14" t="s">
        <v>34</v>
      </c>
      <c r="AX141" s="14" t="s">
        <v>86</v>
      </c>
      <c r="AY141" s="264" t="s">
        <v>163</v>
      </c>
    </row>
    <row r="142" s="2" customFormat="1" ht="14.4" customHeight="1">
      <c r="A142" s="39"/>
      <c r="B142" s="40"/>
      <c r="C142" s="228" t="s">
        <v>199</v>
      </c>
      <c r="D142" s="228" t="s">
        <v>166</v>
      </c>
      <c r="E142" s="229" t="s">
        <v>1099</v>
      </c>
      <c r="F142" s="230" t="s">
        <v>1100</v>
      </c>
      <c r="G142" s="231" t="s">
        <v>169</v>
      </c>
      <c r="H142" s="232">
        <v>2.2280000000000002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43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0.17599999999999999</v>
      </c>
      <c r="T142" s="239">
        <f>S142*H142</f>
        <v>0.39212800000000003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170</v>
      </c>
      <c r="AT142" s="240" t="s">
        <v>166</v>
      </c>
      <c r="AU142" s="240" t="s">
        <v>88</v>
      </c>
      <c r="AY142" s="18" t="s">
        <v>163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170</v>
      </c>
      <c r="BM142" s="240" t="s">
        <v>1101</v>
      </c>
    </row>
    <row r="143" s="13" customFormat="1">
      <c r="A143" s="13"/>
      <c r="B143" s="242"/>
      <c r="C143" s="243"/>
      <c r="D143" s="244" t="s">
        <v>172</v>
      </c>
      <c r="E143" s="245" t="s">
        <v>1</v>
      </c>
      <c r="F143" s="246" t="s">
        <v>1102</v>
      </c>
      <c r="G143" s="243"/>
      <c r="H143" s="247">
        <v>1.0129999999999999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172</v>
      </c>
      <c r="AU143" s="253" t="s">
        <v>88</v>
      </c>
      <c r="AV143" s="13" t="s">
        <v>88</v>
      </c>
      <c r="AW143" s="13" t="s">
        <v>34</v>
      </c>
      <c r="AX143" s="13" t="s">
        <v>78</v>
      </c>
      <c r="AY143" s="253" t="s">
        <v>163</v>
      </c>
    </row>
    <row r="144" s="13" customFormat="1">
      <c r="A144" s="13"/>
      <c r="B144" s="242"/>
      <c r="C144" s="243"/>
      <c r="D144" s="244" t="s">
        <v>172</v>
      </c>
      <c r="E144" s="245" t="s">
        <v>1</v>
      </c>
      <c r="F144" s="246" t="s">
        <v>1103</v>
      </c>
      <c r="G144" s="243"/>
      <c r="H144" s="247">
        <v>1.2150000000000001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172</v>
      </c>
      <c r="AU144" s="253" t="s">
        <v>88</v>
      </c>
      <c r="AV144" s="13" t="s">
        <v>88</v>
      </c>
      <c r="AW144" s="13" t="s">
        <v>34</v>
      </c>
      <c r="AX144" s="13" t="s">
        <v>78</v>
      </c>
      <c r="AY144" s="253" t="s">
        <v>163</v>
      </c>
    </row>
    <row r="145" s="14" customFormat="1">
      <c r="A145" s="14"/>
      <c r="B145" s="254"/>
      <c r="C145" s="255"/>
      <c r="D145" s="244" t="s">
        <v>172</v>
      </c>
      <c r="E145" s="256" t="s">
        <v>1</v>
      </c>
      <c r="F145" s="257" t="s">
        <v>176</v>
      </c>
      <c r="G145" s="255"/>
      <c r="H145" s="258">
        <v>2.2280000000000002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4" t="s">
        <v>172</v>
      </c>
      <c r="AU145" s="264" t="s">
        <v>88</v>
      </c>
      <c r="AV145" s="14" t="s">
        <v>170</v>
      </c>
      <c r="AW145" s="14" t="s">
        <v>34</v>
      </c>
      <c r="AX145" s="14" t="s">
        <v>86</v>
      </c>
      <c r="AY145" s="264" t="s">
        <v>163</v>
      </c>
    </row>
    <row r="146" s="12" customFormat="1" ht="22.8" customHeight="1">
      <c r="A146" s="12"/>
      <c r="B146" s="212"/>
      <c r="C146" s="213"/>
      <c r="D146" s="214" t="s">
        <v>77</v>
      </c>
      <c r="E146" s="226" t="s">
        <v>394</v>
      </c>
      <c r="F146" s="226" t="s">
        <v>908</v>
      </c>
      <c r="G146" s="213"/>
      <c r="H146" s="213"/>
      <c r="I146" s="216"/>
      <c r="J146" s="227">
        <f>BK146</f>
        <v>0</v>
      </c>
      <c r="K146" s="213"/>
      <c r="L146" s="218"/>
      <c r="M146" s="219"/>
      <c r="N146" s="220"/>
      <c r="O146" s="220"/>
      <c r="P146" s="221">
        <f>SUM(P147:P162)</f>
        <v>0</v>
      </c>
      <c r="Q146" s="220"/>
      <c r="R146" s="221">
        <f>SUM(R147:R162)</f>
        <v>0</v>
      </c>
      <c r="S146" s="220"/>
      <c r="T146" s="222">
        <f>SUM(T147:T162)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3" t="s">
        <v>86</v>
      </c>
      <c r="AT146" s="224" t="s">
        <v>77</v>
      </c>
      <c r="AU146" s="224" t="s">
        <v>86</v>
      </c>
      <c r="AY146" s="223" t="s">
        <v>163</v>
      </c>
      <c r="BK146" s="225">
        <f>SUM(BK147:BK162)</f>
        <v>0</v>
      </c>
    </row>
    <row r="147" s="2" customFormat="1" ht="24.15" customHeight="1">
      <c r="A147" s="39"/>
      <c r="B147" s="40"/>
      <c r="C147" s="228" t="s">
        <v>208</v>
      </c>
      <c r="D147" s="228" t="s">
        <v>166</v>
      </c>
      <c r="E147" s="229" t="s">
        <v>403</v>
      </c>
      <c r="F147" s="230" t="s">
        <v>404</v>
      </c>
      <c r="G147" s="231" t="s">
        <v>399</v>
      </c>
      <c r="H147" s="232">
        <v>40.587000000000003</v>
      </c>
      <c r="I147" s="233"/>
      <c r="J147" s="234">
        <f>ROUND(I147*H147,2)</f>
        <v>0</v>
      </c>
      <c r="K147" s="235"/>
      <c r="L147" s="45"/>
      <c r="M147" s="236" t="s">
        <v>1</v>
      </c>
      <c r="N147" s="237" t="s">
        <v>43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170</v>
      </c>
      <c r="AT147" s="240" t="s">
        <v>166</v>
      </c>
      <c r="AU147" s="240" t="s">
        <v>88</v>
      </c>
      <c r="AY147" s="18" t="s">
        <v>163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170</v>
      </c>
      <c r="BM147" s="240" t="s">
        <v>1104</v>
      </c>
    </row>
    <row r="148" s="2" customFormat="1" ht="24.15" customHeight="1">
      <c r="A148" s="39"/>
      <c r="B148" s="40"/>
      <c r="C148" s="228" t="s">
        <v>212</v>
      </c>
      <c r="D148" s="228" t="s">
        <v>166</v>
      </c>
      <c r="E148" s="229" t="s">
        <v>407</v>
      </c>
      <c r="F148" s="230" t="s">
        <v>408</v>
      </c>
      <c r="G148" s="231" t="s">
        <v>399</v>
      </c>
      <c r="H148" s="232">
        <v>40.587000000000003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170</v>
      </c>
      <c r="AT148" s="240" t="s">
        <v>166</v>
      </c>
      <c r="AU148" s="240" t="s">
        <v>88</v>
      </c>
      <c r="AY148" s="18" t="s">
        <v>163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170</v>
      </c>
      <c r="BM148" s="240" t="s">
        <v>1105</v>
      </c>
    </row>
    <row r="149" s="2" customFormat="1" ht="24.15" customHeight="1">
      <c r="A149" s="39"/>
      <c r="B149" s="40"/>
      <c r="C149" s="228" t="s">
        <v>195</v>
      </c>
      <c r="D149" s="228" t="s">
        <v>166</v>
      </c>
      <c r="E149" s="229" t="s">
        <v>411</v>
      </c>
      <c r="F149" s="230" t="s">
        <v>412</v>
      </c>
      <c r="G149" s="231" t="s">
        <v>399</v>
      </c>
      <c r="H149" s="232">
        <v>771.15300000000002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170</v>
      </c>
      <c r="AT149" s="240" t="s">
        <v>166</v>
      </c>
      <c r="AU149" s="240" t="s">
        <v>88</v>
      </c>
      <c r="AY149" s="18" t="s">
        <v>163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170</v>
      </c>
      <c r="BM149" s="240" t="s">
        <v>1106</v>
      </c>
    </row>
    <row r="150" s="13" customFormat="1">
      <c r="A150" s="13"/>
      <c r="B150" s="242"/>
      <c r="C150" s="243"/>
      <c r="D150" s="244" t="s">
        <v>172</v>
      </c>
      <c r="E150" s="243"/>
      <c r="F150" s="246" t="s">
        <v>1107</v>
      </c>
      <c r="G150" s="243"/>
      <c r="H150" s="247">
        <v>771.15300000000002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172</v>
      </c>
      <c r="AU150" s="253" t="s">
        <v>88</v>
      </c>
      <c r="AV150" s="13" t="s">
        <v>88</v>
      </c>
      <c r="AW150" s="13" t="s">
        <v>4</v>
      </c>
      <c r="AX150" s="13" t="s">
        <v>86</v>
      </c>
      <c r="AY150" s="253" t="s">
        <v>163</v>
      </c>
    </row>
    <row r="151" s="2" customFormat="1" ht="24.15" customHeight="1">
      <c r="A151" s="39"/>
      <c r="B151" s="40"/>
      <c r="C151" s="228" t="s">
        <v>236</v>
      </c>
      <c r="D151" s="228" t="s">
        <v>166</v>
      </c>
      <c r="E151" s="229" t="s">
        <v>1108</v>
      </c>
      <c r="F151" s="230" t="s">
        <v>1109</v>
      </c>
      <c r="G151" s="231" t="s">
        <v>399</v>
      </c>
      <c r="H151" s="232">
        <v>0.10000000000000001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170</v>
      </c>
      <c r="AT151" s="240" t="s">
        <v>166</v>
      </c>
      <c r="AU151" s="240" t="s">
        <v>88</v>
      </c>
      <c r="AY151" s="18" t="s">
        <v>163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170</v>
      </c>
      <c r="BM151" s="240" t="s">
        <v>1110</v>
      </c>
    </row>
    <row r="152" s="2" customFormat="1">
      <c r="A152" s="39"/>
      <c r="B152" s="40"/>
      <c r="C152" s="41"/>
      <c r="D152" s="244" t="s">
        <v>186</v>
      </c>
      <c r="E152" s="41"/>
      <c r="F152" s="265" t="s">
        <v>1111</v>
      </c>
      <c r="G152" s="41"/>
      <c r="H152" s="41"/>
      <c r="I152" s="266"/>
      <c r="J152" s="41"/>
      <c r="K152" s="41"/>
      <c r="L152" s="45"/>
      <c r="M152" s="267"/>
      <c r="N152" s="26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186</v>
      </c>
      <c r="AU152" s="18" t="s">
        <v>88</v>
      </c>
    </row>
    <row r="153" s="2" customFormat="1" ht="24.15" customHeight="1">
      <c r="A153" s="39"/>
      <c r="B153" s="40"/>
      <c r="C153" s="228" t="s">
        <v>242</v>
      </c>
      <c r="D153" s="228" t="s">
        <v>166</v>
      </c>
      <c r="E153" s="229" t="s">
        <v>919</v>
      </c>
      <c r="F153" s="230" t="s">
        <v>1112</v>
      </c>
      <c r="G153" s="231" t="s">
        <v>399</v>
      </c>
      <c r="H153" s="232">
        <v>14.917999999999999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43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170</v>
      </c>
      <c r="AT153" s="240" t="s">
        <v>166</v>
      </c>
      <c r="AU153" s="240" t="s">
        <v>88</v>
      </c>
      <c r="AY153" s="18" t="s">
        <v>163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170</v>
      </c>
      <c r="BM153" s="240" t="s">
        <v>1113</v>
      </c>
    </row>
    <row r="154" s="2" customFormat="1" ht="24.15" customHeight="1">
      <c r="A154" s="39"/>
      <c r="B154" s="40"/>
      <c r="C154" s="228" t="s">
        <v>247</v>
      </c>
      <c r="D154" s="228" t="s">
        <v>166</v>
      </c>
      <c r="E154" s="229" t="s">
        <v>1114</v>
      </c>
      <c r="F154" s="230" t="s">
        <v>1115</v>
      </c>
      <c r="G154" s="231" t="s">
        <v>399</v>
      </c>
      <c r="H154" s="232">
        <v>11.045</v>
      </c>
      <c r="I154" s="233"/>
      <c r="J154" s="234">
        <f>ROUND(I154*H154,2)</f>
        <v>0</v>
      </c>
      <c r="K154" s="235"/>
      <c r="L154" s="45"/>
      <c r="M154" s="236" t="s">
        <v>1</v>
      </c>
      <c r="N154" s="237" t="s">
        <v>43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170</v>
      </c>
      <c r="AT154" s="240" t="s">
        <v>166</v>
      </c>
      <c r="AU154" s="240" t="s">
        <v>88</v>
      </c>
      <c r="AY154" s="18" t="s">
        <v>163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86</v>
      </c>
      <c r="BK154" s="241">
        <f>ROUND(I154*H154,2)</f>
        <v>0</v>
      </c>
      <c r="BL154" s="18" t="s">
        <v>170</v>
      </c>
      <c r="BM154" s="240" t="s">
        <v>1116</v>
      </c>
    </row>
    <row r="155" s="2" customFormat="1" ht="37.8" customHeight="1">
      <c r="A155" s="39"/>
      <c r="B155" s="40"/>
      <c r="C155" s="228" t="s">
        <v>14</v>
      </c>
      <c r="D155" s="228" t="s">
        <v>166</v>
      </c>
      <c r="E155" s="229" t="s">
        <v>1117</v>
      </c>
      <c r="F155" s="230" t="s">
        <v>1118</v>
      </c>
      <c r="G155" s="231" t="s">
        <v>399</v>
      </c>
      <c r="H155" s="232">
        <v>13.571999999999999</v>
      </c>
      <c r="I155" s="233"/>
      <c r="J155" s="234">
        <f>ROUND(I155*H155,2)</f>
        <v>0</v>
      </c>
      <c r="K155" s="235"/>
      <c r="L155" s="45"/>
      <c r="M155" s="236" t="s">
        <v>1</v>
      </c>
      <c r="N155" s="237" t="s">
        <v>43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170</v>
      </c>
      <c r="AT155" s="240" t="s">
        <v>166</v>
      </c>
      <c r="AU155" s="240" t="s">
        <v>88</v>
      </c>
      <c r="AY155" s="18" t="s">
        <v>163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170</v>
      </c>
      <c r="BM155" s="240" t="s">
        <v>1119</v>
      </c>
    </row>
    <row r="156" s="2" customFormat="1" ht="24.15" customHeight="1">
      <c r="A156" s="39"/>
      <c r="B156" s="40"/>
      <c r="C156" s="228" t="s">
        <v>266</v>
      </c>
      <c r="D156" s="228" t="s">
        <v>166</v>
      </c>
      <c r="E156" s="229" t="s">
        <v>1120</v>
      </c>
      <c r="F156" s="230" t="s">
        <v>1121</v>
      </c>
      <c r="G156" s="231" t="s">
        <v>399</v>
      </c>
      <c r="H156" s="232">
        <v>0.95199999999999996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170</v>
      </c>
      <c r="AT156" s="240" t="s">
        <v>166</v>
      </c>
      <c r="AU156" s="240" t="s">
        <v>88</v>
      </c>
      <c r="AY156" s="18" t="s">
        <v>163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170</v>
      </c>
      <c r="BM156" s="240" t="s">
        <v>1122</v>
      </c>
    </row>
    <row r="157" s="13" customFormat="1">
      <c r="A157" s="13"/>
      <c r="B157" s="242"/>
      <c r="C157" s="243"/>
      <c r="D157" s="244" t="s">
        <v>172</v>
      </c>
      <c r="E157" s="245" t="s">
        <v>1</v>
      </c>
      <c r="F157" s="246" t="s">
        <v>1123</v>
      </c>
      <c r="G157" s="243"/>
      <c r="H157" s="247">
        <v>40.587000000000003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172</v>
      </c>
      <c r="AU157" s="253" t="s">
        <v>88</v>
      </c>
      <c r="AV157" s="13" t="s">
        <v>88</v>
      </c>
      <c r="AW157" s="13" t="s">
        <v>34</v>
      </c>
      <c r="AX157" s="13" t="s">
        <v>78</v>
      </c>
      <c r="AY157" s="253" t="s">
        <v>163</v>
      </c>
    </row>
    <row r="158" s="13" customFormat="1">
      <c r="A158" s="13"/>
      <c r="B158" s="242"/>
      <c r="C158" s="243"/>
      <c r="D158" s="244" t="s">
        <v>172</v>
      </c>
      <c r="E158" s="245" t="s">
        <v>1</v>
      </c>
      <c r="F158" s="246" t="s">
        <v>420</v>
      </c>
      <c r="G158" s="243"/>
      <c r="H158" s="247">
        <v>-0.10000000000000001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172</v>
      </c>
      <c r="AU158" s="253" t="s">
        <v>88</v>
      </c>
      <c r="AV158" s="13" t="s">
        <v>88</v>
      </c>
      <c r="AW158" s="13" t="s">
        <v>34</v>
      </c>
      <c r="AX158" s="13" t="s">
        <v>78</v>
      </c>
      <c r="AY158" s="253" t="s">
        <v>163</v>
      </c>
    </row>
    <row r="159" s="13" customFormat="1">
      <c r="A159" s="13"/>
      <c r="B159" s="242"/>
      <c r="C159" s="243"/>
      <c r="D159" s="244" t="s">
        <v>172</v>
      </c>
      <c r="E159" s="245" t="s">
        <v>1</v>
      </c>
      <c r="F159" s="246" t="s">
        <v>1124</v>
      </c>
      <c r="G159" s="243"/>
      <c r="H159" s="247">
        <v>-14.917999999999999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172</v>
      </c>
      <c r="AU159" s="253" t="s">
        <v>88</v>
      </c>
      <c r="AV159" s="13" t="s">
        <v>88</v>
      </c>
      <c r="AW159" s="13" t="s">
        <v>34</v>
      </c>
      <c r="AX159" s="13" t="s">
        <v>78</v>
      </c>
      <c r="AY159" s="253" t="s">
        <v>163</v>
      </c>
    </row>
    <row r="160" s="13" customFormat="1">
      <c r="A160" s="13"/>
      <c r="B160" s="242"/>
      <c r="C160" s="243"/>
      <c r="D160" s="244" t="s">
        <v>172</v>
      </c>
      <c r="E160" s="245" t="s">
        <v>1</v>
      </c>
      <c r="F160" s="246" t="s">
        <v>1125</v>
      </c>
      <c r="G160" s="243"/>
      <c r="H160" s="247">
        <v>-11.045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172</v>
      </c>
      <c r="AU160" s="253" t="s">
        <v>88</v>
      </c>
      <c r="AV160" s="13" t="s">
        <v>88</v>
      </c>
      <c r="AW160" s="13" t="s">
        <v>34</v>
      </c>
      <c r="AX160" s="13" t="s">
        <v>78</v>
      </c>
      <c r="AY160" s="253" t="s">
        <v>163</v>
      </c>
    </row>
    <row r="161" s="13" customFormat="1">
      <c r="A161" s="13"/>
      <c r="B161" s="242"/>
      <c r="C161" s="243"/>
      <c r="D161" s="244" t="s">
        <v>172</v>
      </c>
      <c r="E161" s="245" t="s">
        <v>1</v>
      </c>
      <c r="F161" s="246" t="s">
        <v>1126</v>
      </c>
      <c r="G161" s="243"/>
      <c r="H161" s="247">
        <v>-13.571999999999999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172</v>
      </c>
      <c r="AU161" s="253" t="s">
        <v>88</v>
      </c>
      <c r="AV161" s="13" t="s">
        <v>88</v>
      </c>
      <c r="AW161" s="13" t="s">
        <v>34</v>
      </c>
      <c r="AX161" s="13" t="s">
        <v>78</v>
      </c>
      <c r="AY161" s="253" t="s">
        <v>163</v>
      </c>
    </row>
    <row r="162" s="14" customFormat="1">
      <c r="A162" s="14"/>
      <c r="B162" s="254"/>
      <c r="C162" s="255"/>
      <c r="D162" s="244" t="s">
        <v>172</v>
      </c>
      <c r="E162" s="256" t="s">
        <v>1</v>
      </c>
      <c r="F162" s="257" t="s">
        <v>176</v>
      </c>
      <c r="G162" s="255"/>
      <c r="H162" s="258">
        <v>0.95200000000000395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172</v>
      </c>
      <c r="AU162" s="264" t="s">
        <v>88</v>
      </c>
      <c r="AV162" s="14" t="s">
        <v>170</v>
      </c>
      <c r="AW162" s="14" t="s">
        <v>34</v>
      </c>
      <c r="AX162" s="14" t="s">
        <v>86</v>
      </c>
      <c r="AY162" s="264" t="s">
        <v>163</v>
      </c>
    </row>
    <row r="163" s="12" customFormat="1" ht="22.8" customHeight="1">
      <c r="A163" s="12"/>
      <c r="B163" s="212"/>
      <c r="C163" s="213"/>
      <c r="D163" s="214" t="s">
        <v>77</v>
      </c>
      <c r="E163" s="226" t="s">
        <v>426</v>
      </c>
      <c r="F163" s="226" t="s">
        <v>427</v>
      </c>
      <c r="G163" s="213"/>
      <c r="H163" s="213"/>
      <c r="I163" s="216"/>
      <c r="J163" s="227">
        <f>BK163</f>
        <v>0</v>
      </c>
      <c r="K163" s="213"/>
      <c r="L163" s="218"/>
      <c r="M163" s="219"/>
      <c r="N163" s="220"/>
      <c r="O163" s="220"/>
      <c r="P163" s="221">
        <f>P164</f>
        <v>0</v>
      </c>
      <c r="Q163" s="220"/>
      <c r="R163" s="221">
        <f>R164</f>
        <v>0</v>
      </c>
      <c r="S163" s="220"/>
      <c r="T163" s="222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3" t="s">
        <v>86</v>
      </c>
      <c r="AT163" s="224" t="s">
        <v>77</v>
      </c>
      <c r="AU163" s="224" t="s">
        <v>86</v>
      </c>
      <c r="AY163" s="223" t="s">
        <v>163</v>
      </c>
      <c r="BK163" s="225">
        <f>BK164</f>
        <v>0</v>
      </c>
    </row>
    <row r="164" s="2" customFormat="1" ht="14.4" customHeight="1">
      <c r="A164" s="39"/>
      <c r="B164" s="40"/>
      <c r="C164" s="228" t="s">
        <v>8</v>
      </c>
      <c r="D164" s="228" t="s">
        <v>166</v>
      </c>
      <c r="E164" s="229" t="s">
        <v>429</v>
      </c>
      <c r="F164" s="230" t="s">
        <v>430</v>
      </c>
      <c r="G164" s="231" t="s">
        <v>399</v>
      </c>
      <c r="H164" s="232">
        <v>13.416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170</v>
      </c>
      <c r="AT164" s="240" t="s">
        <v>166</v>
      </c>
      <c r="AU164" s="240" t="s">
        <v>88</v>
      </c>
      <c r="AY164" s="18" t="s">
        <v>163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170</v>
      </c>
      <c r="BM164" s="240" t="s">
        <v>1127</v>
      </c>
    </row>
    <row r="165" s="12" customFormat="1" ht="22.8" customHeight="1">
      <c r="A165" s="12"/>
      <c r="B165" s="212"/>
      <c r="C165" s="213"/>
      <c r="D165" s="214" t="s">
        <v>77</v>
      </c>
      <c r="E165" s="226" t="s">
        <v>944</v>
      </c>
      <c r="F165" s="226" t="s">
        <v>945</v>
      </c>
      <c r="G165" s="213"/>
      <c r="H165" s="213"/>
      <c r="I165" s="216"/>
      <c r="J165" s="227">
        <f>BK165</f>
        <v>0</v>
      </c>
      <c r="K165" s="213"/>
      <c r="L165" s="218"/>
      <c r="M165" s="219"/>
      <c r="N165" s="220"/>
      <c r="O165" s="220"/>
      <c r="P165" s="221">
        <f>SUM(P166:P236)</f>
        <v>0</v>
      </c>
      <c r="Q165" s="220"/>
      <c r="R165" s="221">
        <f>SUM(R166:R236)</f>
        <v>11.981263804295001</v>
      </c>
      <c r="S165" s="220"/>
      <c r="T165" s="222">
        <f>SUM(T166:T236)</f>
        <v>14.917660000000002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3" t="s">
        <v>88</v>
      </c>
      <c r="AT165" s="224" t="s">
        <v>77</v>
      </c>
      <c r="AU165" s="224" t="s">
        <v>86</v>
      </c>
      <c r="AY165" s="223" t="s">
        <v>163</v>
      </c>
      <c r="BK165" s="225">
        <f>SUM(BK166:BK236)</f>
        <v>0</v>
      </c>
    </row>
    <row r="166" s="2" customFormat="1" ht="14.4" customHeight="1">
      <c r="A166" s="39"/>
      <c r="B166" s="40"/>
      <c r="C166" s="228" t="s">
        <v>278</v>
      </c>
      <c r="D166" s="228" t="s">
        <v>166</v>
      </c>
      <c r="E166" s="229" t="s">
        <v>1128</v>
      </c>
      <c r="F166" s="230" t="s">
        <v>1129</v>
      </c>
      <c r="G166" s="231" t="s">
        <v>239</v>
      </c>
      <c r="H166" s="232">
        <v>783.39999999999998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278</v>
      </c>
      <c r="AT166" s="240" t="s">
        <v>166</v>
      </c>
      <c r="AU166" s="240" t="s">
        <v>88</v>
      </c>
      <c r="AY166" s="18" t="s">
        <v>163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278</v>
      </c>
      <c r="BM166" s="240" t="s">
        <v>1130</v>
      </c>
    </row>
    <row r="167" s="15" customFormat="1">
      <c r="A167" s="15"/>
      <c r="B167" s="269"/>
      <c r="C167" s="270"/>
      <c r="D167" s="244" t="s">
        <v>172</v>
      </c>
      <c r="E167" s="271" t="s">
        <v>1</v>
      </c>
      <c r="F167" s="272" t="s">
        <v>1131</v>
      </c>
      <c r="G167" s="270"/>
      <c r="H167" s="271" t="s">
        <v>1</v>
      </c>
      <c r="I167" s="273"/>
      <c r="J167" s="270"/>
      <c r="K167" s="270"/>
      <c r="L167" s="274"/>
      <c r="M167" s="275"/>
      <c r="N167" s="276"/>
      <c r="O167" s="276"/>
      <c r="P167" s="276"/>
      <c r="Q167" s="276"/>
      <c r="R167" s="276"/>
      <c r="S167" s="276"/>
      <c r="T167" s="27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8" t="s">
        <v>172</v>
      </c>
      <c r="AU167" s="278" t="s">
        <v>88</v>
      </c>
      <c r="AV167" s="15" t="s">
        <v>86</v>
      </c>
      <c r="AW167" s="15" t="s">
        <v>34</v>
      </c>
      <c r="AX167" s="15" t="s">
        <v>78</v>
      </c>
      <c r="AY167" s="278" t="s">
        <v>163</v>
      </c>
    </row>
    <row r="168" s="13" customFormat="1">
      <c r="A168" s="13"/>
      <c r="B168" s="242"/>
      <c r="C168" s="243"/>
      <c r="D168" s="244" t="s">
        <v>172</v>
      </c>
      <c r="E168" s="245" t="s">
        <v>1</v>
      </c>
      <c r="F168" s="246" t="s">
        <v>1132</v>
      </c>
      <c r="G168" s="243"/>
      <c r="H168" s="247">
        <v>132</v>
      </c>
      <c r="I168" s="248"/>
      <c r="J168" s="243"/>
      <c r="K168" s="243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172</v>
      </c>
      <c r="AU168" s="253" t="s">
        <v>88</v>
      </c>
      <c r="AV168" s="13" t="s">
        <v>88</v>
      </c>
      <c r="AW168" s="13" t="s">
        <v>34</v>
      </c>
      <c r="AX168" s="13" t="s">
        <v>78</v>
      </c>
      <c r="AY168" s="253" t="s">
        <v>163</v>
      </c>
    </row>
    <row r="169" s="16" customFormat="1">
      <c r="A169" s="16"/>
      <c r="B169" s="279"/>
      <c r="C169" s="280"/>
      <c r="D169" s="244" t="s">
        <v>172</v>
      </c>
      <c r="E169" s="281" t="s">
        <v>1</v>
      </c>
      <c r="F169" s="282" t="s">
        <v>190</v>
      </c>
      <c r="G169" s="280"/>
      <c r="H169" s="283">
        <v>132</v>
      </c>
      <c r="I169" s="284"/>
      <c r="J169" s="280"/>
      <c r="K169" s="280"/>
      <c r="L169" s="285"/>
      <c r="M169" s="286"/>
      <c r="N169" s="287"/>
      <c r="O169" s="287"/>
      <c r="P169" s="287"/>
      <c r="Q169" s="287"/>
      <c r="R169" s="287"/>
      <c r="S169" s="287"/>
      <c r="T169" s="288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89" t="s">
        <v>172</v>
      </c>
      <c r="AU169" s="289" t="s">
        <v>88</v>
      </c>
      <c r="AV169" s="16" t="s">
        <v>164</v>
      </c>
      <c r="AW169" s="16" t="s">
        <v>34</v>
      </c>
      <c r="AX169" s="16" t="s">
        <v>78</v>
      </c>
      <c r="AY169" s="289" t="s">
        <v>163</v>
      </c>
    </row>
    <row r="170" s="15" customFormat="1">
      <c r="A170" s="15"/>
      <c r="B170" s="269"/>
      <c r="C170" s="270"/>
      <c r="D170" s="244" t="s">
        <v>172</v>
      </c>
      <c r="E170" s="271" t="s">
        <v>1</v>
      </c>
      <c r="F170" s="272" t="s">
        <v>1133</v>
      </c>
      <c r="G170" s="270"/>
      <c r="H170" s="271" t="s">
        <v>1</v>
      </c>
      <c r="I170" s="273"/>
      <c r="J170" s="270"/>
      <c r="K170" s="270"/>
      <c r="L170" s="274"/>
      <c r="M170" s="275"/>
      <c r="N170" s="276"/>
      <c r="O170" s="276"/>
      <c r="P170" s="276"/>
      <c r="Q170" s="276"/>
      <c r="R170" s="276"/>
      <c r="S170" s="276"/>
      <c r="T170" s="27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8" t="s">
        <v>172</v>
      </c>
      <c r="AU170" s="278" t="s">
        <v>88</v>
      </c>
      <c r="AV170" s="15" t="s">
        <v>86</v>
      </c>
      <c r="AW170" s="15" t="s">
        <v>34</v>
      </c>
      <c r="AX170" s="15" t="s">
        <v>78</v>
      </c>
      <c r="AY170" s="278" t="s">
        <v>163</v>
      </c>
    </row>
    <row r="171" s="13" customFormat="1">
      <c r="A171" s="13"/>
      <c r="B171" s="242"/>
      <c r="C171" s="243"/>
      <c r="D171" s="244" t="s">
        <v>172</v>
      </c>
      <c r="E171" s="245" t="s">
        <v>1</v>
      </c>
      <c r="F171" s="246" t="s">
        <v>1134</v>
      </c>
      <c r="G171" s="243"/>
      <c r="H171" s="247">
        <v>237.59999999999999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172</v>
      </c>
      <c r="AU171" s="253" t="s">
        <v>88</v>
      </c>
      <c r="AV171" s="13" t="s">
        <v>88</v>
      </c>
      <c r="AW171" s="13" t="s">
        <v>34</v>
      </c>
      <c r="AX171" s="13" t="s">
        <v>78</v>
      </c>
      <c r="AY171" s="253" t="s">
        <v>163</v>
      </c>
    </row>
    <row r="172" s="13" customFormat="1">
      <c r="A172" s="13"/>
      <c r="B172" s="242"/>
      <c r="C172" s="243"/>
      <c r="D172" s="244" t="s">
        <v>172</v>
      </c>
      <c r="E172" s="245" t="s">
        <v>1</v>
      </c>
      <c r="F172" s="246" t="s">
        <v>1135</v>
      </c>
      <c r="G172" s="243"/>
      <c r="H172" s="247">
        <v>105.59999999999999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172</v>
      </c>
      <c r="AU172" s="253" t="s">
        <v>88</v>
      </c>
      <c r="AV172" s="13" t="s">
        <v>88</v>
      </c>
      <c r="AW172" s="13" t="s">
        <v>34</v>
      </c>
      <c r="AX172" s="13" t="s">
        <v>78</v>
      </c>
      <c r="AY172" s="253" t="s">
        <v>163</v>
      </c>
    </row>
    <row r="173" s="13" customFormat="1">
      <c r="A173" s="13"/>
      <c r="B173" s="242"/>
      <c r="C173" s="243"/>
      <c r="D173" s="244" t="s">
        <v>172</v>
      </c>
      <c r="E173" s="245" t="s">
        <v>1</v>
      </c>
      <c r="F173" s="246" t="s">
        <v>1136</v>
      </c>
      <c r="G173" s="243"/>
      <c r="H173" s="247">
        <v>123.2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172</v>
      </c>
      <c r="AU173" s="253" t="s">
        <v>88</v>
      </c>
      <c r="AV173" s="13" t="s">
        <v>88</v>
      </c>
      <c r="AW173" s="13" t="s">
        <v>34</v>
      </c>
      <c r="AX173" s="13" t="s">
        <v>78</v>
      </c>
      <c r="AY173" s="253" t="s">
        <v>163</v>
      </c>
    </row>
    <row r="174" s="16" customFormat="1">
      <c r="A174" s="16"/>
      <c r="B174" s="279"/>
      <c r="C174" s="280"/>
      <c r="D174" s="244" t="s">
        <v>172</v>
      </c>
      <c r="E174" s="281" t="s">
        <v>1</v>
      </c>
      <c r="F174" s="282" t="s">
        <v>190</v>
      </c>
      <c r="G174" s="280"/>
      <c r="H174" s="283">
        <v>466.39999999999998</v>
      </c>
      <c r="I174" s="284"/>
      <c r="J174" s="280"/>
      <c r="K174" s="280"/>
      <c r="L174" s="285"/>
      <c r="M174" s="286"/>
      <c r="N174" s="287"/>
      <c r="O174" s="287"/>
      <c r="P174" s="287"/>
      <c r="Q174" s="287"/>
      <c r="R174" s="287"/>
      <c r="S174" s="287"/>
      <c r="T174" s="288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89" t="s">
        <v>172</v>
      </c>
      <c r="AU174" s="289" t="s">
        <v>88</v>
      </c>
      <c r="AV174" s="16" t="s">
        <v>164</v>
      </c>
      <c r="AW174" s="16" t="s">
        <v>34</v>
      </c>
      <c r="AX174" s="16" t="s">
        <v>78</v>
      </c>
      <c r="AY174" s="289" t="s">
        <v>163</v>
      </c>
    </row>
    <row r="175" s="15" customFormat="1">
      <c r="A175" s="15"/>
      <c r="B175" s="269"/>
      <c r="C175" s="270"/>
      <c r="D175" s="244" t="s">
        <v>172</v>
      </c>
      <c r="E175" s="271" t="s">
        <v>1</v>
      </c>
      <c r="F175" s="272" t="s">
        <v>1137</v>
      </c>
      <c r="G175" s="270"/>
      <c r="H175" s="271" t="s">
        <v>1</v>
      </c>
      <c r="I175" s="273"/>
      <c r="J175" s="270"/>
      <c r="K175" s="270"/>
      <c r="L175" s="274"/>
      <c r="M175" s="275"/>
      <c r="N175" s="276"/>
      <c r="O175" s="276"/>
      <c r="P175" s="276"/>
      <c r="Q175" s="276"/>
      <c r="R175" s="276"/>
      <c r="S175" s="276"/>
      <c r="T175" s="27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8" t="s">
        <v>172</v>
      </c>
      <c r="AU175" s="278" t="s">
        <v>88</v>
      </c>
      <c r="AV175" s="15" t="s">
        <v>86</v>
      </c>
      <c r="AW175" s="15" t="s">
        <v>34</v>
      </c>
      <c r="AX175" s="15" t="s">
        <v>78</v>
      </c>
      <c r="AY175" s="278" t="s">
        <v>163</v>
      </c>
    </row>
    <row r="176" s="13" customFormat="1">
      <c r="A176" s="13"/>
      <c r="B176" s="242"/>
      <c r="C176" s="243"/>
      <c r="D176" s="244" t="s">
        <v>172</v>
      </c>
      <c r="E176" s="245" t="s">
        <v>1</v>
      </c>
      <c r="F176" s="246" t="s">
        <v>1138</v>
      </c>
      <c r="G176" s="243"/>
      <c r="H176" s="247">
        <v>176</v>
      </c>
      <c r="I176" s="248"/>
      <c r="J176" s="243"/>
      <c r="K176" s="243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172</v>
      </c>
      <c r="AU176" s="253" t="s">
        <v>88</v>
      </c>
      <c r="AV176" s="13" t="s">
        <v>88</v>
      </c>
      <c r="AW176" s="13" t="s">
        <v>34</v>
      </c>
      <c r="AX176" s="13" t="s">
        <v>78</v>
      </c>
      <c r="AY176" s="253" t="s">
        <v>163</v>
      </c>
    </row>
    <row r="177" s="16" customFormat="1">
      <c r="A177" s="16"/>
      <c r="B177" s="279"/>
      <c r="C177" s="280"/>
      <c r="D177" s="244" t="s">
        <v>172</v>
      </c>
      <c r="E177" s="281" t="s">
        <v>1</v>
      </c>
      <c r="F177" s="282" t="s">
        <v>190</v>
      </c>
      <c r="G177" s="280"/>
      <c r="H177" s="283">
        <v>176</v>
      </c>
      <c r="I177" s="284"/>
      <c r="J177" s="280"/>
      <c r="K177" s="280"/>
      <c r="L177" s="285"/>
      <c r="M177" s="286"/>
      <c r="N177" s="287"/>
      <c r="O177" s="287"/>
      <c r="P177" s="287"/>
      <c r="Q177" s="287"/>
      <c r="R177" s="287"/>
      <c r="S177" s="287"/>
      <c r="T177" s="288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89" t="s">
        <v>172</v>
      </c>
      <c r="AU177" s="289" t="s">
        <v>88</v>
      </c>
      <c r="AV177" s="16" t="s">
        <v>164</v>
      </c>
      <c r="AW177" s="16" t="s">
        <v>34</v>
      </c>
      <c r="AX177" s="16" t="s">
        <v>78</v>
      </c>
      <c r="AY177" s="289" t="s">
        <v>163</v>
      </c>
    </row>
    <row r="178" s="15" customFormat="1">
      <c r="A178" s="15"/>
      <c r="B178" s="269"/>
      <c r="C178" s="270"/>
      <c r="D178" s="244" t="s">
        <v>172</v>
      </c>
      <c r="E178" s="271" t="s">
        <v>1</v>
      </c>
      <c r="F178" s="272" t="s">
        <v>1139</v>
      </c>
      <c r="G178" s="270"/>
      <c r="H178" s="271" t="s">
        <v>1</v>
      </c>
      <c r="I178" s="273"/>
      <c r="J178" s="270"/>
      <c r="K178" s="270"/>
      <c r="L178" s="274"/>
      <c r="M178" s="275"/>
      <c r="N178" s="276"/>
      <c r="O178" s="276"/>
      <c r="P178" s="276"/>
      <c r="Q178" s="276"/>
      <c r="R178" s="276"/>
      <c r="S178" s="276"/>
      <c r="T178" s="27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8" t="s">
        <v>172</v>
      </c>
      <c r="AU178" s="278" t="s">
        <v>88</v>
      </c>
      <c r="AV178" s="15" t="s">
        <v>86</v>
      </c>
      <c r="AW178" s="15" t="s">
        <v>34</v>
      </c>
      <c r="AX178" s="15" t="s">
        <v>78</v>
      </c>
      <c r="AY178" s="278" t="s">
        <v>163</v>
      </c>
    </row>
    <row r="179" s="13" customFormat="1">
      <c r="A179" s="13"/>
      <c r="B179" s="242"/>
      <c r="C179" s="243"/>
      <c r="D179" s="244" t="s">
        <v>172</v>
      </c>
      <c r="E179" s="245" t="s">
        <v>1</v>
      </c>
      <c r="F179" s="246" t="s">
        <v>1140</v>
      </c>
      <c r="G179" s="243"/>
      <c r="H179" s="247">
        <v>9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172</v>
      </c>
      <c r="AU179" s="253" t="s">
        <v>88</v>
      </c>
      <c r="AV179" s="13" t="s">
        <v>88</v>
      </c>
      <c r="AW179" s="13" t="s">
        <v>34</v>
      </c>
      <c r="AX179" s="13" t="s">
        <v>78</v>
      </c>
      <c r="AY179" s="253" t="s">
        <v>163</v>
      </c>
    </row>
    <row r="180" s="16" customFormat="1">
      <c r="A180" s="16"/>
      <c r="B180" s="279"/>
      <c r="C180" s="280"/>
      <c r="D180" s="244" t="s">
        <v>172</v>
      </c>
      <c r="E180" s="281" t="s">
        <v>1</v>
      </c>
      <c r="F180" s="282" t="s">
        <v>190</v>
      </c>
      <c r="G180" s="280"/>
      <c r="H180" s="283">
        <v>9</v>
      </c>
      <c r="I180" s="284"/>
      <c r="J180" s="280"/>
      <c r="K180" s="280"/>
      <c r="L180" s="285"/>
      <c r="M180" s="286"/>
      <c r="N180" s="287"/>
      <c r="O180" s="287"/>
      <c r="P180" s="287"/>
      <c r="Q180" s="287"/>
      <c r="R180" s="287"/>
      <c r="S180" s="287"/>
      <c r="T180" s="288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89" t="s">
        <v>172</v>
      </c>
      <c r="AU180" s="289" t="s">
        <v>88</v>
      </c>
      <c r="AV180" s="16" t="s">
        <v>164</v>
      </c>
      <c r="AW180" s="16" t="s">
        <v>34</v>
      </c>
      <c r="AX180" s="16" t="s">
        <v>78</v>
      </c>
      <c r="AY180" s="289" t="s">
        <v>163</v>
      </c>
    </row>
    <row r="181" s="14" customFormat="1">
      <c r="A181" s="14"/>
      <c r="B181" s="254"/>
      <c r="C181" s="255"/>
      <c r="D181" s="244" t="s">
        <v>172</v>
      </c>
      <c r="E181" s="256" t="s">
        <v>1</v>
      </c>
      <c r="F181" s="257" t="s">
        <v>176</v>
      </c>
      <c r="G181" s="255"/>
      <c r="H181" s="258">
        <v>783.39999999999998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4" t="s">
        <v>172</v>
      </c>
      <c r="AU181" s="264" t="s">
        <v>88</v>
      </c>
      <c r="AV181" s="14" t="s">
        <v>170</v>
      </c>
      <c r="AW181" s="14" t="s">
        <v>34</v>
      </c>
      <c r="AX181" s="14" t="s">
        <v>86</v>
      </c>
      <c r="AY181" s="264" t="s">
        <v>163</v>
      </c>
    </row>
    <row r="182" s="2" customFormat="1" ht="24.15" customHeight="1">
      <c r="A182" s="39"/>
      <c r="B182" s="40"/>
      <c r="C182" s="228" t="s">
        <v>284</v>
      </c>
      <c r="D182" s="228" t="s">
        <v>166</v>
      </c>
      <c r="E182" s="229" t="s">
        <v>946</v>
      </c>
      <c r="F182" s="230" t="s">
        <v>947</v>
      </c>
      <c r="G182" s="231" t="s">
        <v>179</v>
      </c>
      <c r="H182" s="232">
        <v>29.219000000000001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0.00189</v>
      </c>
      <c r="R182" s="238">
        <f>Q182*H182</f>
        <v>0.055223910000000001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278</v>
      </c>
      <c r="AT182" s="240" t="s">
        <v>166</v>
      </c>
      <c r="AU182" s="240" t="s">
        <v>88</v>
      </c>
      <c r="AY182" s="18" t="s">
        <v>163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278</v>
      </c>
      <c r="BM182" s="240" t="s">
        <v>1141</v>
      </c>
    </row>
    <row r="183" s="2" customFormat="1" ht="24.15" customHeight="1">
      <c r="A183" s="39"/>
      <c r="B183" s="40"/>
      <c r="C183" s="228" t="s">
        <v>289</v>
      </c>
      <c r="D183" s="228" t="s">
        <v>166</v>
      </c>
      <c r="E183" s="229" t="s">
        <v>950</v>
      </c>
      <c r="F183" s="230" t="s">
        <v>1142</v>
      </c>
      <c r="G183" s="231" t="s">
        <v>239</v>
      </c>
      <c r="H183" s="232">
        <v>232.31999999999999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278</v>
      </c>
      <c r="AT183" s="240" t="s">
        <v>166</v>
      </c>
      <c r="AU183" s="240" t="s">
        <v>88</v>
      </c>
      <c r="AY183" s="18" t="s">
        <v>163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278</v>
      </c>
      <c r="BM183" s="240" t="s">
        <v>1143</v>
      </c>
    </row>
    <row r="184" s="13" customFormat="1">
      <c r="A184" s="13"/>
      <c r="B184" s="242"/>
      <c r="C184" s="243"/>
      <c r="D184" s="244" t="s">
        <v>172</v>
      </c>
      <c r="E184" s="245" t="s">
        <v>1</v>
      </c>
      <c r="F184" s="246" t="s">
        <v>1144</v>
      </c>
      <c r="G184" s="243"/>
      <c r="H184" s="247">
        <v>232.31999999999999</v>
      </c>
      <c r="I184" s="248"/>
      <c r="J184" s="243"/>
      <c r="K184" s="243"/>
      <c r="L184" s="249"/>
      <c r="M184" s="250"/>
      <c r="N184" s="251"/>
      <c r="O184" s="251"/>
      <c r="P184" s="251"/>
      <c r="Q184" s="251"/>
      <c r="R184" s="251"/>
      <c r="S184" s="251"/>
      <c r="T184" s="25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3" t="s">
        <v>172</v>
      </c>
      <c r="AU184" s="253" t="s">
        <v>88</v>
      </c>
      <c r="AV184" s="13" t="s">
        <v>88</v>
      </c>
      <c r="AW184" s="13" t="s">
        <v>34</v>
      </c>
      <c r="AX184" s="13" t="s">
        <v>86</v>
      </c>
      <c r="AY184" s="253" t="s">
        <v>163</v>
      </c>
    </row>
    <row r="185" s="2" customFormat="1" ht="24.15" customHeight="1">
      <c r="A185" s="39"/>
      <c r="B185" s="40"/>
      <c r="C185" s="228" t="s">
        <v>293</v>
      </c>
      <c r="D185" s="228" t="s">
        <v>166</v>
      </c>
      <c r="E185" s="229" t="s">
        <v>1145</v>
      </c>
      <c r="F185" s="230" t="s">
        <v>1146</v>
      </c>
      <c r="G185" s="231" t="s">
        <v>169</v>
      </c>
      <c r="H185" s="232">
        <v>545.13300000000004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43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278</v>
      </c>
      <c r="AT185" s="240" t="s">
        <v>166</v>
      </c>
      <c r="AU185" s="240" t="s">
        <v>88</v>
      </c>
      <c r="AY185" s="18" t="s">
        <v>163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86</v>
      </c>
      <c r="BK185" s="241">
        <f>ROUND(I185*H185,2)</f>
        <v>0</v>
      </c>
      <c r="BL185" s="18" t="s">
        <v>278</v>
      </c>
      <c r="BM185" s="240" t="s">
        <v>1147</v>
      </c>
    </row>
    <row r="186" s="13" customFormat="1">
      <c r="A186" s="13"/>
      <c r="B186" s="242"/>
      <c r="C186" s="243"/>
      <c r="D186" s="244" t="s">
        <v>172</v>
      </c>
      <c r="E186" s="245" t="s">
        <v>1</v>
      </c>
      <c r="F186" s="246" t="s">
        <v>1148</v>
      </c>
      <c r="G186" s="243"/>
      <c r="H186" s="247">
        <v>545.13300000000004</v>
      </c>
      <c r="I186" s="248"/>
      <c r="J186" s="243"/>
      <c r="K186" s="243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172</v>
      </c>
      <c r="AU186" s="253" t="s">
        <v>88</v>
      </c>
      <c r="AV186" s="13" t="s">
        <v>88</v>
      </c>
      <c r="AW186" s="13" t="s">
        <v>34</v>
      </c>
      <c r="AX186" s="13" t="s">
        <v>86</v>
      </c>
      <c r="AY186" s="253" t="s">
        <v>163</v>
      </c>
    </row>
    <row r="187" s="2" customFormat="1" ht="14.4" customHeight="1">
      <c r="A187" s="39"/>
      <c r="B187" s="40"/>
      <c r="C187" s="290" t="s">
        <v>299</v>
      </c>
      <c r="D187" s="290" t="s">
        <v>294</v>
      </c>
      <c r="E187" s="291" t="s">
        <v>1149</v>
      </c>
      <c r="F187" s="292" t="s">
        <v>1150</v>
      </c>
      <c r="G187" s="293" t="s">
        <v>179</v>
      </c>
      <c r="H187" s="294">
        <v>15.672000000000001</v>
      </c>
      <c r="I187" s="295"/>
      <c r="J187" s="296">
        <f>ROUND(I187*H187,2)</f>
        <v>0</v>
      </c>
      <c r="K187" s="297"/>
      <c r="L187" s="298"/>
      <c r="M187" s="299" t="s">
        <v>1</v>
      </c>
      <c r="N187" s="300" t="s">
        <v>43</v>
      </c>
      <c r="O187" s="92"/>
      <c r="P187" s="238">
        <f>O187*H187</f>
        <v>0</v>
      </c>
      <c r="Q187" s="238">
        <v>0.55000000000000004</v>
      </c>
      <c r="R187" s="238">
        <f>Q187*H187</f>
        <v>8.6196000000000002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350</v>
      </c>
      <c r="AT187" s="240" t="s">
        <v>294</v>
      </c>
      <c r="AU187" s="240" t="s">
        <v>88</v>
      </c>
      <c r="AY187" s="18" t="s">
        <v>163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278</v>
      </c>
      <c r="BM187" s="240" t="s">
        <v>1151</v>
      </c>
    </row>
    <row r="188" s="13" customFormat="1">
      <c r="A188" s="13"/>
      <c r="B188" s="242"/>
      <c r="C188" s="243"/>
      <c r="D188" s="244" t="s">
        <v>172</v>
      </c>
      <c r="E188" s="245" t="s">
        <v>1</v>
      </c>
      <c r="F188" s="246" t="s">
        <v>1152</v>
      </c>
      <c r="G188" s="243"/>
      <c r="H188" s="247">
        <v>13.628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172</v>
      </c>
      <c r="AU188" s="253" t="s">
        <v>88</v>
      </c>
      <c r="AV188" s="13" t="s">
        <v>88</v>
      </c>
      <c r="AW188" s="13" t="s">
        <v>34</v>
      </c>
      <c r="AX188" s="13" t="s">
        <v>86</v>
      </c>
      <c r="AY188" s="253" t="s">
        <v>163</v>
      </c>
    </row>
    <row r="189" s="13" customFormat="1">
      <c r="A189" s="13"/>
      <c r="B189" s="242"/>
      <c r="C189" s="243"/>
      <c r="D189" s="244" t="s">
        <v>172</v>
      </c>
      <c r="E189" s="243"/>
      <c r="F189" s="246" t="s">
        <v>1153</v>
      </c>
      <c r="G189" s="243"/>
      <c r="H189" s="247">
        <v>15.672000000000001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172</v>
      </c>
      <c r="AU189" s="253" t="s">
        <v>88</v>
      </c>
      <c r="AV189" s="13" t="s">
        <v>88</v>
      </c>
      <c r="AW189" s="13" t="s">
        <v>4</v>
      </c>
      <c r="AX189" s="13" t="s">
        <v>86</v>
      </c>
      <c r="AY189" s="253" t="s">
        <v>163</v>
      </c>
    </row>
    <row r="190" s="2" customFormat="1" ht="24.15" customHeight="1">
      <c r="A190" s="39"/>
      <c r="B190" s="40"/>
      <c r="C190" s="228" t="s">
        <v>7</v>
      </c>
      <c r="D190" s="228" t="s">
        <v>166</v>
      </c>
      <c r="E190" s="229" t="s">
        <v>957</v>
      </c>
      <c r="F190" s="230" t="s">
        <v>958</v>
      </c>
      <c r="G190" s="231" t="s">
        <v>169</v>
      </c>
      <c r="H190" s="232">
        <v>194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278</v>
      </c>
      <c r="AT190" s="240" t="s">
        <v>166</v>
      </c>
      <c r="AU190" s="240" t="s">
        <v>88</v>
      </c>
      <c r="AY190" s="18" t="s">
        <v>163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278</v>
      </c>
      <c r="BM190" s="240" t="s">
        <v>1154</v>
      </c>
    </row>
    <row r="191" s="15" customFormat="1">
      <c r="A191" s="15"/>
      <c r="B191" s="269"/>
      <c r="C191" s="270"/>
      <c r="D191" s="244" t="s">
        <v>172</v>
      </c>
      <c r="E191" s="271" t="s">
        <v>1</v>
      </c>
      <c r="F191" s="272" t="s">
        <v>1131</v>
      </c>
      <c r="G191" s="270"/>
      <c r="H191" s="271" t="s">
        <v>1</v>
      </c>
      <c r="I191" s="273"/>
      <c r="J191" s="270"/>
      <c r="K191" s="270"/>
      <c r="L191" s="274"/>
      <c r="M191" s="275"/>
      <c r="N191" s="276"/>
      <c r="O191" s="276"/>
      <c r="P191" s="276"/>
      <c r="Q191" s="276"/>
      <c r="R191" s="276"/>
      <c r="S191" s="276"/>
      <c r="T191" s="27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8" t="s">
        <v>172</v>
      </c>
      <c r="AU191" s="278" t="s">
        <v>88</v>
      </c>
      <c r="AV191" s="15" t="s">
        <v>86</v>
      </c>
      <c r="AW191" s="15" t="s">
        <v>34</v>
      </c>
      <c r="AX191" s="15" t="s">
        <v>78</v>
      </c>
      <c r="AY191" s="278" t="s">
        <v>163</v>
      </c>
    </row>
    <row r="192" s="13" customFormat="1">
      <c r="A192" s="13"/>
      <c r="B192" s="242"/>
      <c r="C192" s="243"/>
      <c r="D192" s="244" t="s">
        <v>172</v>
      </c>
      <c r="E192" s="245" t="s">
        <v>1</v>
      </c>
      <c r="F192" s="246" t="s">
        <v>1155</v>
      </c>
      <c r="G192" s="243"/>
      <c r="H192" s="247">
        <v>8.8000000000000007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172</v>
      </c>
      <c r="AU192" s="253" t="s">
        <v>88</v>
      </c>
      <c r="AV192" s="13" t="s">
        <v>88</v>
      </c>
      <c r="AW192" s="13" t="s">
        <v>34</v>
      </c>
      <c r="AX192" s="13" t="s">
        <v>78</v>
      </c>
      <c r="AY192" s="253" t="s">
        <v>163</v>
      </c>
    </row>
    <row r="193" s="13" customFormat="1">
      <c r="A193" s="13"/>
      <c r="B193" s="242"/>
      <c r="C193" s="243"/>
      <c r="D193" s="244" t="s">
        <v>172</v>
      </c>
      <c r="E193" s="245" t="s">
        <v>1</v>
      </c>
      <c r="F193" s="246" t="s">
        <v>1156</v>
      </c>
      <c r="G193" s="243"/>
      <c r="H193" s="247">
        <v>29.199999999999999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172</v>
      </c>
      <c r="AU193" s="253" t="s">
        <v>88</v>
      </c>
      <c r="AV193" s="13" t="s">
        <v>88</v>
      </c>
      <c r="AW193" s="13" t="s">
        <v>34</v>
      </c>
      <c r="AX193" s="13" t="s">
        <v>78</v>
      </c>
      <c r="AY193" s="253" t="s">
        <v>163</v>
      </c>
    </row>
    <row r="194" s="16" customFormat="1">
      <c r="A194" s="16"/>
      <c r="B194" s="279"/>
      <c r="C194" s="280"/>
      <c r="D194" s="244" t="s">
        <v>172</v>
      </c>
      <c r="E194" s="281" t="s">
        <v>1</v>
      </c>
      <c r="F194" s="282" t="s">
        <v>190</v>
      </c>
      <c r="G194" s="280"/>
      <c r="H194" s="283">
        <v>38</v>
      </c>
      <c r="I194" s="284"/>
      <c r="J194" s="280"/>
      <c r="K194" s="280"/>
      <c r="L194" s="285"/>
      <c r="M194" s="286"/>
      <c r="N194" s="287"/>
      <c r="O194" s="287"/>
      <c r="P194" s="287"/>
      <c r="Q194" s="287"/>
      <c r="R194" s="287"/>
      <c r="S194" s="287"/>
      <c r="T194" s="288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89" t="s">
        <v>172</v>
      </c>
      <c r="AU194" s="289" t="s">
        <v>88</v>
      </c>
      <c r="AV194" s="16" t="s">
        <v>164</v>
      </c>
      <c r="AW194" s="16" t="s">
        <v>34</v>
      </c>
      <c r="AX194" s="16" t="s">
        <v>78</v>
      </c>
      <c r="AY194" s="289" t="s">
        <v>163</v>
      </c>
    </row>
    <row r="195" s="15" customFormat="1">
      <c r="A195" s="15"/>
      <c r="B195" s="269"/>
      <c r="C195" s="270"/>
      <c r="D195" s="244" t="s">
        <v>172</v>
      </c>
      <c r="E195" s="271" t="s">
        <v>1</v>
      </c>
      <c r="F195" s="272" t="s">
        <v>1133</v>
      </c>
      <c r="G195" s="270"/>
      <c r="H195" s="271" t="s">
        <v>1</v>
      </c>
      <c r="I195" s="273"/>
      <c r="J195" s="270"/>
      <c r="K195" s="270"/>
      <c r="L195" s="274"/>
      <c r="M195" s="275"/>
      <c r="N195" s="276"/>
      <c r="O195" s="276"/>
      <c r="P195" s="276"/>
      <c r="Q195" s="276"/>
      <c r="R195" s="276"/>
      <c r="S195" s="276"/>
      <c r="T195" s="27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8" t="s">
        <v>172</v>
      </c>
      <c r="AU195" s="278" t="s">
        <v>88</v>
      </c>
      <c r="AV195" s="15" t="s">
        <v>86</v>
      </c>
      <c r="AW195" s="15" t="s">
        <v>34</v>
      </c>
      <c r="AX195" s="15" t="s">
        <v>78</v>
      </c>
      <c r="AY195" s="278" t="s">
        <v>163</v>
      </c>
    </row>
    <row r="196" s="13" customFormat="1">
      <c r="A196" s="13"/>
      <c r="B196" s="242"/>
      <c r="C196" s="243"/>
      <c r="D196" s="244" t="s">
        <v>172</v>
      </c>
      <c r="E196" s="245" t="s">
        <v>1</v>
      </c>
      <c r="F196" s="246" t="s">
        <v>1157</v>
      </c>
      <c r="G196" s="243"/>
      <c r="H196" s="247">
        <v>8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172</v>
      </c>
      <c r="AU196" s="253" t="s">
        <v>88</v>
      </c>
      <c r="AV196" s="13" t="s">
        <v>88</v>
      </c>
      <c r="AW196" s="13" t="s">
        <v>34</v>
      </c>
      <c r="AX196" s="13" t="s">
        <v>78</v>
      </c>
      <c r="AY196" s="253" t="s">
        <v>163</v>
      </c>
    </row>
    <row r="197" s="13" customFormat="1">
      <c r="A197" s="13"/>
      <c r="B197" s="242"/>
      <c r="C197" s="243"/>
      <c r="D197" s="244" t="s">
        <v>172</v>
      </c>
      <c r="E197" s="245" t="s">
        <v>1</v>
      </c>
      <c r="F197" s="246" t="s">
        <v>1158</v>
      </c>
      <c r="G197" s="243"/>
      <c r="H197" s="247">
        <v>43.200000000000003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172</v>
      </c>
      <c r="AU197" s="253" t="s">
        <v>88</v>
      </c>
      <c r="AV197" s="13" t="s">
        <v>88</v>
      </c>
      <c r="AW197" s="13" t="s">
        <v>34</v>
      </c>
      <c r="AX197" s="13" t="s">
        <v>78</v>
      </c>
      <c r="AY197" s="253" t="s">
        <v>163</v>
      </c>
    </row>
    <row r="198" s="13" customFormat="1">
      <c r="A198" s="13"/>
      <c r="B198" s="242"/>
      <c r="C198" s="243"/>
      <c r="D198" s="244" t="s">
        <v>172</v>
      </c>
      <c r="E198" s="245" t="s">
        <v>1</v>
      </c>
      <c r="F198" s="246" t="s">
        <v>1159</v>
      </c>
      <c r="G198" s="243"/>
      <c r="H198" s="247">
        <v>17.600000000000001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172</v>
      </c>
      <c r="AU198" s="253" t="s">
        <v>88</v>
      </c>
      <c r="AV198" s="13" t="s">
        <v>88</v>
      </c>
      <c r="AW198" s="13" t="s">
        <v>34</v>
      </c>
      <c r="AX198" s="13" t="s">
        <v>78</v>
      </c>
      <c r="AY198" s="253" t="s">
        <v>163</v>
      </c>
    </row>
    <row r="199" s="13" customFormat="1">
      <c r="A199" s="13"/>
      <c r="B199" s="242"/>
      <c r="C199" s="243"/>
      <c r="D199" s="244" t="s">
        <v>172</v>
      </c>
      <c r="E199" s="245" t="s">
        <v>1</v>
      </c>
      <c r="F199" s="246" t="s">
        <v>1160</v>
      </c>
      <c r="G199" s="243"/>
      <c r="H199" s="247">
        <v>18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172</v>
      </c>
      <c r="AU199" s="253" t="s">
        <v>88</v>
      </c>
      <c r="AV199" s="13" t="s">
        <v>88</v>
      </c>
      <c r="AW199" s="13" t="s">
        <v>34</v>
      </c>
      <c r="AX199" s="13" t="s">
        <v>78</v>
      </c>
      <c r="AY199" s="253" t="s">
        <v>163</v>
      </c>
    </row>
    <row r="200" s="13" customFormat="1">
      <c r="A200" s="13"/>
      <c r="B200" s="242"/>
      <c r="C200" s="243"/>
      <c r="D200" s="244" t="s">
        <v>172</v>
      </c>
      <c r="E200" s="245" t="s">
        <v>1</v>
      </c>
      <c r="F200" s="246" t="s">
        <v>1161</v>
      </c>
      <c r="G200" s="243"/>
      <c r="H200" s="247">
        <v>24.800000000000001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172</v>
      </c>
      <c r="AU200" s="253" t="s">
        <v>88</v>
      </c>
      <c r="AV200" s="13" t="s">
        <v>88</v>
      </c>
      <c r="AW200" s="13" t="s">
        <v>34</v>
      </c>
      <c r="AX200" s="13" t="s">
        <v>78</v>
      </c>
      <c r="AY200" s="253" t="s">
        <v>163</v>
      </c>
    </row>
    <row r="201" s="16" customFormat="1">
      <c r="A201" s="16"/>
      <c r="B201" s="279"/>
      <c r="C201" s="280"/>
      <c r="D201" s="244" t="s">
        <v>172</v>
      </c>
      <c r="E201" s="281" t="s">
        <v>1</v>
      </c>
      <c r="F201" s="282" t="s">
        <v>190</v>
      </c>
      <c r="G201" s="280"/>
      <c r="H201" s="283">
        <v>111.59999999999999</v>
      </c>
      <c r="I201" s="284"/>
      <c r="J201" s="280"/>
      <c r="K201" s="280"/>
      <c r="L201" s="285"/>
      <c r="M201" s="286"/>
      <c r="N201" s="287"/>
      <c r="O201" s="287"/>
      <c r="P201" s="287"/>
      <c r="Q201" s="287"/>
      <c r="R201" s="287"/>
      <c r="S201" s="287"/>
      <c r="T201" s="288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89" t="s">
        <v>172</v>
      </c>
      <c r="AU201" s="289" t="s">
        <v>88</v>
      </c>
      <c r="AV201" s="16" t="s">
        <v>164</v>
      </c>
      <c r="AW201" s="16" t="s">
        <v>34</v>
      </c>
      <c r="AX201" s="16" t="s">
        <v>78</v>
      </c>
      <c r="AY201" s="289" t="s">
        <v>163</v>
      </c>
    </row>
    <row r="202" s="15" customFormat="1">
      <c r="A202" s="15"/>
      <c r="B202" s="269"/>
      <c r="C202" s="270"/>
      <c r="D202" s="244" t="s">
        <v>172</v>
      </c>
      <c r="E202" s="271" t="s">
        <v>1</v>
      </c>
      <c r="F202" s="272" t="s">
        <v>1137</v>
      </c>
      <c r="G202" s="270"/>
      <c r="H202" s="271" t="s">
        <v>1</v>
      </c>
      <c r="I202" s="273"/>
      <c r="J202" s="270"/>
      <c r="K202" s="270"/>
      <c r="L202" s="274"/>
      <c r="M202" s="275"/>
      <c r="N202" s="276"/>
      <c r="O202" s="276"/>
      <c r="P202" s="276"/>
      <c r="Q202" s="276"/>
      <c r="R202" s="276"/>
      <c r="S202" s="276"/>
      <c r="T202" s="27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8" t="s">
        <v>172</v>
      </c>
      <c r="AU202" s="278" t="s">
        <v>88</v>
      </c>
      <c r="AV202" s="15" t="s">
        <v>86</v>
      </c>
      <c r="AW202" s="15" t="s">
        <v>34</v>
      </c>
      <c r="AX202" s="15" t="s">
        <v>78</v>
      </c>
      <c r="AY202" s="278" t="s">
        <v>163</v>
      </c>
    </row>
    <row r="203" s="13" customFormat="1">
      <c r="A203" s="13"/>
      <c r="B203" s="242"/>
      <c r="C203" s="243"/>
      <c r="D203" s="244" t="s">
        <v>172</v>
      </c>
      <c r="E203" s="245" t="s">
        <v>1</v>
      </c>
      <c r="F203" s="246" t="s">
        <v>1155</v>
      </c>
      <c r="G203" s="243"/>
      <c r="H203" s="247">
        <v>8.8000000000000007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172</v>
      </c>
      <c r="AU203" s="253" t="s">
        <v>88</v>
      </c>
      <c r="AV203" s="13" t="s">
        <v>88</v>
      </c>
      <c r="AW203" s="13" t="s">
        <v>34</v>
      </c>
      <c r="AX203" s="13" t="s">
        <v>78</v>
      </c>
      <c r="AY203" s="253" t="s">
        <v>163</v>
      </c>
    </row>
    <row r="204" s="13" customFormat="1">
      <c r="A204" s="13"/>
      <c r="B204" s="242"/>
      <c r="C204" s="243"/>
      <c r="D204" s="244" t="s">
        <v>172</v>
      </c>
      <c r="E204" s="245" t="s">
        <v>1</v>
      </c>
      <c r="F204" s="246" t="s">
        <v>1162</v>
      </c>
      <c r="G204" s="243"/>
      <c r="H204" s="247">
        <v>35.600000000000001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172</v>
      </c>
      <c r="AU204" s="253" t="s">
        <v>88</v>
      </c>
      <c r="AV204" s="13" t="s">
        <v>88</v>
      </c>
      <c r="AW204" s="13" t="s">
        <v>34</v>
      </c>
      <c r="AX204" s="13" t="s">
        <v>78</v>
      </c>
      <c r="AY204" s="253" t="s">
        <v>163</v>
      </c>
    </row>
    <row r="205" s="16" customFormat="1">
      <c r="A205" s="16"/>
      <c r="B205" s="279"/>
      <c r="C205" s="280"/>
      <c r="D205" s="244" t="s">
        <v>172</v>
      </c>
      <c r="E205" s="281" t="s">
        <v>1</v>
      </c>
      <c r="F205" s="282" t="s">
        <v>190</v>
      </c>
      <c r="G205" s="280"/>
      <c r="H205" s="283">
        <v>44.399999999999999</v>
      </c>
      <c r="I205" s="284"/>
      <c r="J205" s="280"/>
      <c r="K205" s="280"/>
      <c r="L205" s="285"/>
      <c r="M205" s="286"/>
      <c r="N205" s="287"/>
      <c r="O205" s="287"/>
      <c r="P205" s="287"/>
      <c r="Q205" s="287"/>
      <c r="R205" s="287"/>
      <c r="S205" s="287"/>
      <c r="T205" s="288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89" t="s">
        <v>172</v>
      </c>
      <c r="AU205" s="289" t="s">
        <v>88</v>
      </c>
      <c r="AV205" s="16" t="s">
        <v>164</v>
      </c>
      <c r="AW205" s="16" t="s">
        <v>34</v>
      </c>
      <c r="AX205" s="16" t="s">
        <v>78</v>
      </c>
      <c r="AY205" s="289" t="s">
        <v>163</v>
      </c>
    </row>
    <row r="206" s="14" customFormat="1">
      <c r="A206" s="14"/>
      <c r="B206" s="254"/>
      <c r="C206" s="255"/>
      <c r="D206" s="244" t="s">
        <v>172</v>
      </c>
      <c r="E206" s="256" t="s">
        <v>1</v>
      </c>
      <c r="F206" s="257" t="s">
        <v>176</v>
      </c>
      <c r="G206" s="255"/>
      <c r="H206" s="258">
        <v>194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4" t="s">
        <v>172</v>
      </c>
      <c r="AU206" s="264" t="s">
        <v>88</v>
      </c>
      <c r="AV206" s="14" t="s">
        <v>170</v>
      </c>
      <c r="AW206" s="14" t="s">
        <v>34</v>
      </c>
      <c r="AX206" s="14" t="s">
        <v>86</v>
      </c>
      <c r="AY206" s="264" t="s">
        <v>163</v>
      </c>
    </row>
    <row r="207" s="2" customFormat="1" ht="14.4" customHeight="1">
      <c r="A207" s="39"/>
      <c r="B207" s="40"/>
      <c r="C207" s="290" t="s">
        <v>307</v>
      </c>
      <c r="D207" s="290" t="s">
        <v>294</v>
      </c>
      <c r="E207" s="291" t="s">
        <v>960</v>
      </c>
      <c r="F207" s="292" t="s">
        <v>961</v>
      </c>
      <c r="G207" s="293" t="s">
        <v>169</v>
      </c>
      <c r="H207" s="294">
        <v>223.09999999999999</v>
      </c>
      <c r="I207" s="295"/>
      <c r="J207" s="296">
        <f>ROUND(I207*H207,2)</f>
        <v>0</v>
      </c>
      <c r="K207" s="297"/>
      <c r="L207" s="298"/>
      <c r="M207" s="299" t="s">
        <v>1</v>
      </c>
      <c r="N207" s="300" t="s">
        <v>43</v>
      </c>
      <c r="O207" s="92"/>
      <c r="P207" s="238">
        <f>O207*H207</f>
        <v>0</v>
      </c>
      <c r="Q207" s="238">
        <v>0.01176</v>
      </c>
      <c r="R207" s="238">
        <f>Q207*H207</f>
        <v>2.623656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350</v>
      </c>
      <c r="AT207" s="240" t="s">
        <v>294</v>
      </c>
      <c r="AU207" s="240" t="s">
        <v>88</v>
      </c>
      <c r="AY207" s="18" t="s">
        <v>163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278</v>
      </c>
      <c r="BM207" s="240" t="s">
        <v>1163</v>
      </c>
    </row>
    <row r="208" s="13" customFormat="1">
      <c r="A208" s="13"/>
      <c r="B208" s="242"/>
      <c r="C208" s="243"/>
      <c r="D208" s="244" t="s">
        <v>172</v>
      </c>
      <c r="E208" s="243"/>
      <c r="F208" s="246" t="s">
        <v>1164</v>
      </c>
      <c r="G208" s="243"/>
      <c r="H208" s="247">
        <v>223.09999999999999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172</v>
      </c>
      <c r="AU208" s="253" t="s">
        <v>88</v>
      </c>
      <c r="AV208" s="13" t="s">
        <v>88</v>
      </c>
      <c r="AW208" s="13" t="s">
        <v>4</v>
      </c>
      <c r="AX208" s="13" t="s">
        <v>86</v>
      </c>
      <c r="AY208" s="253" t="s">
        <v>163</v>
      </c>
    </row>
    <row r="209" s="2" customFormat="1" ht="14.4" customHeight="1">
      <c r="A209" s="39"/>
      <c r="B209" s="40"/>
      <c r="C209" s="228" t="s">
        <v>312</v>
      </c>
      <c r="D209" s="228" t="s">
        <v>166</v>
      </c>
      <c r="E209" s="229" t="s">
        <v>964</v>
      </c>
      <c r="F209" s="230" t="s">
        <v>965</v>
      </c>
      <c r="G209" s="231" t="s">
        <v>169</v>
      </c>
      <c r="H209" s="232">
        <v>745.88300000000004</v>
      </c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43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0.014999999999999999</v>
      </c>
      <c r="T209" s="239">
        <f>S209*H209</f>
        <v>11.188245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278</v>
      </c>
      <c r="AT209" s="240" t="s">
        <v>166</v>
      </c>
      <c r="AU209" s="240" t="s">
        <v>88</v>
      </c>
      <c r="AY209" s="18" t="s">
        <v>163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278</v>
      </c>
      <c r="BM209" s="240" t="s">
        <v>1165</v>
      </c>
    </row>
    <row r="210" s="2" customFormat="1" ht="24.15" customHeight="1">
      <c r="A210" s="39"/>
      <c r="B210" s="40"/>
      <c r="C210" s="228" t="s">
        <v>316</v>
      </c>
      <c r="D210" s="228" t="s">
        <v>166</v>
      </c>
      <c r="E210" s="229" t="s">
        <v>968</v>
      </c>
      <c r="F210" s="230" t="s">
        <v>969</v>
      </c>
      <c r="G210" s="231" t="s">
        <v>169</v>
      </c>
      <c r="H210" s="232">
        <v>754.83299999999997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278</v>
      </c>
      <c r="AT210" s="240" t="s">
        <v>166</v>
      </c>
      <c r="AU210" s="240" t="s">
        <v>88</v>
      </c>
      <c r="AY210" s="18" t="s">
        <v>163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278</v>
      </c>
      <c r="BM210" s="240" t="s">
        <v>1166</v>
      </c>
    </row>
    <row r="211" s="2" customFormat="1" ht="14.4" customHeight="1">
      <c r="A211" s="39"/>
      <c r="B211" s="40"/>
      <c r="C211" s="290" t="s">
        <v>320</v>
      </c>
      <c r="D211" s="290" t="s">
        <v>294</v>
      </c>
      <c r="E211" s="291" t="s">
        <v>1167</v>
      </c>
      <c r="F211" s="292" t="s">
        <v>1168</v>
      </c>
      <c r="G211" s="293" t="s">
        <v>179</v>
      </c>
      <c r="H211" s="294">
        <v>7.0170000000000003</v>
      </c>
      <c r="I211" s="295"/>
      <c r="J211" s="296">
        <f>ROUND(I211*H211,2)</f>
        <v>0</v>
      </c>
      <c r="K211" s="297"/>
      <c r="L211" s="298"/>
      <c r="M211" s="299" t="s">
        <v>1</v>
      </c>
      <c r="N211" s="300" t="s">
        <v>43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350</v>
      </c>
      <c r="AT211" s="240" t="s">
        <v>294</v>
      </c>
      <c r="AU211" s="240" t="s">
        <v>88</v>
      </c>
      <c r="AY211" s="18" t="s">
        <v>163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278</v>
      </c>
      <c r="BM211" s="240" t="s">
        <v>1169</v>
      </c>
    </row>
    <row r="212" s="15" customFormat="1">
      <c r="A212" s="15"/>
      <c r="B212" s="269"/>
      <c r="C212" s="270"/>
      <c r="D212" s="244" t="s">
        <v>172</v>
      </c>
      <c r="E212" s="271" t="s">
        <v>1</v>
      </c>
      <c r="F212" s="272" t="s">
        <v>1131</v>
      </c>
      <c r="G212" s="270"/>
      <c r="H212" s="271" t="s">
        <v>1</v>
      </c>
      <c r="I212" s="273"/>
      <c r="J212" s="270"/>
      <c r="K212" s="270"/>
      <c r="L212" s="274"/>
      <c r="M212" s="275"/>
      <c r="N212" s="276"/>
      <c r="O212" s="276"/>
      <c r="P212" s="276"/>
      <c r="Q212" s="276"/>
      <c r="R212" s="276"/>
      <c r="S212" s="276"/>
      <c r="T212" s="27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8" t="s">
        <v>172</v>
      </c>
      <c r="AU212" s="278" t="s">
        <v>88</v>
      </c>
      <c r="AV212" s="15" t="s">
        <v>86</v>
      </c>
      <c r="AW212" s="15" t="s">
        <v>34</v>
      </c>
      <c r="AX212" s="15" t="s">
        <v>78</v>
      </c>
      <c r="AY212" s="278" t="s">
        <v>163</v>
      </c>
    </row>
    <row r="213" s="13" customFormat="1">
      <c r="A213" s="13"/>
      <c r="B213" s="242"/>
      <c r="C213" s="243"/>
      <c r="D213" s="244" t="s">
        <v>172</v>
      </c>
      <c r="E213" s="245" t="s">
        <v>1</v>
      </c>
      <c r="F213" s="246" t="s">
        <v>1170</v>
      </c>
      <c r="G213" s="243"/>
      <c r="H213" s="247">
        <v>1.123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172</v>
      </c>
      <c r="AU213" s="253" t="s">
        <v>88</v>
      </c>
      <c r="AV213" s="13" t="s">
        <v>88</v>
      </c>
      <c r="AW213" s="13" t="s">
        <v>34</v>
      </c>
      <c r="AX213" s="13" t="s">
        <v>78</v>
      </c>
      <c r="AY213" s="253" t="s">
        <v>163</v>
      </c>
    </row>
    <row r="214" s="16" customFormat="1">
      <c r="A214" s="16"/>
      <c r="B214" s="279"/>
      <c r="C214" s="280"/>
      <c r="D214" s="244" t="s">
        <v>172</v>
      </c>
      <c r="E214" s="281" t="s">
        <v>1</v>
      </c>
      <c r="F214" s="282" t="s">
        <v>190</v>
      </c>
      <c r="G214" s="280"/>
      <c r="H214" s="283">
        <v>1.123</v>
      </c>
      <c r="I214" s="284"/>
      <c r="J214" s="280"/>
      <c r="K214" s="280"/>
      <c r="L214" s="285"/>
      <c r="M214" s="286"/>
      <c r="N214" s="287"/>
      <c r="O214" s="287"/>
      <c r="P214" s="287"/>
      <c r="Q214" s="287"/>
      <c r="R214" s="287"/>
      <c r="S214" s="287"/>
      <c r="T214" s="288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89" t="s">
        <v>172</v>
      </c>
      <c r="AU214" s="289" t="s">
        <v>88</v>
      </c>
      <c r="AV214" s="16" t="s">
        <v>164</v>
      </c>
      <c r="AW214" s="16" t="s">
        <v>34</v>
      </c>
      <c r="AX214" s="16" t="s">
        <v>78</v>
      </c>
      <c r="AY214" s="289" t="s">
        <v>163</v>
      </c>
    </row>
    <row r="215" s="15" customFormat="1">
      <c r="A215" s="15"/>
      <c r="B215" s="269"/>
      <c r="C215" s="270"/>
      <c r="D215" s="244" t="s">
        <v>172</v>
      </c>
      <c r="E215" s="271" t="s">
        <v>1</v>
      </c>
      <c r="F215" s="272" t="s">
        <v>1133</v>
      </c>
      <c r="G215" s="270"/>
      <c r="H215" s="271" t="s">
        <v>1</v>
      </c>
      <c r="I215" s="273"/>
      <c r="J215" s="270"/>
      <c r="K215" s="270"/>
      <c r="L215" s="274"/>
      <c r="M215" s="275"/>
      <c r="N215" s="276"/>
      <c r="O215" s="276"/>
      <c r="P215" s="276"/>
      <c r="Q215" s="276"/>
      <c r="R215" s="276"/>
      <c r="S215" s="276"/>
      <c r="T215" s="27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8" t="s">
        <v>172</v>
      </c>
      <c r="AU215" s="278" t="s">
        <v>88</v>
      </c>
      <c r="AV215" s="15" t="s">
        <v>86</v>
      </c>
      <c r="AW215" s="15" t="s">
        <v>34</v>
      </c>
      <c r="AX215" s="15" t="s">
        <v>78</v>
      </c>
      <c r="AY215" s="278" t="s">
        <v>163</v>
      </c>
    </row>
    <row r="216" s="13" customFormat="1">
      <c r="A216" s="13"/>
      <c r="B216" s="242"/>
      <c r="C216" s="243"/>
      <c r="D216" s="244" t="s">
        <v>172</v>
      </c>
      <c r="E216" s="245" t="s">
        <v>1</v>
      </c>
      <c r="F216" s="246" t="s">
        <v>1171</v>
      </c>
      <c r="G216" s="243"/>
      <c r="H216" s="247">
        <v>1.728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172</v>
      </c>
      <c r="AU216" s="253" t="s">
        <v>88</v>
      </c>
      <c r="AV216" s="13" t="s">
        <v>88</v>
      </c>
      <c r="AW216" s="13" t="s">
        <v>34</v>
      </c>
      <c r="AX216" s="13" t="s">
        <v>78</v>
      </c>
      <c r="AY216" s="253" t="s">
        <v>163</v>
      </c>
    </row>
    <row r="217" s="13" customFormat="1">
      <c r="A217" s="13"/>
      <c r="B217" s="242"/>
      <c r="C217" s="243"/>
      <c r="D217" s="244" t="s">
        <v>172</v>
      </c>
      <c r="E217" s="245" t="s">
        <v>1</v>
      </c>
      <c r="F217" s="246" t="s">
        <v>1172</v>
      </c>
      <c r="G217" s="243"/>
      <c r="H217" s="247">
        <v>0.94999999999999996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172</v>
      </c>
      <c r="AU217" s="253" t="s">
        <v>88</v>
      </c>
      <c r="AV217" s="13" t="s">
        <v>88</v>
      </c>
      <c r="AW217" s="13" t="s">
        <v>34</v>
      </c>
      <c r="AX217" s="13" t="s">
        <v>78</v>
      </c>
      <c r="AY217" s="253" t="s">
        <v>163</v>
      </c>
    </row>
    <row r="218" s="13" customFormat="1">
      <c r="A218" s="13"/>
      <c r="B218" s="242"/>
      <c r="C218" s="243"/>
      <c r="D218" s="244" t="s">
        <v>172</v>
      </c>
      <c r="E218" s="245" t="s">
        <v>1</v>
      </c>
      <c r="F218" s="246" t="s">
        <v>1173</v>
      </c>
      <c r="G218" s="243"/>
      <c r="H218" s="247">
        <v>0.89300000000000002</v>
      </c>
      <c r="I218" s="248"/>
      <c r="J218" s="243"/>
      <c r="K218" s="243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172</v>
      </c>
      <c r="AU218" s="253" t="s">
        <v>88</v>
      </c>
      <c r="AV218" s="13" t="s">
        <v>88</v>
      </c>
      <c r="AW218" s="13" t="s">
        <v>34</v>
      </c>
      <c r="AX218" s="13" t="s">
        <v>78</v>
      </c>
      <c r="AY218" s="253" t="s">
        <v>163</v>
      </c>
    </row>
    <row r="219" s="16" customFormat="1">
      <c r="A219" s="16"/>
      <c r="B219" s="279"/>
      <c r="C219" s="280"/>
      <c r="D219" s="244" t="s">
        <v>172</v>
      </c>
      <c r="E219" s="281" t="s">
        <v>1</v>
      </c>
      <c r="F219" s="282" t="s">
        <v>190</v>
      </c>
      <c r="G219" s="280"/>
      <c r="H219" s="283">
        <v>3.5710000000000002</v>
      </c>
      <c r="I219" s="284"/>
      <c r="J219" s="280"/>
      <c r="K219" s="280"/>
      <c r="L219" s="285"/>
      <c r="M219" s="286"/>
      <c r="N219" s="287"/>
      <c r="O219" s="287"/>
      <c r="P219" s="287"/>
      <c r="Q219" s="287"/>
      <c r="R219" s="287"/>
      <c r="S219" s="287"/>
      <c r="T219" s="288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89" t="s">
        <v>172</v>
      </c>
      <c r="AU219" s="289" t="s">
        <v>88</v>
      </c>
      <c r="AV219" s="16" t="s">
        <v>164</v>
      </c>
      <c r="AW219" s="16" t="s">
        <v>34</v>
      </c>
      <c r="AX219" s="16" t="s">
        <v>78</v>
      </c>
      <c r="AY219" s="289" t="s">
        <v>163</v>
      </c>
    </row>
    <row r="220" s="15" customFormat="1">
      <c r="A220" s="15"/>
      <c r="B220" s="269"/>
      <c r="C220" s="270"/>
      <c r="D220" s="244" t="s">
        <v>172</v>
      </c>
      <c r="E220" s="271" t="s">
        <v>1</v>
      </c>
      <c r="F220" s="272" t="s">
        <v>1137</v>
      </c>
      <c r="G220" s="270"/>
      <c r="H220" s="271" t="s">
        <v>1</v>
      </c>
      <c r="I220" s="273"/>
      <c r="J220" s="270"/>
      <c r="K220" s="270"/>
      <c r="L220" s="274"/>
      <c r="M220" s="275"/>
      <c r="N220" s="276"/>
      <c r="O220" s="276"/>
      <c r="P220" s="276"/>
      <c r="Q220" s="276"/>
      <c r="R220" s="276"/>
      <c r="S220" s="276"/>
      <c r="T220" s="27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8" t="s">
        <v>172</v>
      </c>
      <c r="AU220" s="278" t="s">
        <v>88</v>
      </c>
      <c r="AV220" s="15" t="s">
        <v>86</v>
      </c>
      <c r="AW220" s="15" t="s">
        <v>34</v>
      </c>
      <c r="AX220" s="15" t="s">
        <v>78</v>
      </c>
      <c r="AY220" s="278" t="s">
        <v>163</v>
      </c>
    </row>
    <row r="221" s="13" customFormat="1">
      <c r="A221" s="13"/>
      <c r="B221" s="242"/>
      <c r="C221" s="243"/>
      <c r="D221" s="244" t="s">
        <v>172</v>
      </c>
      <c r="E221" s="245" t="s">
        <v>1</v>
      </c>
      <c r="F221" s="246" t="s">
        <v>1174</v>
      </c>
      <c r="G221" s="243"/>
      <c r="H221" s="247">
        <v>1.3540000000000001</v>
      </c>
      <c r="I221" s="248"/>
      <c r="J221" s="243"/>
      <c r="K221" s="243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172</v>
      </c>
      <c r="AU221" s="253" t="s">
        <v>88</v>
      </c>
      <c r="AV221" s="13" t="s">
        <v>88</v>
      </c>
      <c r="AW221" s="13" t="s">
        <v>34</v>
      </c>
      <c r="AX221" s="13" t="s">
        <v>78</v>
      </c>
      <c r="AY221" s="253" t="s">
        <v>163</v>
      </c>
    </row>
    <row r="222" s="16" customFormat="1">
      <c r="A222" s="16"/>
      <c r="B222" s="279"/>
      <c r="C222" s="280"/>
      <c r="D222" s="244" t="s">
        <v>172</v>
      </c>
      <c r="E222" s="281" t="s">
        <v>1</v>
      </c>
      <c r="F222" s="282" t="s">
        <v>190</v>
      </c>
      <c r="G222" s="280"/>
      <c r="H222" s="283">
        <v>1.3540000000000001</v>
      </c>
      <c r="I222" s="284"/>
      <c r="J222" s="280"/>
      <c r="K222" s="280"/>
      <c r="L222" s="285"/>
      <c r="M222" s="286"/>
      <c r="N222" s="287"/>
      <c r="O222" s="287"/>
      <c r="P222" s="287"/>
      <c r="Q222" s="287"/>
      <c r="R222" s="287"/>
      <c r="S222" s="287"/>
      <c r="T222" s="288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89" t="s">
        <v>172</v>
      </c>
      <c r="AU222" s="289" t="s">
        <v>88</v>
      </c>
      <c r="AV222" s="16" t="s">
        <v>164</v>
      </c>
      <c r="AW222" s="16" t="s">
        <v>34</v>
      </c>
      <c r="AX222" s="16" t="s">
        <v>78</v>
      </c>
      <c r="AY222" s="289" t="s">
        <v>163</v>
      </c>
    </row>
    <row r="223" s="15" customFormat="1">
      <c r="A223" s="15"/>
      <c r="B223" s="269"/>
      <c r="C223" s="270"/>
      <c r="D223" s="244" t="s">
        <v>172</v>
      </c>
      <c r="E223" s="271" t="s">
        <v>1</v>
      </c>
      <c r="F223" s="272" t="s">
        <v>1139</v>
      </c>
      <c r="G223" s="270"/>
      <c r="H223" s="271" t="s">
        <v>1</v>
      </c>
      <c r="I223" s="273"/>
      <c r="J223" s="270"/>
      <c r="K223" s="270"/>
      <c r="L223" s="274"/>
      <c r="M223" s="275"/>
      <c r="N223" s="276"/>
      <c r="O223" s="276"/>
      <c r="P223" s="276"/>
      <c r="Q223" s="276"/>
      <c r="R223" s="276"/>
      <c r="S223" s="276"/>
      <c r="T223" s="27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8" t="s">
        <v>172</v>
      </c>
      <c r="AU223" s="278" t="s">
        <v>88</v>
      </c>
      <c r="AV223" s="15" t="s">
        <v>86</v>
      </c>
      <c r="AW223" s="15" t="s">
        <v>34</v>
      </c>
      <c r="AX223" s="15" t="s">
        <v>78</v>
      </c>
      <c r="AY223" s="278" t="s">
        <v>163</v>
      </c>
    </row>
    <row r="224" s="13" customFormat="1">
      <c r="A224" s="13"/>
      <c r="B224" s="242"/>
      <c r="C224" s="243"/>
      <c r="D224" s="244" t="s">
        <v>172</v>
      </c>
      <c r="E224" s="245" t="s">
        <v>1</v>
      </c>
      <c r="F224" s="246" t="s">
        <v>1175</v>
      </c>
      <c r="G224" s="243"/>
      <c r="H224" s="247">
        <v>0.053999999999999999</v>
      </c>
      <c r="I224" s="248"/>
      <c r="J224" s="243"/>
      <c r="K224" s="243"/>
      <c r="L224" s="249"/>
      <c r="M224" s="250"/>
      <c r="N224" s="251"/>
      <c r="O224" s="251"/>
      <c r="P224" s="251"/>
      <c r="Q224" s="251"/>
      <c r="R224" s="251"/>
      <c r="S224" s="251"/>
      <c r="T224" s="25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3" t="s">
        <v>172</v>
      </c>
      <c r="AU224" s="253" t="s">
        <v>88</v>
      </c>
      <c r="AV224" s="13" t="s">
        <v>88</v>
      </c>
      <c r="AW224" s="13" t="s">
        <v>34</v>
      </c>
      <c r="AX224" s="13" t="s">
        <v>78</v>
      </c>
      <c r="AY224" s="253" t="s">
        <v>163</v>
      </c>
    </row>
    <row r="225" s="16" customFormat="1">
      <c r="A225" s="16"/>
      <c r="B225" s="279"/>
      <c r="C225" s="280"/>
      <c r="D225" s="244" t="s">
        <v>172</v>
      </c>
      <c r="E225" s="281" t="s">
        <v>1</v>
      </c>
      <c r="F225" s="282" t="s">
        <v>190</v>
      </c>
      <c r="G225" s="280"/>
      <c r="H225" s="283">
        <v>0.053999999999999999</v>
      </c>
      <c r="I225" s="284"/>
      <c r="J225" s="280"/>
      <c r="K225" s="280"/>
      <c r="L225" s="285"/>
      <c r="M225" s="286"/>
      <c r="N225" s="287"/>
      <c r="O225" s="287"/>
      <c r="P225" s="287"/>
      <c r="Q225" s="287"/>
      <c r="R225" s="287"/>
      <c r="S225" s="287"/>
      <c r="T225" s="288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89" t="s">
        <v>172</v>
      </c>
      <c r="AU225" s="289" t="s">
        <v>88</v>
      </c>
      <c r="AV225" s="16" t="s">
        <v>164</v>
      </c>
      <c r="AW225" s="16" t="s">
        <v>34</v>
      </c>
      <c r="AX225" s="16" t="s">
        <v>78</v>
      </c>
      <c r="AY225" s="289" t="s">
        <v>163</v>
      </c>
    </row>
    <row r="226" s="14" customFormat="1">
      <c r="A226" s="14"/>
      <c r="B226" s="254"/>
      <c r="C226" s="255"/>
      <c r="D226" s="244" t="s">
        <v>172</v>
      </c>
      <c r="E226" s="256" t="s">
        <v>1</v>
      </c>
      <c r="F226" s="257" t="s">
        <v>176</v>
      </c>
      <c r="G226" s="255"/>
      <c r="H226" s="258">
        <v>6.1020000000000003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4" t="s">
        <v>172</v>
      </c>
      <c r="AU226" s="264" t="s">
        <v>88</v>
      </c>
      <c r="AV226" s="14" t="s">
        <v>170</v>
      </c>
      <c r="AW226" s="14" t="s">
        <v>34</v>
      </c>
      <c r="AX226" s="14" t="s">
        <v>78</v>
      </c>
      <c r="AY226" s="264" t="s">
        <v>163</v>
      </c>
    </row>
    <row r="227" s="13" customFormat="1">
      <c r="A227" s="13"/>
      <c r="B227" s="242"/>
      <c r="C227" s="243"/>
      <c r="D227" s="244" t="s">
        <v>172</v>
      </c>
      <c r="E227" s="245" t="s">
        <v>1</v>
      </c>
      <c r="F227" s="246" t="s">
        <v>1176</v>
      </c>
      <c r="G227" s="243"/>
      <c r="H227" s="247">
        <v>7.0170000000000003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172</v>
      </c>
      <c r="AU227" s="253" t="s">
        <v>88</v>
      </c>
      <c r="AV227" s="13" t="s">
        <v>88</v>
      </c>
      <c r="AW227" s="13" t="s">
        <v>34</v>
      </c>
      <c r="AX227" s="13" t="s">
        <v>86</v>
      </c>
      <c r="AY227" s="253" t="s">
        <v>163</v>
      </c>
    </row>
    <row r="228" s="2" customFormat="1" ht="24.15" customHeight="1">
      <c r="A228" s="39"/>
      <c r="B228" s="40"/>
      <c r="C228" s="228" t="s">
        <v>325</v>
      </c>
      <c r="D228" s="228" t="s">
        <v>166</v>
      </c>
      <c r="E228" s="229" t="s">
        <v>976</v>
      </c>
      <c r="F228" s="230" t="s">
        <v>977</v>
      </c>
      <c r="G228" s="231" t="s">
        <v>239</v>
      </c>
      <c r="H228" s="232">
        <v>783.39999999999998</v>
      </c>
      <c r="I228" s="233"/>
      <c r="J228" s="234">
        <f>ROUND(I228*H228,2)</f>
        <v>0</v>
      </c>
      <c r="K228" s="235"/>
      <c r="L228" s="45"/>
      <c r="M228" s="236" t="s">
        <v>1</v>
      </c>
      <c r="N228" s="237" t="s">
        <v>43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278</v>
      </c>
      <c r="AT228" s="240" t="s">
        <v>166</v>
      </c>
      <c r="AU228" s="240" t="s">
        <v>88</v>
      </c>
      <c r="AY228" s="18" t="s">
        <v>163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86</v>
      </c>
      <c r="BK228" s="241">
        <f>ROUND(I228*H228,2)</f>
        <v>0</v>
      </c>
      <c r="BL228" s="18" t="s">
        <v>278</v>
      </c>
      <c r="BM228" s="240" t="s">
        <v>1177</v>
      </c>
    </row>
    <row r="229" s="2" customFormat="1" ht="14.4" customHeight="1">
      <c r="A229" s="39"/>
      <c r="B229" s="40"/>
      <c r="C229" s="290" t="s">
        <v>330</v>
      </c>
      <c r="D229" s="290" t="s">
        <v>294</v>
      </c>
      <c r="E229" s="291" t="s">
        <v>1167</v>
      </c>
      <c r="F229" s="292" t="s">
        <v>1168</v>
      </c>
      <c r="G229" s="293" t="s">
        <v>179</v>
      </c>
      <c r="H229" s="294">
        <v>2.0680000000000001</v>
      </c>
      <c r="I229" s="295"/>
      <c r="J229" s="296">
        <f>ROUND(I229*H229,2)</f>
        <v>0</v>
      </c>
      <c r="K229" s="297"/>
      <c r="L229" s="298"/>
      <c r="M229" s="299" t="s">
        <v>1</v>
      </c>
      <c r="N229" s="300" t="s">
        <v>43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350</v>
      </c>
      <c r="AT229" s="240" t="s">
        <v>294</v>
      </c>
      <c r="AU229" s="240" t="s">
        <v>88</v>
      </c>
      <c r="AY229" s="18" t="s">
        <v>163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278</v>
      </c>
      <c r="BM229" s="240" t="s">
        <v>1178</v>
      </c>
    </row>
    <row r="230" s="13" customFormat="1">
      <c r="A230" s="13"/>
      <c r="B230" s="242"/>
      <c r="C230" s="243"/>
      <c r="D230" s="244" t="s">
        <v>172</v>
      </c>
      <c r="E230" s="245" t="s">
        <v>1</v>
      </c>
      <c r="F230" s="246" t="s">
        <v>1179</v>
      </c>
      <c r="G230" s="243"/>
      <c r="H230" s="247">
        <v>1.8799999999999999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172</v>
      </c>
      <c r="AU230" s="253" t="s">
        <v>88</v>
      </c>
      <c r="AV230" s="13" t="s">
        <v>88</v>
      </c>
      <c r="AW230" s="13" t="s">
        <v>34</v>
      </c>
      <c r="AX230" s="13" t="s">
        <v>86</v>
      </c>
      <c r="AY230" s="253" t="s">
        <v>163</v>
      </c>
    </row>
    <row r="231" s="13" customFormat="1">
      <c r="A231" s="13"/>
      <c r="B231" s="242"/>
      <c r="C231" s="243"/>
      <c r="D231" s="244" t="s">
        <v>172</v>
      </c>
      <c r="E231" s="243"/>
      <c r="F231" s="246" t="s">
        <v>1180</v>
      </c>
      <c r="G231" s="243"/>
      <c r="H231" s="247">
        <v>2.0680000000000001</v>
      </c>
      <c r="I231" s="248"/>
      <c r="J231" s="243"/>
      <c r="K231" s="243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172</v>
      </c>
      <c r="AU231" s="253" t="s">
        <v>88</v>
      </c>
      <c r="AV231" s="13" t="s">
        <v>88</v>
      </c>
      <c r="AW231" s="13" t="s">
        <v>4</v>
      </c>
      <c r="AX231" s="13" t="s">
        <v>86</v>
      </c>
      <c r="AY231" s="253" t="s">
        <v>163</v>
      </c>
    </row>
    <row r="232" s="2" customFormat="1" ht="24.15" customHeight="1">
      <c r="A232" s="39"/>
      <c r="B232" s="40"/>
      <c r="C232" s="228" t="s">
        <v>334</v>
      </c>
      <c r="D232" s="228" t="s">
        <v>166</v>
      </c>
      <c r="E232" s="229" t="s">
        <v>983</v>
      </c>
      <c r="F232" s="230" t="s">
        <v>984</v>
      </c>
      <c r="G232" s="231" t="s">
        <v>169</v>
      </c>
      <c r="H232" s="232">
        <v>745.88300000000004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43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0.0050000000000000001</v>
      </c>
      <c r="T232" s="239">
        <f>S232*H232</f>
        <v>3.7294150000000004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278</v>
      </c>
      <c r="AT232" s="240" t="s">
        <v>166</v>
      </c>
      <c r="AU232" s="240" t="s">
        <v>88</v>
      </c>
      <c r="AY232" s="18" t="s">
        <v>163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278</v>
      </c>
      <c r="BM232" s="240" t="s">
        <v>1181</v>
      </c>
    </row>
    <row r="233" s="13" customFormat="1">
      <c r="A233" s="13"/>
      <c r="B233" s="242"/>
      <c r="C233" s="243"/>
      <c r="D233" s="244" t="s">
        <v>172</v>
      </c>
      <c r="E233" s="245" t="s">
        <v>1</v>
      </c>
      <c r="F233" s="246" t="s">
        <v>1182</v>
      </c>
      <c r="G233" s="243"/>
      <c r="H233" s="247">
        <v>745.88300000000004</v>
      </c>
      <c r="I233" s="248"/>
      <c r="J233" s="243"/>
      <c r="K233" s="243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172</v>
      </c>
      <c r="AU233" s="253" t="s">
        <v>88</v>
      </c>
      <c r="AV233" s="13" t="s">
        <v>88</v>
      </c>
      <c r="AW233" s="13" t="s">
        <v>34</v>
      </c>
      <c r="AX233" s="13" t="s">
        <v>86</v>
      </c>
      <c r="AY233" s="253" t="s">
        <v>163</v>
      </c>
    </row>
    <row r="234" s="2" customFormat="1" ht="24.15" customHeight="1">
      <c r="A234" s="39"/>
      <c r="B234" s="40"/>
      <c r="C234" s="228" t="s">
        <v>338</v>
      </c>
      <c r="D234" s="228" t="s">
        <v>166</v>
      </c>
      <c r="E234" s="229" t="s">
        <v>986</v>
      </c>
      <c r="F234" s="230" t="s">
        <v>987</v>
      </c>
      <c r="G234" s="231" t="s">
        <v>179</v>
      </c>
      <c r="H234" s="232">
        <v>29.219000000000001</v>
      </c>
      <c r="I234" s="233"/>
      <c r="J234" s="234">
        <f>ROUND(I234*H234,2)</f>
        <v>0</v>
      </c>
      <c r="K234" s="235"/>
      <c r="L234" s="45"/>
      <c r="M234" s="236" t="s">
        <v>1</v>
      </c>
      <c r="N234" s="237" t="s">
        <v>43</v>
      </c>
      <c r="O234" s="92"/>
      <c r="P234" s="238">
        <f>O234*H234</f>
        <v>0</v>
      </c>
      <c r="Q234" s="238">
        <v>0.023367804999999998</v>
      </c>
      <c r="R234" s="238">
        <f>Q234*H234</f>
        <v>0.68278389429499997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278</v>
      </c>
      <c r="AT234" s="240" t="s">
        <v>166</v>
      </c>
      <c r="AU234" s="240" t="s">
        <v>88</v>
      </c>
      <c r="AY234" s="18" t="s">
        <v>163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86</v>
      </c>
      <c r="BK234" s="241">
        <f>ROUND(I234*H234,2)</f>
        <v>0</v>
      </c>
      <c r="BL234" s="18" t="s">
        <v>278</v>
      </c>
      <c r="BM234" s="240" t="s">
        <v>1183</v>
      </c>
    </row>
    <row r="235" s="13" customFormat="1">
      <c r="A235" s="13"/>
      <c r="B235" s="242"/>
      <c r="C235" s="243"/>
      <c r="D235" s="244" t="s">
        <v>172</v>
      </c>
      <c r="E235" s="245" t="s">
        <v>1</v>
      </c>
      <c r="F235" s="246" t="s">
        <v>1184</v>
      </c>
      <c r="G235" s="243"/>
      <c r="H235" s="247">
        <v>29.219000000000001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172</v>
      </c>
      <c r="AU235" s="253" t="s">
        <v>88</v>
      </c>
      <c r="AV235" s="13" t="s">
        <v>88</v>
      </c>
      <c r="AW235" s="13" t="s">
        <v>34</v>
      </c>
      <c r="AX235" s="13" t="s">
        <v>86</v>
      </c>
      <c r="AY235" s="253" t="s">
        <v>163</v>
      </c>
    </row>
    <row r="236" s="2" customFormat="1" ht="24.15" customHeight="1">
      <c r="A236" s="39"/>
      <c r="B236" s="40"/>
      <c r="C236" s="228" t="s">
        <v>342</v>
      </c>
      <c r="D236" s="228" t="s">
        <v>166</v>
      </c>
      <c r="E236" s="229" t="s">
        <v>990</v>
      </c>
      <c r="F236" s="230" t="s">
        <v>991</v>
      </c>
      <c r="G236" s="231" t="s">
        <v>538</v>
      </c>
      <c r="H236" s="301"/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43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278</v>
      </c>
      <c r="AT236" s="240" t="s">
        <v>166</v>
      </c>
      <c r="AU236" s="240" t="s">
        <v>88</v>
      </c>
      <c r="AY236" s="18" t="s">
        <v>163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278</v>
      </c>
      <c r="BM236" s="240" t="s">
        <v>1185</v>
      </c>
    </row>
    <row r="237" s="12" customFormat="1" ht="22.8" customHeight="1">
      <c r="A237" s="12"/>
      <c r="B237" s="212"/>
      <c r="C237" s="213"/>
      <c r="D237" s="214" t="s">
        <v>77</v>
      </c>
      <c r="E237" s="226" t="s">
        <v>500</v>
      </c>
      <c r="F237" s="226" t="s">
        <v>501</v>
      </c>
      <c r="G237" s="213"/>
      <c r="H237" s="213"/>
      <c r="I237" s="216"/>
      <c r="J237" s="227">
        <f>BK237</f>
        <v>0</v>
      </c>
      <c r="K237" s="213"/>
      <c r="L237" s="218"/>
      <c r="M237" s="219"/>
      <c r="N237" s="220"/>
      <c r="O237" s="220"/>
      <c r="P237" s="221">
        <f>SUM(P238:P341)</f>
        <v>0</v>
      </c>
      <c r="Q237" s="220"/>
      <c r="R237" s="221">
        <f>SUM(R238:R341)</f>
        <v>1.2939599810000002</v>
      </c>
      <c r="S237" s="220"/>
      <c r="T237" s="222">
        <f>SUM(T238:T341)</f>
        <v>1.052217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3" t="s">
        <v>88</v>
      </c>
      <c r="AT237" s="224" t="s">
        <v>77</v>
      </c>
      <c r="AU237" s="224" t="s">
        <v>86</v>
      </c>
      <c r="AY237" s="223" t="s">
        <v>163</v>
      </c>
      <c r="BK237" s="225">
        <f>SUM(BK238:BK341)</f>
        <v>0</v>
      </c>
    </row>
    <row r="238" s="2" customFormat="1" ht="14.4" customHeight="1">
      <c r="A238" s="39"/>
      <c r="B238" s="40"/>
      <c r="C238" s="228" t="s">
        <v>346</v>
      </c>
      <c r="D238" s="228" t="s">
        <v>166</v>
      </c>
      <c r="E238" s="229" t="s">
        <v>993</v>
      </c>
      <c r="F238" s="230" t="s">
        <v>994</v>
      </c>
      <c r="G238" s="231" t="s">
        <v>169</v>
      </c>
      <c r="H238" s="232">
        <v>6.75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43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0.00594</v>
      </c>
      <c r="T238" s="239">
        <f>S238*H238</f>
        <v>0.040094999999999999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278</v>
      </c>
      <c r="AT238" s="240" t="s">
        <v>166</v>
      </c>
      <c r="AU238" s="240" t="s">
        <v>88</v>
      </c>
      <c r="AY238" s="18" t="s">
        <v>163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278</v>
      </c>
      <c r="BM238" s="240" t="s">
        <v>1186</v>
      </c>
    </row>
    <row r="239" s="13" customFormat="1">
      <c r="A239" s="13"/>
      <c r="B239" s="242"/>
      <c r="C239" s="243"/>
      <c r="D239" s="244" t="s">
        <v>172</v>
      </c>
      <c r="E239" s="245" t="s">
        <v>1</v>
      </c>
      <c r="F239" s="246" t="s">
        <v>1187</v>
      </c>
      <c r="G239" s="243"/>
      <c r="H239" s="247">
        <v>6.75</v>
      </c>
      <c r="I239" s="248"/>
      <c r="J239" s="243"/>
      <c r="K239" s="243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172</v>
      </c>
      <c r="AU239" s="253" t="s">
        <v>88</v>
      </c>
      <c r="AV239" s="13" t="s">
        <v>88</v>
      </c>
      <c r="AW239" s="13" t="s">
        <v>34</v>
      </c>
      <c r="AX239" s="13" t="s">
        <v>86</v>
      </c>
      <c r="AY239" s="253" t="s">
        <v>163</v>
      </c>
    </row>
    <row r="240" s="2" customFormat="1" ht="14.4" customHeight="1">
      <c r="A240" s="39"/>
      <c r="B240" s="40"/>
      <c r="C240" s="228" t="s">
        <v>350</v>
      </c>
      <c r="D240" s="228" t="s">
        <v>166</v>
      </c>
      <c r="E240" s="229" t="s">
        <v>1188</v>
      </c>
      <c r="F240" s="230" t="s">
        <v>1189</v>
      </c>
      <c r="G240" s="231" t="s">
        <v>239</v>
      </c>
      <c r="H240" s="232">
        <v>40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0.00348</v>
      </c>
      <c r="T240" s="239">
        <f>S240*H240</f>
        <v>0.13919999999999999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278</v>
      </c>
      <c r="AT240" s="240" t="s">
        <v>166</v>
      </c>
      <c r="AU240" s="240" t="s">
        <v>88</v>
      </c>
      <c r="AY240" s="18" t="s">
        <v>163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278</v>
      </c>
      <c r="BM240" s="240" t="s">
        <v>1190</v>
      </c>
    </row>
    <row r="241" s="13" customFormat="1">
      <c r="A241" s="13"/>
      <c r="B241" s="242"/>
      <c r="C241" s="243"/>
      <c r="D241" s="244" t="s">
        <v>172</v>
      </c>
      <c r="E241" s="245" t="s">
        <v>1</v>
      </c>
      <c r="F241" s="246" t="s">
        <v>1191</v>
      </c>
      <c r="G241" s="243"/>
      <c r="H241" s="247">
        <v>40</v>
      </c>
      <c r="I241" s="248"/>
      <c r="J241" s="243"/>
      <c r="K241" s="243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172</v>
      </c>
      <c r="AU241" s="253" t="s">
        <v>88</v>
      </c>
      <c r="AV241" s="13" t="s">
        <v>88</v>
      </c>
      <c r="AW241" s="13" t="s">
        <v>34</v>
      </c>
      <c r="AX241" s="13" t="s">
        <v>86</v>
      </c>
      <c r="AY241" s="253" t="s">
        <v>163</v>
      </c>
    </row>
    <row r="242" s="2" customFormat="1" ht="14.4" customHeight="1">
      <c r="A242" s="39"/>
      <c r="B242" s="40"/>
      <c r="C242" s="228" t="s">
        <v>367</v>
      </c>
      <c r="D242" s="228" t="s">
        <v>166</v>
      </c>
      <c r="E242" s="229" t="s">
        <v>996</v>
      </c>
      <c r="F242" s="230" t="s">
        <v>997</v>
      </c>
      <c r="G242" s="231" t="s">
        <v>239</v>
      </c>
      <c r="H242" s="232">
        <v>81.400000000000006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0.0016999999999999999</v>
      </c>
      <c r="T242" s="239">
        <f>S242*H242</f>
        <v>0.13838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278</v>
      </c>
      <c r="AT242" s="240" t="s">
        <v>166</v>
      </c>
      <c r="AU242" s="240" t="s">
        <v>88</v>
      </c>
      <c r="AY242" s="18" t="s">
        <v>163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278</v>
      </c>
      <c r="BM242" s="240" t="s">
        <v>1192</v>
      </c>
    </row>
    <row r="243" s="15" customFormat="1">
      <c r="A243" s="15"/>
      <c r="B243" s="269"/>
      <c r="C243" s="270"/>
      <c r="D243" s="244" t="s">
        <v>172</v>
      </c>
      <c r="E243" s="271" t="s">
        <v>1</v>
      </c>
      <c r="F243" s="272" t="s">
        <v>1131</v>
      </c>
      <c r="G243" s="270"/>
      <c r="H243" s="271" t="s">
        <v>1</v>
      </c>
      <c r="I243" s="273"/>
      <c r="J243" s="270"/>
      <c r="K243" s="270"/>
      <c r="L243" s="274"/>
      <c r="M243" s="275"/>
      <c r="N243" s="276"/>
      <c r="O243" s="276"/>
      <c r="P243" s="276"/>
      <c r="Q243" s="276"/>
      <c r="R243" s="276"/>
      <c r="S243" s="276"/>
      <c r="T243" s="277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8" t="s">
        <v>172</v>
      </c>
      <c r="AU243" s="278" t="s">
        <v>88</v>
      </c>
      <c r="AV243" s="15" t="s">
        <v>86</v>
      </c>
      <c r="AW243" s="15" t="s">
        <v>34</v>
      </c>
      <c r="AX243" s="15" t="s">
        <v>78</v>
      </c>
      <c r="AY243" s="278" t="s">
        <v>163</v>
      </c>
    </row>
    <row r="244" s="13" customFormat="1">
      <c r="A244" s="13"/>
      <c r="B244" s="242"/>
      <c r="C244" s="243"/>
      <c r="D244" s="244" t="s">
        <v>172</v>
      </c>
      <c r="E244" s="245" t="s">
        <v>1</v>
      </c>
      <c r="F244" s="246" t="s">
        <v>1193</v>
      </c>
      <c r="G244" s="243"/>
      <c r="H244" s="247">
        <v>8.8000000000000007</v>
      </c>
      <c r="I244" s="248"/>
      <c r="J244" s="243"/>
      <c r="K244" s="243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172</v>
      </c>
      <c r="AU244" s="253" t="s">
        <v>88</v>
      </c>
      <c r="AV244" s="13" t="s">
        <v>88</v>
      </c>
      <c r="AW244" s="13" t="s">
        <v>34</v>
      </c>
      <c r="AX244" s="13" t="s">
        <v>78</v>
      </c>
      <c r="AY244" s="253" t="s">
        <v>163</v>
      </c>
    </row>
    <row r="245" s="16" customFormat="1">
      <c r="A245" s="16"/>
      <c r="B245" s="279"/>
      <c r="C245" s="280"/>
      <c r="D245" s="244" t="s">
        <v>172</v>
      </c>
      <c r="E245" s="281" t="s">
        <v>1</v>
      </c>
      <c r="F245" s="282" t="s">
        <v>190</v>
      </c>
      <c r="G245" s="280"/>
      <c r="H245" s="283">
        <v>8.8000000000000007</v>
      </c>
      <c r="I245" s="284"/>
      <c r="J245" s="280"/>
      <c r="K245" s="280"/>
      <c r="L245" s="285"/>
      <c r="M245" s="286"/>
      <c r="N245" s="287"/>
      <c r="O245" s="287"/>
      <c r="P245" s="287"/>
      <c r="Q245" s="287"/>
      <c r="R245" s="287"/>
      <c r="S245" s="287"/>
      <c r="T245" s="288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89" t="s">
        <v>172</v>
      </c>
      <c r="AU245" s="289" t="s">
        <v>88</v>
      </c>
      <c r="AV245" s="16" t="s">
        <v>164</v>
      </c>
      <c r="AW245" s="16" t="s">
        <v>34</v>
      </c>
      <c r="AX245" s="16" t="s">
        <v>78</v>
      </c>
      <c r="AY245" s="289" t="s">
        <v>163</v>
      </c>
    </row>
    <row r="246" s="15" customFormat="1">
      <c r="A246" s="15"/>
      <c r="B246" s="269"/>
      <c r="C246" s="270"/>
      <c r="D246" s="244" t="s">
        <v>172</v>
      </c>
      <c r="E246" s="271" t="s">
        <v>1</v>
      </c>
      <c r="F246" s="272" t="s">
        <v>1133</v>
      </c>
      <c r="G246" s="270"/>
      <c r="H246" s="271" t="s">
        <v>1</v>
      </c>
      <c r="I246" s="273"/>
      <c r="J246" s="270"/>
      <c r="K246" s="270"/>
      <c r="L246" s="274"/>
      <c r="M246" s="275"/>
      <c r="N246" s="276"/>
      <c r="O246" s="276"/>
      <c r="P246" s="276"/>
      <c r="Q246" s="276"/>
      <c r="R246" s="276"/>
      <c r="S246" s="276"/>
      <c r="T246" s="27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8" t="s">
        <v>172</v>
      </c>
      <c r="AU246" s="278" t="s">
        <v>88</v>
      </c>
      <c r="AV246" s="15" t="s">
        <v>86</v>
      </c>
      <c r="AW246" s="15" t="s">
        <v>34</v>
      </c>
      <c r="AX246" s="15" t="s">
        <v>78</v>
      </c>
      <c r="AY246" s="278" t="s">
        <v>163</v>
      </c>
    </row>
    <row r="247" s="13" customFormat="1">
      <c r="A247" s="13"/>
      <c r="B247" s="242"/>
      <c r="C247" s="243"/>
      <c r="D247" s="244" t="s">
        <v>172</v>
      </c>
      <c r="E247" s="245" t="s">
        <v>1</v>
      </c>
      <c r="F247" s="246" t="s">
        <v>1194</v>
      </c>
      <c r="G247" s="243"/>
      <c r="H247" s="247">
        <v>43.200000000000003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172</v>
      </c>
      <c r="AU247" s="253" t="s">
        <v>88</v>
      </c>
      <c r="AV247" s="13" t="s">
        <v>88</v>
      </c>
      <c r="AW247" s="13" t="s">
        <v>34</v>
      </c>
      <c r="AX247" s="13" t="s">
        <v>78</v>
      </c>
      <c r="AY247" s="253" t="s">
        <v>163</v>
      </c>
    </row>
    <row r="248" s="13" customFormat="1">
      <c r="A248" s="13"/>
      <c r="B248" s="242"/>
      <c r="C248" s="243"/>
      <c r="D248" s="244" t="s">
        <v>172</v>
      </c>
      <c r="E248" s="245" t="s">
        <v>1</v>
      </c>
      <c r="F248" s="246" t="s">
        <v>1195</v>
      </c>
      <c r="G248" s="243"/>
      <c r="H248" s="247">
        <v>17.600000000000001</v>
      </c>
      <c r="I248" s="248"/>
      <c r="J248" s="243"/>
      <c r="K248" s="243"/>
      <c r="L248" s="249"/>
      <c r="M248" s="250"/>
      <c r="N248" s="251"/>
      <c r="O248" s="251"/>
      <c r="P248" s="251"/>
      <c r="Q248" s="251"/>
      <c r="R248" s="251"/>
      <c r="S248" s="251"/>
      <c r="T248" s="25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3" t="s">
        <v>172</v>
      </c>
      <c r="AU248" s="253" t="s">
        <v>88</v>
      </c>
      <c r="AV248" s="13" t="s">
        <v>88</v>
      </c>
      <c r="AW248" s="13" t="s">
        <v>34</v>
      </c>
      <c r="AX248" s="13" t="s">
        <v>78</v>
      </c>
      <c r="AY248" s="253" t="s">
        <v>163</v>
      </c>
    </row>
    <row r="249" s="16" customFormat="1">
      <c r="A249" s="16"/>
      <c r="B249" s="279"/>
      <c r="C249" s="280"/>
      <c r="D249" s="244" t="s">
        <v>172</v>
      </c>
      <c r="E249" s="281" t="s">
        <v>1</v>
      </c>
      <c r="F249" s="282" t="s">
        <v>190</v>
      </c>
      <c r="G249" s="280"/>
      <c r="H249" s="283">
        <v>60.799999999999997</v>
      </c>
      <c r="I249" s="284"/>
      <c r="J249" s="280"/>
      <c r="K249" s="280"/>
      <c r="L249" s="285"/>
      <c r="M249" s="286"/>
      <c r="N249" s="287"/>
      <c r="O249" s="287"/>
      <c r="P249" s="287"/>
      <c r="Q249" s="287"/>
      <c r="R249" s="287"/>
      <c r="S249" s="287"/>
      <c r="T249" s="288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89" t="s">
        <v>172</v>
      </c>
      <c r="AU249" s="289" t="s">
        <v>88</v>
      </c>
      <c r="AV249" s="16" t="s">
        <v>164</v>
      </c>
      <c r="AW249" s="16" t="s">
        <v>34</v>
      </c>
      <c r="AX249" s="16" t="s">
        <v>78</v>
      </c>
      <c r="AY249" s="289" t="s">
        <v>163</v>
      </c>
    </row>
    <row r="250" s="15" customFormat="1">
      <c r="A250" s="15"/>
      <c r="B250" s="269"/>
      <c r="C250" s="270"/>
      <c r="D250" s="244" t="s">
        <v>172</v>
      </c>
      <c r="E250" s="271" t="s">
        <v>1</v>
      </c>
      <c r="F250" s="272" t="s">
        <v>1137</v>
      </c>
      <c r="G250" s="270"/>
      <c r="H250" s="271" t="s">
        <v>1</v>
      </c>
      <c r="I250" s="273"/>
      <c r="J250" s="270"/>
      <c r="K250" s="270"/>
      <c r="L250" s="274"/>
      <c r="M250" s="275"/>
      <c r="N250" s="276"/>
      <c r="O250" s="276"/>
      <c r="P250" s="276"/>
      <c r="Q250" s="276"/>
      <c r="R250" s="276"/>
      <c r="S250" s="276"/>
      <c r="T250" s="27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8" t="s">
        <v>172</v>
      </c>
      <c r="AU250" s="278" t="s">
        <v>88</v>
      </c>
      <c r="AV250" s="15" t="s">
        <v>86</v>
      </c>
      <c r="AW250" s="15" t="s">
        <v>34</v>
      </c>
      <c r="AX250" s="15" t="s">
        <v>78</v>
      </c>
      <c r="AY250" s="278" t="s">
        <v>163</v>
      </c>
    </row>
    <row r="251" s="13" customFormat="1">
      <c r="A251" s="13"/>
      <c r="B251" s="242"/>
      <c r="C251" s="243"/>
      <c r="D251" s="244" t="s">
        <v>172</v>
      </c>
      <c r="E251" s="245" t="s">
        <v>1</v>
      </c>
      <c r="F251" s="246" t="s">
        <v>1193</v>
      </c>
      <c r="G251" s="243"/>
      <c r="H251" s="247">
        <v>8.8000000000000007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172</v>
      </c>
      <c r="AU251" s="253" t="s">
        <v>88</v>
      </c>
      <c r="AV251" s="13" t="s">
        <v>88</v>
      </c>
      <c r="AW251" s="13" t="s">
        <v>34</v>
      </c>
      <c r="AX251" s="13" t="s">
        <v>78</v>
      </c>
      <c r="AY251" s="253" t="s">
        <v>163</v>
      </c>
    </row>
    <row r="252" s="16" customFormat="1">
      <c r="A252" s="16"/>
      <c r="B252" s="279"/>
      <c r="C252" s="280"/>
      <c r="D252" s="244" t="s">
        <v>172</v>
      </c>
      <c r="E252" s="281" t="s">
        <v>1</v>
      </c>
      <c r="F252" s="282" t="s">
        <v>190</v>
      </c>
      <c r="G252" s="280"/>
      <c r="H252" s="283">
        <v>8.8000000000000007</v>
      </c>
      <c r="I252" s="284"/>
      <c r="J252" s="280"/>
      <c r="K252" s="280"/>
      <c r="L252" s="285"/>
      <c r="M252" s="286"/>
      <c r="N252" s="287"/>
      <c r="O252" s="287"/>
      <c r="P252" s="287"/>
      <c r="Q252" s="287"/>
      <c r="R252" s="287"/>
      <c r="S252" s="287"/>
      <c r="T252" s="288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89" t="s">
        <v>172</v>
      </c>
      <c r="AU252" s="289" t="s">
        <v>88</v>
      </c>
      <c r="AV252" s="16" t="s">
        <v>164</v>
      </c>
      <c r="AW252" s="16" t="s">
        <v>34</v>
      </c>
      <c r="AX252" s="16" t="s">
        <v>78</v>
      </c>
      <c r="AY252" s="289" t="s">
        <v>163</v>
      </c>
    </row>
    <row r="253" s="15" customFormat="1">
      <c r="A253" s="15"/>
      <c r="B253" s="269"/>
      <c r="C253" s="270"/>
      <c r="D253" s="244" t="s">
        <v>172</v>
      </c>
      <c r="E253" s="271" t="s">
        <v>1</v>
      </c>
      <c r="F253" s="272" t="s">
        <v>1139</v>
      </c>
      <c r="G253" s="270"/>
      <c r="H253" s="271" t="s">
        <v>1</v>
      </c>
      <c r="I253" s="273"/>
      <c r="J253" s="270"/>
      <c r="K253" s="270"/>
      <c r="L253" s="274"/>
      <c r="M253" s="275"/>
      <c r="N253" s="276"/>
      <c r="O253" s="276"/>
      <c r="P253" s="276"/>
      <c r="Q253" s="276"/>
      <c r="R253" s="276"/>
      <c r="S253" s="276"/>
      <c r="T253" s="27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8" t="s">
        <v>172</v>
      </c>
      <c r="AU253" s="278" t="s">
        <v>88</v>
      </c>
      <c r="AV253" s="15" t="s">
        <v>86</v>
      </c>
      <c r="AW253" s="15" t="s">
        <v>34</v>
      </c>
      <c r="AX253" s="15" t="s">
        <v>78</v>
      </c>
      <c r="AY253" s="278" t="s">
        <v>163</v>
      </c>
    </row>
    <row r="254" s="13" customFormat="1">
      <c r="A254" s="13"/>
      <c r="B254" s="242"/>
      <c r="C254" s="243"/>
      <c r="D254" s="244" t="s">
        <v>172</v>
      </c>
      <c r="E254" s="245" t="s">
        <v>1</v>
      </c>
      <c r="F254" s="246" t="s">
        <v>1196</v>
      </c>
      <c r="G254" s="243"/>
      <c r="H254" s="247">
        <v>3</v>
      </c>
      <c r="I254" s="248"/>
      <c r="J254" s="243"/>
      <c r="K254" s="243"/>
      <c r="L254" s="249"/>
      <c r="M254" s="250"/>
      <c r="N254" s="251"/>
      <c r="O254" s="251"/>
      <c r="P254" s="251"/>
      <c r="Q254" s="251"/>
      <c r="R254" s="251"/>
      <c r="S254" s="251"/>
      <c r="T254" s="25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3" t="s">
        <v>172</v>
      </c>
      <c r="AU254" s="253" t="s">
        <v>88</v>
      </c>
      <c r="AV254" s="13" t="s">
        <v>88</v>
      </c>
      <c r="AW254" s="13" t="s">
        <v>34</v>
      </c>
      <c r="AX254" s="13" t="s">
        <v>78</v>
      </c>
      <c r="AY254" s="253" t="s">
        <v>163</v>
      </c>
    </row>
    <row r="255" s="16" customFormat="1">
      <c r="A255" s="16"/>
      <c r="B255" s="279"/>
      <c r="C255" s="280"/>
      <c r="D255" s="244" t="s">
        <v>172</v>
      </c>
      <c r="E255" s="281" t="s">
        <v>1</v>
      </c>
      <c r="F255" s="282" t="s">
        <v>190</v>
      </c>
      <c r="G255" s="280"/>
      <c r="H255" s="283">
        <v>3</v>
      </c>
      <c r="I255" s="284"/>
      <c r="J255" s="280"/>
      <c r="K255" s="280"/>
      <c r="L255" s="285"/>
      <c r="M255" s="286"/>
      <c r="N255" s="287"/>
      <c r="O255" s="287"/>
      <c r="P255" s="287"/>
      <c r="Q255" s="287"/>
      <c r="R255" s="287"/>
      <c r="S255" s="287"/>
      <c r="T255" s="288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89" t="s">
        <v>172</v>
      </c>
      <c r="AU255" s="289" t="s">
        <v>88</v>
      </c>
      <c r="AV255" s="16" t="s">
        <v>164</v>
      </c>
      <c r="AW255" s="16" t="s">
        <v>34</v>
      </c>
      <c r="AX255" s="16" t="s">
        <v>78</v>
      </c>
      <c r="AY255" s="289" t="s">
        <v>163</v>
      </c>
    </row>
    <row r="256" s="14" customFormat="1">
      <c r="A256" s="14"/>
      <c r="B256" s="254"/>
      <c r="C256" s="255"/>
      <c r="D256" s="244" t="s">
        <v>172</v>
      </c>
      <c r="E256" s="256" t="s">
        <v>1</v>
      </c>
      <c r="F256" s="257" t="s">
        <v>176</v>
      </c>
      <c r="G256" s="255"/>
      <c r="H256" s="258">
        <v>81.400000000000006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4" t="s">
        <v>172</v>
      </c>
      <c r="AU256" s="264" t="s">
        <v>88</v>
      </c>
      <c r="AV256" s="14" t="s">
        <v>170</v>
      </c>
      <c r="AW256" s="14" t="s">
        <v>34</v>
      </c>
      <c r="AX256" s="14" t="s">
        <v>86</v>
      </c>
      <c r="AY256" s="264" t="s">
        <v>163</v>
      </c>
    </row>
    <row r="257" s="2" customFormat="1" ht="14.4" customHeight="1">
      <c r="A257" s="39"/>
      <c r="B257" s="40"/>
      <c r="C257" s="228" t="s">
        <v>372</v>
      </c>
      <c r="D257" s="228" t="s">
        <v>166</v>
      </c>
      <c r="E257" s="229" t="s">
        <v>1000</v>
      </c>
      <c r="F257" s="230" t="s">
        <v>1001</v>
      </c>
      <c r="G257" s="231" t="s">
        <v>239</v>
      </c>
      <c r="H257" s="232">
        <v>131.09999999999999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0.0017700000000000001</v>
      </c>
      <c r="T257" s="239">
        <f>S257*H257</f>
        <v>0.232047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278</v>
      </c>
      <c r="AT257" s="240" t="s">
        <v>166</v>
      </c>
      <c r="AU257" s="240" t="s">
        <v>88</v>
      </c>
      <c r="AY257" s="18" t="s">
        <v>163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278</v>
      </c>
      <c r="BM257" s="240" t="s">
        <v>1197</v>
      </c>
    </row>
    <row r="258" s="2" customFormat="1" ht="14.4" customHeight="1">
      <c r="A258" s="39"/>
      <c r="B258" s="40"/>
      <c r="C258" s="228" t="s">
        <v>377</v>
      </c>
      <c r="D258" s="228" t="s">
        <v>166</v>
      </c>
      <c r="E258" s="229" t="s">
        <v>1198</v>
      </c>
      <c r="F258" s="230" t="s">
        <v>1199</v>
      </c>
      <c r="G258" s="231" t="s">
        <v>184</v>
      </c>
      <c r="H258" s="232">
        <v>8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43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0.0090600000000000003</v>
      </c>
      <c r="T258" s="239">
        <f>S258*H258</f>
        <v>0.072480000000000003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278</v>
      </c>
      <c r="AT258" s="240" t="s">
        <v>166</v>
      </c>
      <c r="AU258" s="240" t="s">
        <v>88</v>
      </c>
      <c r="AY258" s="18" t="s">
        <v>163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86</v>
      </c>
      <c r="BK258" s="241">
        <f>ROUND(I258*H258,2)</f>
        <v>0</v>
      </c>
      <c r="BL258" s="18" t="s">
        <v>278</v>
      </c>
      <c r="BM258" s="240" t="s">
        <v>1200</v>
      </c>
    </row>
    <row r="259" s="2" customFormat="1" ht="14.4" customHeight="1">
      <c r="A259" s="39"/>
      <c r="B259" s="40"/>
      <c r="C259" s="228" t="s">
        <v>382</v>
      </c>
      <c r="D259" s="228" t="s">
        <v>166</v>
      </c>
      <c r="E259" s="229" t="s">
        <v>1003</v>
      </c>
      <c r="F259" s="230" t="s">
        <v>1004</v>
      </c>
      <c r="G259" s="231" t="s">
        <v>239</v>
      </c>
      <c r="H259" s="232">
        <v>22.100000000000001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43</v>
      </c>
      <c r="O259" s="92"/>
      <c r="P259" s="238">
        <f>O259*H259</f>
        <v>0</v>
      </c>
      <c r="Q259" s="238">
        <v>0</v>
      </c>
      <c r="R259" s="238">
        <f>Q259*H259</f>
        <v>0</v>
      </c>
      <c r="S259" s="238">
        <v>0.00175</v>
      </c>
      <c r="T259" s="239">
        <f>S259*H259</f>
        <v>0.038675000000000001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278</v>
      </c>
      <c r="AT259" s="240" t="s">
        <v>166</v>
      </c>
      <c r="AU259" s="240" t="s">
        <v>88</v>
      </c>
      <c r="AY259" s="18" t="s">
        <v>163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86</v>
      </c>
      <c r="BK259" s="241">
        <f>ROUND(I259*H259,2)</f>
        <v>0</v>
      </c>
      <c r="BL259" s="18" t="s">
        <v>278</v>
      </c>
      <c r="BM259" s="240" t="s">
        <v>1201</v>
      </c>
    </row>
    <row r="260" s="2" customFormat="1" ht="14.4" customHeight="1">
      <c r="A260" s="39"/>
      <c r="B260" s="40"/>
      <c r="C260" s="228" t="s">
        <v>386</v>
      </c>
      <c r="D260" s="228" t="s">
        <v>166</v>
      </c>
      <c r="E260" s="229" t="s">
        <v>1202</v>
      </c>
      <c r="F260" s="230" t="s">
        <v>1203</v>
      </c>
      <c r="G260" s="231" t="s">
        <v>169</v>
      </c>
      <c r="H260" s="232">
        <v>8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0.0058399999999999997</v>
      </c>
      <c r="T260" s="239">
        <f>S260*H260</f>
        <v>0.046719999999999998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278</v>
      </c>
      <c r="AT260" s="240" t="s">
        <v>166</v>
      </c>
      <c r="AU260" s="240" t="s">
        <v>88</v>
      </c>
      <c r="AY260" s="18" t="s">
        <v>163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278</v>
      </c>
      <c r="BM260" s="240" t="s">
        <v>1204</v>
      </c>
    </row>
    <row r="261" s="2" customFormat="1" ht="24.15" customHeight="1">
      <c r="A261" s="39"/>
      <c r="B261" s="40"/>
      <c r="C261" s="228" t="s">
        <v>390</v>
      </c>
      <c r="D261" s="228" t="s">
        <v>166</v>
      </c>
      <c r="E261" s="229" t="s">
        <v>1007</v>
      </c>
      <c r="F261" s="230" t="s">
        <v>1008</v>
      </c>
      <c r="G261" s="231" t="s">
        <v>184</v>
      </c>
      <c r="H261" s="232">
        <v>2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43</v>
      </c>
      <c r="O261" s="92"/>
      <c r="P261" s="238">
        <f>O261*H261</f>
        <v>0</v>
      </c>
      <c r="Q261" s="238">
        <v>0</v>
      </c>
      <c r="R261" s="238">
        <f>Q261*H261</f>
        <v>0</v>
      </c>
      <c r="S261" s="238">
        <v>0.0018799999999999999</v>
      </c>
      <c r="T261" s="239">
        <f>S261*H261</f>
        <v>0.0037599999999999999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278</v>
      </c>
      <c r="AT261" s="240" t="s">
        <v>166</v>
      </c>
      <c r="AU261" s="240" t="s">
        <v>88</v>
      </c>
      <c r="AY261" s="18" t="s">
        <v>163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278</v>
      </c>
      <c r="BM261" s="240" t="s">
        <v>1205</v>
      </c>
    </row>
    <row r="262" s="2" customFormat="1" ht="14.4" customHeight="1">
      <c r="A262" s="39"/>
      <c r="B262" s="40"/>
      <c r="C262" s="228" t="s">
        <v>396</v>
      </c>
      <c r="D262" s="228" t="s">
        <v>166</v>
      </c>
      <c r="E262" s="229" t="s">
        <v>1010</v>
      </c>
      <c r="F262" s="230" t="s">
        <v>1011</v>
      </c>
      <c r="G262" s="231" t="s">
        <v>239</v>
      </c>
      <c r="H262" s="232">
        <v>131.09999999999999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0.0025999999999999999</v>
      </c>
      <c r="T262" s="239">
        <f>S262*H262</f>
        <v>0.34086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278</v>
      </c>
      <c r="AT262" s="240" t="s">
        <v>166</v>
      </c>
      <c r="AU262" s="240" t="s">
        <v>88</v>
      </c>
      <c r="AY262" s="18" t="s">
        <v>163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278</v>
      </c>
      <c r="BM262" s="240" t="s">
        <v>1206</v>
      </c>
    </row>
    <row r="263" s="15" customFormat="1">
      <c r="A263" s="15"/>
      <c r="B263" s="269"/>
      <c r="C263" s="270"/>
      <c r="D263" s="244" t="s">
        <v>172</v>
      </c>
      <c r="E263" s="271" t="s">
        <v>1</v>
      </c>
      <c r="F263" s="272" t="s">
        <v>1131</v>
      </c>
      <c r="G263" s="270"/>
      <c r="H263" s="271" t="s">
        <v>1</v>
      </c>
      <c r="I263" s="273"/>
      <c r="J263" s="270"/>
      <c r="K263" s="270"/>
      <c r="L263" s="274"/>
      <c r="M263" s="275"/>
      <c r="N263" s="276"/>
      <c r="O263" s="276"/>
      <c r="P263" s="276"/>
      <c r="Q263" s="276"/>
      <c r="R263" s="276"/>
      <c r="S263" s="276"/>
      <c r="T263" s="27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8" t="s">
        <v>172</v>
      </c>
      <c r="AU263" s="278" t="s">
        <v>88</v>
      </c>
      <c r="AV263" s="15" t="s">
        <v>86</v>
      </c>
      <c r="AW263" s="15" t="s">
        <v>34</v>
      </c>
      <c r="AX263" s="15" t="s">
        <v>78</v>
      </c>
      <c r="AY263" s="278" t="s">
        <v>163</v>
      </c>
    </row>
    <row r="264" s="13" customFormat="1">
      <c r="A264" s="13"/>
      <c r="B264" s="242"/>
      <c r="C264" s="243"/>
      <c r="D264" s="244" t="s">
        <v>172</v>
      </c>
      <c r="E264" s="245" t="s">
        <v>1</v>
      </c>
      <c r="F264" s="246" t="s">
        <v>1207</v>
      </c>
      <c r="G264" s="243"/>
      <c r="H264" s="247">
        <v>31.199999999999999</v>
      </c>
      <c r="I264" s="248"/>
      <c r="J264" s="243"/>
      <c r="K264" s="243"/>
      <c r="L264" s="249"/>
      <c r="M264" s="250"/>
      <c r="N264" s="251"/>
      <c r="O264" s="251"/>
      <c r="P264" s="251"/>
      <c r="Q264" s="251"/>
      <c r="R264" s="251"/>
      <c r="S264" s="251"/>
      <c r="T264" s="25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3" t="s">
        <v>172</v>
      </c>
      <c r="AU264" s="253" t="s">
        <v>88</v>
      </c>
      <c r="AV264" s="13" t="s">
        <v>88</v>
      </c>
      <c r="AW264" s="13" t="s">
        <v>34</v>
      </c>
      <c r="AX264" s="13" t="s">
        <v>78</v>
      </c>
      <c r="AY264" s="253" t="s">
        <v>163</v>
      </c>
    </row>
    <row r="265" s="16" customFormat="1">
      <c r="A265" s="16"/>
      <c r="B265" s="279"/>
      <c r="C265" s="280"/>
      <c r="D265" s="244" t="s">
        <v>172</v>
      </c>
      <c r="E265" s="281" t="s">
        <v>1</v>
      </c>
      <c r="F265" s="282" t="s">
        <v>190</v>
      </c>
      <c r="G265" s="280"/>
      <c r="H265" s="283">
        <v>31.199999999999999</v>
      </c>
      <c r="I265" s="284"/>
      <c r="J265" s="280"/>
      <c r="K265" s="280"/>
      <c r="L265" s="285"/>
      <c r="M265" s="286"/>
      <c r="N265" s="287"/>
      <c r="O265" s="287"/>
      <c r="P265" s="287"/>
      <c r="Q265" s="287"/>
      <c r="R265" s="287"/>
      <c r="S265" s="287"/>
      <c r="T265" s="288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89" t="s">
        <v>172</v>
      </c>
      <c r="AU265" s="289" t="s">
        <v>88</v>
      </c>
      <c r="AV265" s="16" t="s">
        <v>164</v>
      </c>
      <c r="AW265" s="16" t="s">
        <v>34</v>
      </c>
      <c r="AX265" s="16" t="s">
        <v>78</v>
      </c>
      <c r="AY265" s="289" t="s">
        <v>163</v>
      </c>
    </row>
    <row r="266" s="15" customFormat="1">
      <c r="A266" s="15"/>
      <c r="B266" s="269"/>
      <c r="C266" s="270"/>
      <c r="D266" s="244" t="s">
        <v>172</v>
      </c>
      <c r="E266" s="271" t="s">
        <v>1</v>
      </c>
      <c r="F266" s="272" t="s">
        <v>1133</v>
      </c>
      <c r="G266" s="270"/>
      <c r="H266" s="271" t="s">
        <v>1</v>
      </c>
      <c r="I266" s="273"/>
      <c r="J266" s="270"/>
      <c r="K266" s="270"/>
      <c r="L266" s="274"/>
      <c r="M266" s="275"/>
      <c r="N266" s="276"/>
      <c r="O266" s="276"/>
      <c r="P266" s="276"/>
      <c r="Q266" s="276"/>
      <c r="R266" s="276"/>
      <c r="S266" s="276"/>
      <c r="T266" s="27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8" t="s">
        <v>172</v>
      </c>
      <c r="AU266" s="278" t="s">
        <v>88</v>
      </c>
      <c r="AV266" s="15" t="s">
        <v>86</v>
      </c>
      <c r="AW266" s="15" t="s">
        <v>34</v>
      </c>
      <c r="AX266" s="15" t="s">
        <v>78</v>
      </c>
      <c r="AY266" s="278" t="s">
        <v>163</v>
      </c>
    </row>
    <row r="267" s="13" customFormat="1">
      <c r="A267" s="13"/>
      <c r="B267" s="242"/>
      <c r="C267" s="243"/>
      <c r="D267" s="244" t="s">
        <v>172</v>
      </c>
      <c r="E267" s="245" t="s">
        <v>1</v>
      </c>
      <c r="F267" s="246" t="s">
        <v>1208</v>
      </c>
      <c r="G267" s="243"/>
      <c r="H267" s="247">
        <v>11</v>
      </c>
      <c r="I267" s="248"/>
      <c r="J267" s="243"/>
      <c r="K267" s="243"/>
      <c r="L267" s="249"/>
      <c r="M267" s="250"/>
      <c r="N267" s="251"/>
      <c r="O267" s="251"/>
      <c r="P267" s="251"/>
      <c r="Q267" s="251"/>
      <c r="R267" s="251"/>
      <c r="S267" s="251"/>
      <c r="T267" s="25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3" t="s">
        <v>172</v>
      </c>
      <c r="AU267" s="253" t="s">
        <v>88</v>
      </c>
      <c r="AV267" s="13" t="s">
        <v>88</v>
      </c>
      <c r="AW267" s="13" t="s">
        <v>34</v>
      </c>
      <c r="AX267" s="13" t="s">
        <v>78</v>
      </c>
      <c r="AY267" s="253" t="s">
        <v>163</v>
      </c>
    </row>
    <row r="268" s="13" customFormat="1">
      <c r="A268" s="13"/>
      <c r="B268" s="242"/>
      <c r="C268" s="243"/>
      <c r="D268" s="244" t="s">
        <v>172</v>
      </c>
      <c r="E268" s="245" t="s">
        <v>1</v>
      </c>
      <c r="F268" s="246" t="s">
        <v>1209</v>
      </c>
      <c r="G268" s="243"/>
      <c r="H268" s="247">
        <v>22</v>
      </c>
      <c r="I268" s="248"/>
      <c r="J268" s="243"/>
      <c r="K268" s="243"/>
      <c r="L268" s="249"/>
      <c r="M268" s="250"/>
      <c r="N268" s="251"/>
      <c r="O268" s="251"/>
      <c r="P268" s="251"/>
      <c r="Q268" s="251"/>
      <c r="R268" s="251"/>
      <c r="S268" s="251"/>
      <c r="T268" s="25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3" t="s">
        <v>172</v>
      </c>
      <c r="AU268" s="253" t="s">
        <v>88</v>
      </c>
      <c r="AV268" s="13" t="s">
        <v>88</v>
      </c>
      <c r="AW268" s="13" t="s">
        <v>34</v>
      </c>
      <c r="AX268" s="13" t="s">
        <v>78</v>
      </c>
      <c r="AY268" s="253" t="s">
        <v>163</v>
      </c>
    </row>
    <row r="269" s="13" customFormat="1">
      <c r="A269" s="13"/>
      <c r="B269" s="242"/>
      <c r="C269" s="243"/>
      <c r="D269" s="244" t="s">
        <v>172</v>
      </c>
      <c r="E269" s="245" t="s">
        <v>1</v>
      </c>
      <c r="F269" s="246" t="s">
        <v>1210</v>
      </c>
      <c r="G269" s="243"/>
      <c r="H269" s="247">
        <v>24.800000000000001</v>
      </c>
      <c r="I269" s="248"/>
      <c r="J269" s="243"/>
      <c r="K269" s="243"/>
      <c r="L269" s="249"/>
      <c r="M269" s="250"/>
      <c r="N269" s="251"/>
      <c r="O269" s="251"/>
      <c r="P269" s="251"/>
      <c r="Q269" s="251"/>
      <c r="R269" s="251"/>
      <c r="S269" s="251"/>
      <c r="T269" s="25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3" t="s">
        <v>172</v>
      </c>
      <c r="AU269" s="253" t="s">
        <v>88</v>
      </c>
      <c r="AV269" s="13" t="s">
        <v>88</v>
      </c>
      <c r="AW269" s="13" t="s">
        <v>34</v>
      </c>
      <c r="AX269" s="13" t="s">
        <v>78</v>
      </c>
      <c r="AY269" s="253" t="s">
        <v>163</v>
      </c>
    </row>
    <row r="270" s="16" customFormat="1">
      <c r="A270" s="16"/>
      <c r="B270" s="279"/>
      <c r="C270" s="280"/>
      <c r="D270" s="244" t="s">
        <v>172</v>
      </c>
      <c r="E270" s="281" t="s">
        <v>1</v>
      </c>
      <c r="F270" s="282" t="s">
        <v>190</v>
      </c>
      <c r="G270" s="280"/>
      <c r="H270" s="283">
        <v>57.799999999999997</v>
      </c>
      <c r="I270" s="284"/>
      <c r="J270" s="280"/>
      <c r="K270" s="280"/>
      <c r="L270" s="285"/>
      <c r="M270" s="286"/>
      <c r="N270" s="287"/>
      <c r="O270" s="287"/>
      <c r="P270" s="287"/>
      <c r="Q270" s="287"/>
      <c r="R270" s="287"/>
      <c r="S270" s="287"/>
      <c r="T270" s="288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89" t="s">
        <v>172</v>
      </c>
      <c r="AU270" s="289" t="s">
        <v>88</v>
      </c>
      <c r="AV270" s="16" t="s">
        <v>164</v>
      </c>
      <c r="AW270" s="16" t="s">
        <v>34</v>
      </c>
      <c r="AX270" s="16" t="s">
        <v>78</v>
      </c>
      <c r="AY270" s="289" t="s">
        <v>163</v>
      </c>
    </row>
    <row r="271" s="15" customFormat="1">
      <c r="A271" s="15"/>
      <c r="B271" s="269"/>
      <c r="C271" s="270"/>
      <c r="D271" s="244" t="s">
        <v>172</v>
      </c>
      <c r="E271" s="271" t="s">
        <v>1</v>
      </c>
      <c r="F271" s="272" t="s">
        <v>1137</v>
      </c>
      <c r="G271" s="270"/>
      <c r="H271" s="271" t="s">
        <v>1</v>
      </c>
      <c r="I271" s="273"/>
      <c r="J271" s="270"/>
      <c r="K271" s="270"/>
      <c r="L271" s="274"/>
      <c r="M271" s="275"/>
      <c r="N271" s="276"/>
      <c r="O271" s="276"/>
      <c r="P271" s="276"/>
      <c r="Q271" s="276"/>
      <c r="R271" s="276"/>
      <c r="S271" s="276"/>
      <c r="T271" s="277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8" t="s">
        <v>172</v>
      </c>
      <c r="AU271" s="278" t="s">
        <v>88</v>
      </c>
      <c r="AV271" s="15" t="s">
        <v>86</v>
      </c>
      <c r="AW271" s="15" t="s">
        <v>34</v>
      </c>
      <c r="AX271" s="15" t="s">
        <v>78</v>
      </c>
      <c r="AY271" s="278" t="s">
        <v>163</v>
      </c>
    </row>
    <row r="272" s="13" customFormat="1">
      <c r="A272" s="13"/>
      <c r="B272" s="242"/>
      <c r="C272" s="243"/>
      <c r="D272" s="244" t="s">
        <v>172</v>
      </c>
      <c r="E272" s="245" t="s">
        <v>1</v>
      </c>
      <c r="F272" s="246" t="s">
        <v>1211</v>
      </c>
      <c r="G272" s="243"/>
      <c r="H272" s="247">
        <v>37.600000000000001</v>
      </c>
      <c r="I272" s="248"/>
      <c r="J272" s="243"/>
      <c r="K272" s="243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172</v>
      </c>
      <c r="AU272" s="253" t="s">
        <v>88</v>
      </c>
      <c r="AV272" s="13" t="s">
        <v>88</v>
      </c>
      <c r="AW272" s="13" t="s">
        <v>34</v>
      </c>
      <c r="AX272" s="13" t="s">
        <v>78</v>
      </c>
      <c r="AY272" s="253" t="s">
        <v>163</v>
      </c>
    </row>
    <row r="273" s="16" customFormat="1">
      <c r="A273" s="16"/>
      <c r="B273" s="279"/>
      <c r="C273" s="280"/>
      <c r="D273" s="244" t="s">
        <v>172</v>
      </c>
      <c r="E273" s="281" t="s">
        <v>1</v>
      </c>
      <c r="F273" s="282" t="s">
        <v>190</v>
      </c>
      <c r="G273" s="280"/>
      <c r="H273" s="283">
        <v>37.600000000000001</v>
      </c>
      <c r="I273" s="284"/>
      <c r="J273" s="280"/>
      <c r="K273" s="280"/>
      <c r="L273" s="285"/>
      <c r="M273" s="286"/>
      <c r="N273" s="287"/>
      <c r="O273" s="287"/>
      <c r="P273" s="287"/>
      <c r="Q273" s="287"/>
      <c r="R273" s="287"/>
      <c r="S273" s="287"/>
      <c r="T273" s="288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89" t="s">
        <v>172</v>
      </c>
      <c r="AU273" s="289" t="s">
        <v>88</v>
      </c>
      <c r="AV273" s="16" t="s">
        <v>164</v>
      </c>
      <c r="AW273" s="16" t="s">
        <v>34</v>
      </c>
      <c r="AX273" s="16" t="s">
        <v>78</v>
      </c>
      <c r="AY273" s="289" t="s">
        <v>163</v>
      </c>
    </row>
    <row r="274" s="15" customFormat="1">
      <c r="A274" s="15"/>
      <c r="B274" s="269"/>
      <c r="C274" s="270"/>
      <c r="D274" s="244" t="s">
        <v>172</v>
      </c>
      <c r="E274" s="271" t="s">
        <v>1</v>
      </c>
      <c r="F274" s="272" t="s">
        <v>1139</v>
      </c>
      <c r="G274" s="270"/>
      <c r="H274" s="271" t="s">
        <v>1</v>
      </c>
      <c r="I274" s="273"/>
      <c r="J274" s="270"/>
      <c r="K274" s="270"/>
      <c r="L274" s="274"/>
      <c r="M274" s="275"/>
      <c r="N274" s="276"/>
      <c r="O274" s="276"/>
      <c r="P274" s="276"/>
      <c r="Q274" s="276"/>
      <c r="R274" s="276"/>
      <c r="S274" s="276"/>
      <c r="T274" s="27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8" t="s">
        <v>172</v>
      </c>
      <c r="AU274" s="278" t="s">
        <v>88</v>
      </c>
      <c r="AV274" s="15" t="s">
        <v>86</v>
      </c>
      <c r="AW274" s="15" t="s">
        <v>34</v>
      </c>
      <c r="AX274" s="15" t="s">
        <v>78</v>
      </c>
      <c r="AY274" s="278" t="s">
        <v>163</v>
      </c>
    </row>
    <row r="275" s="13" customFormat="1">
      <c r="A275" s="13"/>
      <c r="B275" s="242"/>
      <c r="C275" s="243"/>
      <c r="D275" s="244" t="s">
        <v>172</v>
      </c>
      <c r="E275" s="245" t="s">
        <v>1</v>
      </c>
      <c r="F275" s="246" t="s">
        <v>1212</v>
      </c>
      <c r="G275" s="243"/>
      <c r="H275" s="247">
        <v>4.5</v>
      </c>
      <c r="I275" s="248"/>
      <c r="J275" s="243"/>
      <c r="K275" s="243"/>
      <c r="L275" s="249"/>
      <c r="M275" s="250"/>
      <c r="N275" s="251"/>
      <c r="O275" s="251"/>
      <c r="P275" s="251"/>
      <c r="Q275" s="251"/>
      <c r="R275" s="251"/>
      <c r="S275" s="251"/>
      <c r="T275" s="25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3" t="s">
        <v>172</v>
      </c>
      <c r="AU275" s="253" t="s">
        <v>88</v>
      </c>
      <c r="AV275" s="13" t="s">
        <v>88</v>
      </c>
      <c r="AW275" s="13" t="s">
        <v>34</v>
      </c>
      <c r="AX275" s="13" t="s">
        <v>78</v>
      </c>
      <c r="AY275" s="253" t="s">
        <v>163</v>
      </c>
    </row>
    <row r="276" s="16" customFormat="1">
      <c r="A276" s="16"/>
      <c r="B276" s="279"/>
      <c r="C276" s="280"/>
      <c r="D276" s="244" t="s">
        <v>172</v>
      </c>
      <c r="E276" s="281" t="s">
        <v>1</v>
      </c>
      <c r="F276" s="282" t="s">
        <v>190</v>
      </c>
      <c r="G276" s="280"/>
      <c r="H276" s="283">
        <v>4.5</v>
      </c>
      <c r="I276" s="284"/>
      <c r="J276" s="280"/>
      <c r="K276" s="280"/>
      <c r="L276" s="285"/>
      <c r="M276" s="286"/>
      <c r="N276" s="287"/>
      <c r="O276" s="287"/>
      <c r="P276" s="287"/>
      <c r="Q276" s="287"/>
      <c r="R276" s="287"/>
      <c r="S276" s="287"/>
      <c r="T276" s="288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89" t="s">
        <v>172</v>
      </c>
      <c r="AU276" s="289" t="s">
        <v>88</v>
      </c>
      <c r="AV276" s="16" t="s">
        <v>164</v>
      </c>
      <c r="AW276" s="16" t="s">
        <v>34</v>
      </c>
      <c r="AX276" s="16" t="s">
        <v>78</v>
      </c>
      <c r="AY276" s="289" t="s">
        <v>163</v>
      </c>
    </row>
    <row r="277" s="14" customFormat="1">
      <c r="A277" s="14"/>
      <c r="B277" s="254"/>
      <c r="C277" s="255"/>
      <c r="D277" s="244" t="s">
        <v>172</v>
      </c>
      <c r="E277" s="256" t="s">
        <v>1</v>
      </c>
      <c r="F277" s="257" t="s">
        <v>176</v>
      </c>
      <c r="G277" s="255"/>
      <c r="H277" s="258">
        <v>131.09999999999999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4" t="s">
        <v>172</v>
      </c>
      <c r="AU277" s="264" t="s">
        <v>88</v>
      </c>
      <c r="AV277" s="14" t="s">
        <v>170</v>
      </c>
      <c r="AW277" s="14" t="s">
        <v>34</v>
      </c>
      <c r="AX277" s="14" t="s">
        <v>86</v>
      </c>
      <c r="AY277" s="264" t="s">
        <v>163</v>
      </c>
    </row>
    <row r="278" s="2" customFormat="1" ht="24.15" customHeight="1">
      <c r="A278" s="39"/>
      <c r="B278" s="40"/>
      <c r="C278" s="228" t="s">
        <v>402</v>
      </c>
      <c r="D278" s="228" t="s">
        <v>166</v>
      </c>
      <c r="E278" s="229" t="s">
        <v>1015</v>
      </c>
      <c r="F278" s="230" t="s">
        <v>1016</v>
      </c>
      <c r="G278" s="231" t="s">
        <v>169</v>
      </c>
      <c r="H278" s="232">
        <v>6.75</v>
      </c>
      <c r="I278" s="233"/>
      <c r="J278" s="234">
        <f>ROUND(I278*H278,2)</f>
        <v>0</v>
      </c>
      <c r="K278" s="235"/>
      <c r="L278" s="45"/>
      <c r="M278" s="236" t="s">
        <v>1</v>
      </c>
      <c r="N278" s="237" t="s">
        <v>43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278</v>
      </c>
      <c r="AT278" s="240" t="s">
        <v>166</v>
      </c>
      <c r="AU278" s="240" t="s">
        <v>88</v>
      </c>
      <c r="AY278" s="18" t="s">
        <v>163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86</v>
      </c>
      <c r="BK278" s="241">
        <f>ROUND(I278*H278,2)</f>
        <v>0</v>
      </c>
      <c r="BL278" s="18" t="s">
        <v>278</v>
      </c>
      <c r="BM278" s="240" t="s">
        <v>1213</v>
      </c>
    </row>
    <row r="279" s="2" customFormat="1">
      <c r="A279" s="39"/>
      <c r="B279" s="40"/>
      <c r="C279" s="41"/>
      <c r="D279" s="244" t="s">
        <v>186</v>
      </c>
      <c r="E279" s="41"/>
      <c r="F279" s="265" t="s">
        <v>1018</v>
      </c>
      <c r="G279" s="41"/>
      <c r="H279" s="41"/>
      <c r="I279" s="266"/>
      <c r="J279" s="41"/>
      <c r="K279" s="41"/>
      <c r="L279" s="45"/>
      <c r="M279" s="267"/>
      <c r="N279" s="268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186</v>
      </c>
      <c r="AU279" s="18" t="s">
        <v>88</v>
      </c>
    </row>
    <row r="280" s="2" customFormat="1" ht="37.8" customHeight="1">
      <c r="A280" s="39"/>
      <c r="B280" s="40"/>
      <c r="C280" s="228" t="s">
        <v>406</v>
      </c>
      <c r="D280" s="228" t="s">
        <v>166</v>
      </c>
      <c r="E280" s="229" t="s">
        <v>1214</v>
      </c>
      <c r="F280" s="230" t="s">
        <v>1215</v>
      </c>
      <c r="G280" s="231" t="s">
        <v>169</v>
      </c>
      <c r="H280" s="232">
        <v>739.13300000000004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43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278</v>
      </c>
      <c r="AT280" s="240" t="s">
        <v>166</v>
      </c>
      <c r="AU280" s="240" t="s">
        <v>88</v>
      </c>
      <c r="AY280" s="18" t="s">
        <v>163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278</v>
      </c>
      <c r="BM280" s="240" t="s">
        <v>1216</v>
      </c>
    </row>
    <row r="281" s="2" customFormat="1">
      <c r="A281" s="39"/>
      <c r="B281" s="40"/>
      <c r="C281" s="41"/>
      <c r="D281" s="244" t="s">
        <v>186</v>
      </c>
      <c r="E281" s="41"/>
      <c r="F281" s="265" t="s">
        <v>1217</v>
      </c>
      <c r="G281" s="41"/>
      <c r="H281" s="41"/>
      <c r="I281" s="266"/>
      <c r="J281" s="41"/>
      <c r="K281" s="41"/>
      <c r="L281" s="45"/>
      <c r="M281" s="267"/>
      <c r="N281" s="268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186</v>
      </c>
      <c r="AU281" s="18" t="s">
        <v>88</v>
      </c>
    </row>
    <row r="282" s="15" customFormat="1">
      <c r="A282" s="15"/>
      <c r="B282" s="269"/>
      <c r="C282" s="270"/>
      <c r="D282" s="244" t="s">
        <v>172</v>
      </c>
      <c r="E282" s="271" t="s">
        <v>1</v>
      </c>
      <c r="F282" s="272" t="s">
        <v>1131</v>
      </c>
      <c r="G282" s="270"/>
      <c r="H282" s="271" t="s">
        <v>1</v>
      </c>
      <c r="I282" s="273"/>
      <c r="J282" s="270"/>
      <c r="K282" s="270"/>
      <c r="L282" s="274"/>
      <c r="M282" s="275"/>
      <c r="N282" s="276"/>
      <c r="O282" s="276"/>
      <c r="P282" s="276"/>
      <c r="Q282" s="276"/>
      <c r="R282" s="276"/>
      <c r="S282" s="276"/>
      <c r="T282" s="27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8" t="s">
        <v>172</v>
      </c>
      <c r="AU282" s="278" t="s">
        <v>88</v>
      </c>
      <c r="AV282" s="15" t="s">
        <v>86</v>
      </c>
      <c r="AW282" s="15" t="s">
        <v>34</v>
      </c>
      <c r="AX282" s="15" t="s">
        <v>78</v>
      </c>
      <c r="AY282" s="278" t="s">
        <v>163</v>
      </c>
    </row>
    <row r="283" s="13" customFormat="1">
      <c r="A283" s="13"/>
      <c r="B283" s="242"/>
      <c r="C283" s="243"/>
      <c r="D283" s="244" t="s">
        <v>172</v>
      </c>
      <c r="E283" s="245" t="s">
        <v>1</v>
      </c>
      <c r="F283" s="246" t="s">
        <v>1218</v>
      </c>
      <c r="G283" s="243"/>
      <c r="H283" s="247">
        <v>137.28</v>
      </c>
      <c r="I283" s="248"/>
      <c r="J283" s="243"/>
      <c r="K283" s="243"/>
      <c r="L283" s="249"/>
      <c r="M283" s="250"/>
      <c r="N283" s="251"/>
      <c r="O283" s="251"/>
      <c r="P283" s="251"/>
      <c r="Q283" s="251"/>
      <c r="R283" s="251"/>
      <c r="S283" s="251"/>
      <c r="T283" s="25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3" t="s">
        <v>172</v>
      </c>
      <c r="AU283" s="253" t="s">
        <v>88</v>
      </c>
      <c r="AV283" s="13" t="s">
        <v>88</v>
      </c>
      <c r="AW283" s="13" t="s">
        <v>34</v>
      </c>
      <c r="AX283" s="13" t="s">
        <v>78</v>
      </c>
      <c r="AY283" s="253" t="s">
        <v>163</v>
      </c>
    </row>
    <row r="284" s="16" customFormat="1">
      <c r="A284" s="16"/>
      <c r="B284" s="279"/>
      <c r="C284" s="280"/>
      <c r="D284" s="244" t="s">
        <v>172</v>
      </c>
      <c r="E284" s="281" t="s">
        <v>1</v>
      </c>
      <c r="F284" s="282" t="s">
        <v>190</v>
      </c>
      <c r="G284" s="280"/>
      <c r="H284" s="283">
        <v>137.28</v>
      </c>
      <c r="I284" s="284"/>
      <c r="J284" s="280"/>
      <c r="K284" s="280"/>
      <c r="L284" s="285"/>
      <c r="M284" s="286"/>
      <c r="N284" s="287"/>
      <c r="O284" s="287"/>
      <c r="P284" s="287"/>
      <c r="Q284" s="287"/>
      <c r="R284" s="287"/>
      <c r="S284" s="287"/>
      <c r="T284" s="288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89" t="s">
        <v>172</v>
      </c>
      <c r="AU284" s="289" t="s">
        <v>88</v>
      </c>
      <c r="AV284" s="16" t="s">
        <v>164</v>
      </c>
      <c r="AW284" s="16" t="s">
        <v>34</v>
      </c>
      <c r="AX284" s="16" t="s">
        <v>78</v>
      </c>
      <c r="AY284" s="289" t="s">
        <v>163</v>
      </c>
    </row>
    <row r="285" s="15" customFormat="1">
      <c r="A285" s="15"/>
      <c r="B285" s="269"/>
      <c r="C285" s="270"/>
      <c r="D285" s="244" t="s">
        <v>172</v>
      </c>
      <c r="E285" s="271" t="s">
        <v>1</v>
      </c>
      <c r="F285" s="272" t="s">
        <v>1133</v>
      </c>
      <c r="G285" s="270"/>
      <c r="H285" s="271" t="s">
        <v>1</v>
      </c>
      <c r="I285" s="273"/>
      <c r="J285" s="270"/>
      <c r="K285" s="270"/>
      <c r="L285" s="274"/>
      <c r="M285" s="275"/>
      <c r="N285" s="276"/>
      <c r="O285" s="276"/>
      <c r="P285" s="276"/>
      <c r="Q285" s="276"/>
      <c r="R285" s="276"/>
      <c r="S285" s="276"/>
      <c r="T285" s="27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8" t="s">
        <v>172</v>
      </c>
      <c r="AU285" s="278" t="s">
        <v>88</v>
      </c>
      <c r="AV285" s="15" t="s">
        <v>86</v>
      </c>
      <c r="AW285" s="15" t="s">
        <v>34</v>
      </c>
      <c r="AX285" s="15" t="s">
        <v>78</v>
      </c>
      <c r="AY285" s="278" t="s">
        <v>163</v>
      </c>
    </row>
    <row r="286" s="13" customFormat="1">
      <c r="A286" s="13"/>
      <c r="B286" s="242"/>
      <c r="C286" s="243"/>
      <c r="D286" s="244" t="s">
        <v>172</v>
      </c>
      <c r="E286" s="245" t="s">
        <v>1</v>
      </c>
      <c r="F286" s="246" t="s">
        <v>1219</v>
      </c>
      <c r="G286" s="243"/>
      <c r="H286" s="247">
        <v>216</v>
      </c>
      <c r="I286" s="248"/>
      <c r="J286" s="243"/>
      <c r="K286" s="243"/>
      <c r="L286" s="249"/>
      <c r="M286" s="250"/>
      <c r="N286" s="251"/>
      <c r="O286" s="251"/>
      <c r="P286" s="251"/>
      <c r="Q286" s="251"/>
      <c r="R286" s="251"/>
      <c r="S286" s="251"/>
      <c r="T286" s="25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3" t="s">
        <v>172</v>
      </c>
      <c r="AU286" s="253" t="s">
        <v>88</v>
      </c>
      <c r="AV286" s="13" t="s">
        <v>88</v>
      </c>
      <c r="AW286" s="13" t="s">
        <v>34</v>
      </c>
      <c r="AX286" s="13" t="s">
        <v>78</v>
      </c>
      <c r="AY286" s="253" t="s">
        <v>163</v>
      </c>
    </row>
    <row r="287" s="13" customFormat="1">
      <c r="A287" s="13"/>
      <c r="B287" s="242"/>
      <c r="C287" s="243"/>
      <c r="D287" s="244" t="s">
        <v>172</v>
      </c>
      <c r="E287" s="245" t="s">
        <v>1</v>
      </c>
      <c r="F287" s="246" t="s">
        <v>1220</v>
      </c>
      <c r="G287" s="243"/>
      <c r="H287" s="247">
        <v>96.799999999999997</v>
      </c>
      <c r="I287" s="248"/>
      <c r="J287" s="243"/>
      <c r="K287" s="243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172</v>
      </c>
      <c r="AU287" s="253" t="s">
        <v>88</v>
      </c>
      <c r="AV287" s="13" t="s">
        <v>88</v>
      </c>
      <c r="AW287" s="13" t="s">
        <v>34</v>
      </c>
      <c r="AX287" s="13" t="s">
        <v>78</v>
      </c>
      <c r="AY287" s="253" t="s">
        <v>163</v>
      </c>
    </row>
    <row r="288" s="13" customFormat="1">
      <c r="A288" s="13"/>
      <c r="B288" s="242"/>
      <c r="C288" s="243"/>
      <c r="D288" s="244" t="s">
        <v>172</v>
      </c>
      <c r="E288" s="245" t="s">
        <v>1</v>
      </c>
      <c r="F288" s="246" t="s">
        <v>1221</v>
      </c>
      <c r="G288" s="243"/>
      <c r="H288" s="247">
        <v>109.12000000000001</v>
      </c>
      <c r="I288" s="248"/>
      <c r="J288" s="243"/>
      <c r="K288" s="243"/>
      <c r="L288" s="249"/>
      <c r="M288" s="250"/>
      <c r="N288" s="251"/>
      <c r="O288" s="251"/>
      <c r="P288" s="251"/>
      <c r="Q288" s="251"/>
      <c r="R288" s="251"/>
      <c r="S288" s="251"/>
      <c r="T288" s="25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3" t="s">
        <v>172</v>
      </c>
      <c r="AU288" s="253" t="s">
        <v>88</v>
      </c>
      <c r="AV288" s="13" t="s">
        <v>88</v>
      </c>
      <c r="AW288" s="13" t="s">
        <v>34</v>
      </c>
      <c r="AX288" s="13" t="s">
        <v>78</v>
      </c>
      <c r="AY288" s="253" t="s">
        <v>163</v>
      </c>
    </row>
    <row r="289" s="16" customFormat="1">
      <c r="A289" s="16"/>
      <c r="B289" s="279"/>
      <c r="C289" s="280"/>
      <c r="D289" s="244" t="s">
        <v>172</v>
      </c>
      <c r="E289" s="281" t="s">
        <v>1</v>
      </c>
      <c r="F289" s="282" t="s">
        <v>190</v>
      </c>
      <c r="G289" s="280"/>
      <c r="H289" s="283">
        <v>421.92000000000002</v>
      </c>
      <c r="I289" s="284"/>
      <c r="J289" s="280"/>
      <c r="K289" s="280"/>
      <c r="L289" s="285"/>
      <c r="M289" s="286"/>
      <c r="N289" s="287"/>
      <c r="O289" s="287"/>
      <c r="P289" s="287"/>
      <c r="Q289" s="287"/>
      <c r="R289" s="287"/>
      <c r="S289" s="287"/>
      <c r="T289" s="288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289" t="s">
        <v>172</v>
      </c>
      <c r="AU289" s="289" t="s">
        <v>88</v>
      </c>
      <c r="AV289" s="16" t="s">
        <v>164</v>
      </c>
      <c r="AW289" s="16" t="s">
        <v>34</v>
      </c>
      <c r="AX289" s="16" t="s">
        <v>78</v>
      </c>
      <c r="AY289" s="289" t="s">
        <v>163</v>
      </c>
    </row>
    <row r="290" s="15" customFormat="1">
      <c r="A290" s="15"/>
      <c r="B290" s="269"/>
      <c r="C290" s="270"/>
      <c r="D290" s="244" t="s">
        <v>172</v>
      </c>
      <c r="E290" s="271" t="s">
        <v>1</v>
      </c>
      <c r="F290" s="272" t="s">
        <v>1137</v>
      </c>
      <c r="G290" s="270"/>
      <c r="H290" s="271" t="s">
        <v>1</v>
      </c>
      <c r="I290" s="273"/>
      <c r="J290" s="270"/>
      <c r="K290" s="270"/>
      <c r="L290" s="274"/>
      <c r="M290" s="275"/>
      <c r="N290" s="276"/>
      <c r="O290" s="276"/>
      <c r="P290" s="276"/>
      <c r="Q290" s="276"/>
      <c r="R290" s="276"/>
      <c r="S290" s="276"/>
      <c r="T290" s="27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8" t="s">
        <v>172</v>
      </c>
      <c r="AU290" s="278" t="s">
        <v>88</v>
      </c>
      <c r="AV290" s="15" t="s">
        <v>86</v>
      </c>
      <c r="AW290" s="15" t="s">
        <v>34</v>
      </c>
      <c r="AX290" s="15" t="s">
        <v>78</v>
      </c>
      <c r="AY290" s="278" t="s">
        <v>163</v>
      </c>
    </row>
    <row r="291" s="13" customFormat="1">
      <c r="A291" s="13"/>
      <c r="B291" s="242"/>
      <c r="C291" s="243"/>
      <c r="D291" s="244" t="s">
        <v>172</v>
      </c>
      <c r="E291" s="245" t="s">
        <v>1</v>
      </c>
      <c r="F291" s="246" t="s">
        <v>1222</v>
      </c>
      <c r="G291" s="243"/>
      <c r="H291" s="247">
        <v>165.44</v>
      </c>
      <c r="I291" s="248"/>
      <c r="J291" s="243"/>
      <c r="K291" s="243"/>
      <c r="L291" s="249"/>
      <c r="M291" s="250"/>
      <c r="N291" s="251"/>
      <c r="O291" s="251"/>
      <c r="P291" s="251"/>
      <c r="Q291" s="251"/>
      <c r="R291" s="251"/>
      <c r="S291" s="251"/>
      <c r="T291" s="25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3" t="s">
        <v>172</v>
      </c>
      <c r="AU291" s="253" t="s">
        <v>88</v>
      </c>
      <c r="AV291" s="13" t="s">
        <v>88</v>
      </c>
      <c r="AW291" s="13" t="s">
        <v>34</v>
      </c>
      <c r="AX291" s="13" t="s">
        <v>78</v>
      </c>
      <c r="AY291" s="253" t="s">
        <v>163</v>
      </c>
    </row>
    <row r="292" s="16" customFormat="1">
      <c r="A292" s="16"/>
      <c r="B292" s="279"/>
      <c r="C292" s="280"/>
      <c r="D292" s="244" t="s">
        <v>172</v>
      </c>
      <c r="E292" s="281" t="s">
        <v>1</v>
      </c>
      <c r="F292" s="282" t="s">
        <v>190</v>
      </c>
      <c r="G292" s="280"/>
      <c r="H292" s="283">
        <v>165.44</v>
      </c>
      <c r="I292" s="284"/>
      <c r="J292" s="280"/>
      <c r="K292" s="280"/>
      <c r="L292" s="285"/>
      <c r="M292" s="286"/>
      <c r="N292" s="287"/>
      <c r="O292" s="287"/>
      <c r="P292" s="287"/>
      <c r="Q292" s="287"/>
      <c r="R292" s="287"/>
      <c r="S292" s="287"/>
      <c r="T292" s="288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89" t="s">
        <v>172</v>
      </c>
      <c r="AU292" s="289" t="s">
        <v>88</v>
      </c>
      <c r="AV292" s="16" t="s">
        <v>164</v>
      </c>
      <c r="AW292" s="16" t="s">
        <v>34</v>
      </c>
      <c r="AX292" s="16" t="s">
        <v>78</v>
      </c>
      <c r="AY292" s="289" t="s">
        <v>163</v>
      </c>
    </row>
    <row r="293" s="14" customFormat="1">
      <c r="A293" s="14"/>
      <c r="B293" s="254"/>
      <c r="C293" s="255"/>
      <c r="D293" s="244" t="s">
        <v>172</v>
      </c>
      <c r="E293" s="256" t="s">
        <v>1</v>
      </c>
      <c r="F293" s="257" t="s">
        <v>176</v>
      </c>
      <c r="G293" s="255"/>
      <c r="H293" s="258">
        <v>724.63999999999999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4" t="s">
        <v>172</v>
      </c>
      <c r="AU293" s="264" t="s">
        <v>88</v>
      </c>
      <c r="AV293" s="14" t="s">
        <v>170</v>
      </c>
      <c r="AW293" s="14" t="s">
        <v>34</v>
      </c>
      <c r="AX293" s="14" t="s">
        <v>78</v>
      </c>
      <c r="AY293" s="264" t="s">
        <v>163</v>
      </c>
    </row>
    <row r="294" s="13" customFormat="1">
      <c r="A294" s="13"/>
      <c r="B294" s="242"/>
      <c r="C294" s="243"/>
      <c r="D294" s="244" t="s">
        <v>172</v>
      </c>
      <c r="E294" s="245" t="s">
        <v>1</v>
      </c>
      <c r="F294" s="246" t="s">
        <v>1223</v>
      </c>
      <c r="G294" s="243"/>
      <c r="H294" s="247">
        <v>739.13300000000004</v>
      </c>
      <c r="I294" s="248"/>
      <c r="J294" s="243"/>
      <c r="K294" s="243"/>
      <c r="L294" s="249"/>
      <c r="M294" s="250"/>
      <c r="N294" s="251"/>
      <c r="O294" s="251"/>
      <c r="P294" s="251"/>
      <c r="Q294" s="251"/>
      <c r="R294" s="251"/>
      <c r="S294" s="251"/>
      <c r="T294" s="25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3" t="s">
        <v>172</v>
      </c>
      <c r="AU294" s="253" t="s">
        <v>88</v>
      </c>
      <c r="AV294" s="13" t="s">
        <v>88</v>
      </c>
      <c r="AW294" s="13" t="s">
        <v>34</v>
      </c>
      <c r="AX294" s="13" t="s">
        <v>86</v>
      </c>
      <c r="AY294" s="253" t="s">
        <v>163</v>
      </c>
    </row>
    <row r="295" s="2" customFormat="1" ht="24.15" customHeight="1">
      <c r="A295" s="39"/>
      <c r="B295" s="40"/>
      <c r="C295" s="228" t="s">
        <v>410</v>
      </c>
      <c r="D295" s="228" t="s">
        <v>166</v>
      </c>
      <c r="E295" s="229" t="s">
        <v>1224</v>
      </c>
      <c r="F295" s="230" t="s">
        <v>1225</v>
      </c>
      <c r="G295" s="231" t="s">
        <v>239</v>
      </c>
      <c r="H295" s="232">
        <v>93</v>
      </c>
      <c r="I295" s="233"/>
      <c r="J295" s="234">
        <f>ROUND(I295*H295,2)</f>
        <v>0</v>
      </c>
      <c r="K295" s="235"/>
      <c r="L295" s="45"/>
      <c r="M295" s="236" t="s">
        <v>1</v>
      </c>
      <c r="N295" s="237" t="s">
        <v>43</v>
      </c>
      <c r="O295" s="92"/>
      <c r="P295" s="238">
        <f>O295*H295</f>
        <v>0</v>
      </c>
      <c r="Q295" s="238">
        <v>0.0040600000000000002</v>
      </c>
      <c r="R295" s="238">
        <f>Q295*H295</f>
        <v>0.37758000000000003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278</v>
      </c>
      <c r="AT295" s="240" t="s">
        <v>166</v>
      </c>
      <c r="AU295" s="240" t="s">
        <v>88</v>
      </c>
      <c r="AY295" s="18" t="s">
        <v>163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86</v>
      </c>
      <c r="BK295" s="241">
        <f>ROUND(I295*H295,2)</f>
        <v>0</v>
      </c>
      <c r="BL295" s="18" t="s">
        <v>278</v>
      </c>
      <c r="BM295" s="240" t="s">
        <v>1226</v>
      </c>
    </row>
    <row r="296" s="2" customFormat="1">
      <c r="A296" s="39"/>
      <c r="B296" s="40"/>
      <c r="C296" s="41"/>
      <c r="D296" s="244" t="s">
        <v>186</v>
      </c>
      <c r="E296" s="41"/>
      <c r="F296" s="265" t="s">
        <v>1022</v>
      </c>
      <c r="G296" s="41"/>
      <c r="H296" s="41"/>
      <c r="I296" s="266"/>
      <c r="J296" s="41"/>
      <c r="K296" s="41"/>
      <c r="L296" s="45"/>
      <c r="M296" s="267"/>
      <c r="N296" s="268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186</v>
      </c>
      <c r="AU296" s="18" t="s">
        <v>88</v>
      </c>
    </row>
    <row r="297" s="13" customFormat="1">
      <c r="A297" s="13"/>
      <c r="B297" s="242"/>
      <c r="C297" s="243"/>
      <c r="D297" s="244" t="s">
        <v>172</v>
      </c>
      <c r="E297" s="245" t="s">
        <v>1</v>
      </c>
      <c r="F297" s="246" t="s">
        <v>1227</v>
      </c>
      <c r="G297" s="243"/>
      <c r="H297" s="247">
        <v>73</v>
      </c>
      <c r="I297" s="248"/>
      <c r="J297" s="243"/>
      <c r="K297" s="243"/>
      <c r="L297" s="249"/>
      <c r="M297" s="250"/>
      <c r="N297" s="251"/>
      <c r="O297" s="251"/>
      <c r="P297" s="251"/>
      <c r="Q297" s="251"/>
      <c r="R297" s="251"/>
      <c r="S297" s="251"/>
      <c r="T297" s="25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3" t="s">
        <v>172</v>
      </c>
      <c r="AU297" s="253" t="s">
        <v>88</v>
      </c>
      <c r="AV297" s="13" t="s">
        <v>88</v>
      </c>
      <c r="AW297" s="13" t="s">
        <v>34</v>
      </c>
      <c r="AX297" s="13" t="s">
        <v>78</v>
      </c>
      <c r="AY297" s="253" t="s">
        <v>163</v>
      </c>
    </row>
    <row r="298" s="13" customFormat="1">
      <c r="A298" s="13"/>
      <c r="B298" s="242"/>
      <c r="C298" s="243"/>
      <c r="D298" s="244" t="s">
        <v>172</v>
      </c>
      <c r="E298" s="245" t="s">
        <v>1</v>
      </c>
      <c r="F298" s="246" t="s">
        <v>1228</v>
      </c>
      <c r="G298" s="243"/>
      <c r="H298" s="247">
        <v>20</v>
      </c>
      <c r="I298" s="248"/>
      <c r="J298" s="243"/>
      <c r="K298" s="243"/>
      <c r="L298" s="249"/>
      <c r="M298" s="250"/>
      <c r="N298" s="251"/>
      <c r="O298" s="251"/>
      <c r="P298" s="251"/>
      <c r="Q298" s="251"/>
      <c r="R298" s="251"/>
      <c r="S298" s="251"/>
      <c r="T298" s="25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3" t="s">
        <v>172</v>
      </c>
      <c r="AU298" s="253" t="s">
        <v>88</v>
      </c>
      <c r="AV298" s="13" t="s">
        <v>88</v>
      </c>
      <c r="AW298" s="13" t="s">
        <v>34</v>
      </c>
      <c r="AX298" s="13" t="s">
        <v>78</v>
      </c>
      <c r="AY298" s="253" t="s">
        <v>163</v>
      </c>
    </row>
    <row r="299" s="14" customFormat="1">
      <c r="A299" s="14"/>
      <c r="B299" s="254"/>
      <c r="C299" s="255"/>
      <c r="D299" s="244" t="s">
        <v>172</v>
      </c>
      <c r="E299" s="256" t="s">
        <v>1</v>
      </c>
      <c r="F299" s="257" t="s">
        <v>176</v>
      </c>
      <c r="G299" s="255"/>
      <c r="H299" s="258">
        <v>93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4" t="s">
        <v>172</v>
      </c>
      <c r="AU299" s="264" t="s">
        <v>88</v>
      </c>
      <c r="AV299" s="14" t="s">
        <v>170</v>
      </c>
      <c r="AW299" s="14" t="s">
        <v>34</v>
      </c>
      <c r="AX299" s="14" t="s">
        <v>86</v>
      </c>
      <c r="AY299" s="264" t="s">
        <v>163</v>
      </c>
    </row>
    <row r="300" s="2" customFormat="1" ht="24.15" customHeight="1">
      <c r="A300" s="39"/>
      <c r="B300" s="40"/>
      <c r="C300" s="228" t="s">
        <v>415</v>
      </c>
      <c r="D300" s="228" t="s">
        <v>166</v>
      </c>
      <c r="E300" s="229" t="s">
        <v>1229</v>
      </c>
      <c r="F300" s="230" t="s">
        <v>1230</v>
      </c>
      <c r="G300" s="231" t="s">
        <v>239</v>
      </c>
      <c r="H300" s="232">
        <v>40</v>
      </c>
      <c r="I300" s="233"/>
      <c r="J300" s="234">
        <f>ROUND(I300*H300,2)</f>
        <v>0</v>
      </c>
      <c r="K300" s="235"/>
      <c r="L300" s="45"/>
      <c r="M300" s="236" t="s">
        <v>1</v>
      </c>
      <c r="N300" s="237" t="s">
        <v>43</v>
      </c>
      <c r="O300" s="92"/>
      <c r="P300" s="238">
        <f>O300*H300</f>
        <v>0</v>
      </c>
      <c r="Q300" s="238">
        <v>0.0043445000000000003</v>
      </c>
      <c r="R300" s="238">
        <f>Q300*H300</f>
        <v>0.17378000000000002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278</v>
      </c>
      <c r="AT300" s="240" t="s">
        <v>166</v>
      </c>
      <c r="AU300" s="240" t="s">
        <v>88</v>
      </c>
      <c r="AY300" s="18" t="s">
        <v>163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86</v>
      </c>
      <c r="BK300" s="241">
        <f>ROUND(I300*H300,2)</f>
        <v>0</v>
      </c>
      <c r="BL300" s="18" t="s">
        <v>278</v>
      </c>
      <c r="BM300" s="240" t="s">
        <v>1231</v>
      </c>
    </row>
    <row r="301" s="2" customFormat="1">
      <c r="A301" s="39"/>
      <c r="B301" s="40"/>
      <c r="C301" s="41"/>
      <c r="D301" s="244" t="s">
        <v>186</v>
      </c>
      <c r="E301" s="41"/>
      <c r="F301" s="265" t="s">
        <v>1022</v>
      </c>
      <c r="G301" s="41"/>
      <c r="H301" s="41"/>
      <c r="I301" s="266"/>
      <c r="J301" s="41"/>
      <c r="K301" s="41"/>
      <c r="L301" s="45"/>
      <c r="M301" s="267"/>
      <c r="N301" s="268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186</v>
      </c>
      <c r="AU301" s="18" t="s">
        <v>88</v>
      </c>
    </row>
    <row r="302" s="13" customFormat="1">
      <c r="A302" s="13"/>
      <c r="B302" s="242"/>
      <c r="C302" s="243"/>
      <c r="D302" s="244" t="s">
        <v>172</v>
      </c>
      <c r="E302" s="245" t="s">
        <v>1</v>
      </c>
      <c r="F302" s="246" t="s">
        <v>1191</v>
      </c>
      <c r="G302" s="243"/>
      <c r="H302" s="247">
        <v>40</v>
      </c>
      <c r="I302" s="248"/>
      <c r="J302" s="243"/>
      <c r="K302" s="243"/>
      <c r="L302" s="249"/>
      <c r="M302" s="250"/>
      <c r="N302" s="251"/>
      <c r="O302" s="251"/>
      <c r="P302" s="251"/>
      <c r="Q302" s="251"/>
      <c r="R302" s="251"/>
      <c r="S302" s="251"/>
      <c r="T302" s="25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3" t="s">
        <v>172</v>
      </c>
      <c r="AU302" s="253" t="s">
        <v>88</v>
      </c>
      <c r="AV302" s="13" t="s">
        <v>88</v>
      </c>
      <c r="AW302" s="13" t="s">
        <v>34</v>
      </c>
      <c r="AX302" s="13" t="s">
        <v>86</v>
      </c>
      <c r="AY302" s="253" t="s">
        <v>163</v>
      </c>
    </row>
    <row r="303" s="2" customFormat="1" ht="24.15" customHeight="1">
      <c r="A303" s="39"/>
      <c r="B303" s="40"/>
      <c r="C303" s="228" t="s">
        <v>422</v>
      </c>
      <c r="D303" s="228" t="s">
        <v>166</v>
      </c>
      <c r="E303" s="229" t="s">
        <v>1019</v>
      </c>
      <c r="F303" s="230" t="s">
        <v>1020</v>
      </c>
      <c r="G303" s="231" t="s">
        <v>239</v>
      </c>
      <c r="H303" s="232">
        <v>81.400000000000006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43</v>
      </c>
      <c r="O303" s="92"/>
      <c r="P303" s="238">
        <f>O303*H303</f>
        <v>0</v>
      </c>
      <c r="Q303" s="238">
        <v>0.0034705999999999999</v>
      </c>
      <c r="R303" s="238">
        <f>Q303*H303</f>
        <v>0.28250684000000004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278</v>
      </c>
      <c r="AT303" s="240" t="s">
        <v>166</v>
      </c>
      <c r="AU303" s="240" t="s">
        <v>88</v>
      </c>
      <c r="AY303" s="18" t="s">
        <v>163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86</v>
      </c>
      <c r="BK303" s="241">
        <f>ROUND(I303*H303,2)</f>
        <v>0</v>
      </c>
      <c r="BL303" s="18" t="s">
        <v>278</v>
      </c>
      <c r="BM303" s="240" t="s">
        <v>1232</v>
      </c>
    </row>
    <row r="304" s="2" customFormat="1">
      <c r="A304" s="39"/>
      <c r="B304" s="40"/>
      <c r="C304" s="41"/>
      <c r="D304" s="244" t="s">
        <v>186</v>
      </c>
      <c r="E304" s="41"/>
      <c r="F304" s="265" t="s">
        <v>1022</v>
      </c>
      <c r="G304" s="41"/>
      <c r="H304" s="41"/>
      <c r="I304" s="266"/>
      <c r="J304" s="41"/>
      <c r="K304" s="41"/>
      <c r="L304" s="45"/>
      <c r="M304" s="267"/>
      <c r="N304" s="268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186</v>
      </c>
      <c r="AU304" s="18" t="s">
        <v>88</v>
      </c>
    </row>
    <row r="305" s="2" customFormat="1" ht="24.15" customHeight="1">
      <c r="A305" s="39"/>
      <c r="B305" s="40"/>
      <c r="C305" s="228" t="s">
        <v>428</v>
      </c>
      <c r="D305" s="228" t="s">
        <v>166</v>
      </c>
      <c r="E305" s="229" t="s">
        <v>1023</v>
      </c>
      <c r="F305" s="230" t="s">
        <v>1024</v>
      </c>
      <c r="G305" s="231" t="s">
        <v>239</v>
      </c>
      <c r="H305" s="232">
        <v>131.09999999999999</v>
      </c>
      <c r="I305" s="233"/>
      <c r="J305" s="234">
        <f>ROUND(I305*H305,2)</f>
        <v>0</v>
      </c>
      <c r="K305" s="235"/>
      <c r="L305" s="45"/>
      <c r="M305" s="236" t="s">
        <v>1</v>
      </c>
      <c r="N305" s="237" t="s">
        <v>43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0</v>
      </c>
      <c r="T305" s="23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278</v>
      </c>
      <c r="AT305" s="240" t="s">
        <v>166</v>
      </c>
      <c r="AU305" s="240" t="s">
        <v>88</v>
      </c>
      <c r="AY305" s="18" t="s">
        <v>163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86</v>
      </c>
      <c r="BK305" s="241">
        <f>ROUND(I305*H305,2)</f>
        <v>0</v>
      </c>
      <c r="BL305" s="18" t="s">
        <v>278</v>
      </c>
      <c r="BM305" s="240" t="s">
        <v>1233</v>
      </c>
    </row>
    <row r="306" s="2" customFormat="1">
      <c r="A306" s="39"/>
      <c r="B306" s="40"/>
      <c r="C306" s="41"/>
      <c r="D306" s="244" t="s">
        <v>186</v>
      </c>
      <c r="E306" s="41"/>
      <c r="F306" s="265" t="s">
        <v>1022</v>
      </c>
      <c r="G306" s="41"/>
      <c r="H306" s="41"/>
      <c r="I306" s="266"/>
      <c r="J306" s="41"/>
      <c r="K306" s="41"/>
      <c r="L306" s="45"/>
      <c r="M306" s="267"/>
      <c r="N306" s="268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186</v>
      </c>
      <c r="AU306" s="18" t="s">
        <v>88</v>
      </c>
    </row>
    <row r="307" s="2" customFormat="1" ht="24.15" customHeight="1">
      <c r="A307" s="39"/>
      <c r="B307" s="40"/>
      <c r="C307" s="228" t="s">
        <v>436</v>
      </c>
      <c r="D307" s="228" t="s">
        <v>166</v>
      </c>
      <c r="E307" s="229" t="s">
        <v>1234</v>
      </c>
      <c r="F307" s="230" t="s">
        <v>1235</v>
      </c>
      <c r="G307" s="231" t="s">
        <v>184</v>
      </c>
      <c r="H307" s="232">
        <v>1</v>
      </c>
      <c r="I307" s="233"/>
      <c r="J307" s="234">
        <f>ROUND(I307*H307,2)</f>
        <v>0</v>
      </c>
      <c r="K307" s="235"/>
      <c r="L307" s="45"/>
      <c r="M307" s="236" t="s">
        <v>1</v>
      </c>
      <c r="N307" s="237" t="s">
        <v>43</v>
      </c>
      <c r="O307" s="92"/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0" t="s">
        <v>278</v>
      </c>
      <c r="AT307" s="240" t="s">
        <v>166</v>
      </c>
      <c r="AU307" s="240" t="s">
        <v>88</v>
      </c>
      <c r="AY307" s="18" t="s">
        <v>163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86</v>
      </c>
      <c r="BK307" s="241">
        <f>ROUND(I307*H307,2)</f>
        <v>0</v>
      </c>
      <c r="BL307" s="18" t="s">
        <v>278</v>
      </c>
      <c r="BM307" s="240" t="s">
        <v>1236</v>
      </c>
    </row>
    <row r="308" s="2" customFormat="1">
      <c r="A308" s="39"/>
      <c r="B308" s="40"/>
      <c r="C308" s="41"/>
      <c r="D308" s="244" t="s">
        <v>186</v>
      </c>
      <c r="E308" s="41"/>
      <c r="F308" s="265" t="s">
        <v>1022</v>
      </c>
      <c r="G308" s="41"/>
      <c r="H308" s="41"/>
      <c r="I308" s="266"/>
      <c r="J308" s="41"/>
      <c r="K308" s="41"/>
      <c r="L308" s="45"/>
      <c r="M308" s="267"/>
      <c r="N308" s="268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186</v>
      </c>
      <c r="AU308" s="18" t="s">
        <v>88</v>
      </c>
    </row>
    <row r="309" s="2" customFormat="1" ht="24.15" customHeight="1">
      <c r="A309" s="39"/>
      <c r="B309" s="40"/>
      <c r="C309" s="228" t="s">
        <v>442</v>
      </c>
      <c r="D309" s="228" t="s">
        <v>166</v>
      </c>
      <c r="E309" s="229" t="s">
        <v>1029</v>
      </c>
      <c r="F309" s="230" t="s">
        <v>1237</v>
      </c>
      <c r="G309" s="231" t="s">
        <v>239</v>
      </c>
      <c r="H309" s="232">
        <v>22.100000000000001</v>
      </c>
      <c r="I309" s="233"/>
      <c r="J309" s="234">
        <f>ROUND(I309*H309,2)</f>
        <v>0</v>
      </c>
      <c r="K309" s="235"/>
      <c r="L309" s="45"/>
      <c r="M309" s="236" t="s">
        <v>1</v>
      </c>
      <c r="N309" s="237" t="s">
        <v>43</v>
      </c>
      <c r="O309" s="92"/>
      <c r="P309" s="238">
        <f>O309*H309</f>
        <v>0</v>
      </c>
      <c r="Q309" s="238">
        <v>0.0028900000000000002</v>
      </c>
      <c r="R309" s="238">
        <f>Q309*H309</f>
        <v>0.063869000000000009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278</v>
      </c>
      <c r="AT309" s="240" t="s">
        <v>166</v>
      </c>
      <c r="AU309" s="240" t="s">
        <v>88</v>
      </c>
      <c r="AY309" s="18" t="s">
        <v>163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86</v>
      </c>
      <c r="BK309" s="241">
        <f>ROUND(I309*H309,2)</f>
        <v>0</v>
      </c>
      <c r="BL309" s="18" t="s">
        <v>278</v>
      </c>
      <c r="BM309" s="240" t="s">
        <v>1238</v>
      </c>
    </row>
    <row r="310" s="15" customFormat="1">
      <c r="A310" s="15"/>
      <c r="B310" s="269"/>
      <c r="C310" s="270"/>
      <c r="D310" s="244" t="s">
        <v>172</v>
      </c>
      <c r="E310" s="271" t="s">
        <v>1</v>
      </c>
      <c r="F310" s="272" t="s">
        <v>1139</v>
      </c>
      <c r="G310" s="270"/>
      <c r="H310" s="271" t="s">
        <v>1</v>
      </c>
      <c r="I310" s="273"/>
      <c r="J310" s="270"/>
      <c r="K310" s="270"/>
      <c r="L310" s="274"/>
      <c r="M310" s="275"/>
      <c r="N310" s="276"/>
      <c r="O310" s="276"/>
      <c r="P310" s="276"/>
      <c r="Q310" s="276"/>
      <c r="R310" s="276"/>
      <c r="S310" s="276"/>
      <c r="T310" s="277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8" t="s">
        <v>172</v>
      </c>
      <c r="AU310" s="278" t="s">
        <v>88</v>
      </c>
      <c r="AV310" s="15" t="s">
        <v>86</v>
      </c>
      <c r="AW310" s="15" t="s">
        <v>34</v>
      </c>
      <c r="AX310" s="15" t="s">
        <v>78</v>
      </c>
      <c r="AY310" s="278" t="s">
        <v>163</v>
      </c>
    </row>
    <row r="311" s="13" customFormat="1">
      <c r="A311" s="13"/>
      <c r="B311" s="242"/>
      <c r="C311" s="243"/>
      <c r="D311" s="244" t="s">
        <v>172</v>
      </c>
      <c r="E311" s="245" t="s">
        <v>1</v>
      </c>
      <c r="F311" s="246" t="s">
        <v>1212</v>
      </c>
      <c r="G311" s="243"/>
      <c r="H311" s="247">
        <v>4.5</v>
      </c>
      <c r="I311" s="248"/>
      <c r="J311" s="243"/>
      <c r="K311" s="243"/>
      <c r="L311" s="249"/>
      <c r="M311" s="250"/>
      <c r="N311" s="251"/>
      <c r="O311" s="251"/>
      <c r="P311" s="251"/>
      <c r="Q311" s="251"/>
      <c r="R311" s="251"/>
      <c r="S311" s="251"/>
      <c r="T311" s="25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3" t="s">
        <v>172</v>
      </c>
      <c r="AU311" s="253" t="s">
        <v>88</v>
      </c>
      <c r="AV311" s="13" t="s">
        <v>88</v>
      </c>
      <c r="AW311" s="13" t="s">
        <v>34</v>
      </c>
      <c r="AX311" s="13" t="s">
        <v>78</v>
      </c>
      <c r="AY311" s="253" t="s">
        <v>163</v>
      </c>
    </row>
    <row r="312" s="15" customFormat="1">
      <c r="A312" s="15"/>
      <c r="B312" s="269"/>
      <c r="C312" s="270"/>
      <c r="D312" s="244" t="s">
        <v>172</v>
      </c>
      <c r="E312" s="271" t="s">
        <v>1</v>
      </c>
      <c r="F312" s="272" t="s">
        <v>1131</v>
      </c>
      <c r="G312" s="270"/>
      <c r="H312" s="271" t="s">
        <v>1</v>
      </c>
      <c r="I312" s="273"/>
      <c r="J312" s="270"/>
      <c r="K312" s="270"/>
      <c r="L312" s="274"/>
      <c r="M312" s="275"/>
      <c r="N312" s="276"/>
      <c r="O312" s="276"/>
      <c r="P312" s="276"/>
      <c r="Q312" s="276"/>
      <c r="R312" s="276"/>
      <c r="S312" s="276"/>
      <c r="T312" s="277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8" t="s">
        <v>172</v>
      </c>
      <c r="AU312" s="278" t="s">
        <v>88</v>
      </c>
      <c r="AV312" s="15" t="s">
        <v>86</v>
      </c>
      <c r="AW312" s="15" t="s">
        <v>34</v>
      </c>
      <c r="AX312" s="15" t="s">
        <v>78</v>
      </c>
      <c r="AY312" s="278" t="s">
        <v>163</v>
      </c>
    </row>
    <row r="313" s="13" customFormat="1">
      <c r="A313" s="13"/>
      <c r="B313" s="242"/>
      <c r="C313" s="243"/>
      <c r="D313" s="244" t="s">
        <v>172</v>
      </c>
      <c r="E313" s="245" t="s">
        <v>1</v>
      </c>
      <c r="F313" s="246" t="s">
        <v>1193</v>
      </c>
      <c r="G313" s="243"/>
      <c r="H313" s="247">
        <v>8.8000000000000007</v>
      </c>
      <c r="I313" s="248"/>
      <c r="J313" s="243"/>
      <c r="K313" s="243"/>
      <c r="L313" s="249"/>
      <c r="M313" s="250"/>
      <c r="N313" s="251"/>
      <c r="O313" s="251"/>
      <c r="P313" s="251"/>
      <c r="Q313" s="251"/>
      <c r="R313" s="251"/>
      <c r="S313" s="251"/>
      <c r="T313" s="25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3" t="s">
        <v>172</v>
      </c>
      <c r="AU313" s="253" t="s">
        <v>88</v>
      </c>
      <c r="AV313" s="13" t="s">
        <v>88</v>
      </c>
      <c r="AW313" s="13" t="s">
        <v>34</v>
      </c>
      <c r="AX313" s="13" t="s">
        <v>78</v>
      </c>
      <c r="AY313" s="253" t="s">
        <v>163</v>
      </c>
    </row>
    <row r="314" s="16" customFormat="1">
      <c r="A314" s="16"/>
      <c r="B314" s="279"/>
      <c r="C314" s="280"/>
      <c r="D314" s="244" t="s">
        <v>172</v>
      </c>
      <c r="E314" s="281" t="s">
        <v>1</v>
      </c>
      <c r="F314" s="282" t="s">
        <v>190</v>
      </c>
      <c r="G314" s="280"/>
      <c r="H314" s="283">
        <v>13.300000000000001</v>
      </c>
      <c r="I314" s="284"/>
      <c r="J314" s="280"/>
      <c r="K314" s="280"/>
      <c r="L314" s="285"/>
      <c r="M314" s="286"/>
      <c r="N314" s="287"/>
      <c r="O314" s="287"/>
      <c r="P314" s="287"/>
      <c r="Q314" s="287"/>
      <c r="R314" s="287"/>
      <c r="S314" s="287"/>
      <c r="T314" s="288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89" t="s">
        <v>172</v>
      </c>
      <c r="AU314" s="289" t="s">
        <v>88</v>
      </c>
      <c r="AV314" s="16" t="s">
        <v>164</v>
      </c>
      <c r="AW314" s="16" t="s">
        <v>34</v>
      </c>
      <c r="AX314" s="16" t="s">
        <v>78</v>
      </c>
      <c r="AY314" s="289" t="s">
        <v>163</v>
      </c>
    </row>
    <row r="315" s="15" customFormat="1">
      <c r="A315" s="15"/>
      <c r="B315" s="269"/>
      <c r="C315" s="270"/>
      <c r="D315" s="244" t="s">
        <v>172</v>
      </c>
      <c r="E315" s="271" t="s">
        <v>1</v>
      </c>
      <c r="F315" s="272" t="s">
        <v>1137</v>
      </c>
      <c r="G315" s="270"/>
      <c r="H315" s="271" t="s">
        <v>1</v>
      </c>
      <c r="I315" s="273"/>
      <c r="J315" s="270"/>
      <c r="K315" s="270"/>
      <c r="L315" s="274"/>
      <c r="M315" s="275"/>
      <c r="N315" s="276"/>
      <c r="O315" s="276"/>
      <c r="P315" s="276"/>
      <c r="Q315" s="276"/>
      <c r="R315" s="276"/>
      <c r="S315" s="276"/>
      <c r="T315" s="27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8" t="s">
        <v>172</v>
      </c>
      <c r="AU315" s="278" t="s">
        <v>88</v>
      </c>
      <c r="AV315" s="15" t="s">
        <v>86</v>
      </c>
      <c r="AW315" s="15" t="s">
        <v>34</v>
      </c>
      <c r="AX315" s="15" t="s">
        <v>78</v>
      </c>
      <c r="AY315" s="278" t="s">
        <v>163</v>
      </c>
    </row>
    <row r="316" s="13" customFormat="1">
      <c r="A316" s="13"/>
      <c r="B316" s="242"/>
      <c r="C316" s="243"/>
      <c r="D316" s="244" t="s">
        <v>172</v>
      </c>
      <c r="E316" s="245" t="s">
        <v>1</v>
      </c>
      <c r="F316" s="246" t="s">
        <v>1193</v>
      </c>
      <c r="G316" s="243"/>
      <c r="H316" s="247">
        <v>8.8000000000000007</v>
      </c>
      <c r="I316" s="248"/>
      <c r="J316" s="243"/>
      <c r="K316" s="243"/>
      <c r="L316" s="249"/>
      <c r="M316" s="250"/>
      <c r="N316" s="251"/>
      <c r="O316" s="251"/>
      <c r="P316" s="251"/>
      <c r="Q316" s="251"/>
      <c r="R316" s="251"/>
      <c r="S316" s="251"/>
      <c r="T316" s="25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3" t="s">
        <v>172</v>
      </c>
      <c r="AU316" s="253" t="s">
        <v>88</v>
      </c>
      <c r="AV316" s="13" t="s">
        <v>88</v>
      </c>
      <c r="AW316" s="13" t="s">
        <v>34</v>
      </c>
      <c r="AX316" s="13" t="s">
        <v>78</v>
      </c>
      <c r="AY316" s="253" t="s">
        <v>163</v>
      </c>
    </row>
    <row r="317" s="16" customFormat="1">
      <c r="A317" s="16"/>
      <c r="B317" s="279"/>
      <c r="C317" s="280"/>
      <c r="D317" s="244" t="s">
        <v>172</v>
      </c>
      <c r="E317" s="281" t="s">
        <v>1</v>
      </c>
      <c r="F317" s="282" t="s">
        <v>190</v>
      </c>
      <c r="G317" s="280"/>
      <c r="H317" s="283">
        <v>8.8000000000000007</v>
      </c>
      <c r="I317" s="284"/>
      <c r="J317" s="280"/>
      <c r="K317" s="280"/>
      <c r="L317" s="285"/>
      <c r="M317" s="286"/>
      <c r="N317" s="287"/>
      <c r="O317" s="287"/>
      <c r="P317" s="287"/>
      <c r="Q317" s="287"/>
      <c r="R317" s="287"/>
      <c r="S317" s="287"/>
      <c r="T317" s="288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89" t="s">
        <v>172</v>
      </c>
      <c r="AU317" s="289" t="s">
        <v>88</v>
      </c>
      <c r="AV317" s="16" t="s">
        <v>164</v>
      </c>
      <c r="AW317" s="16" t="s">
        <v>34</v>
      </c>
      <c r="AX317" s="16" t="s">
        <v>78</v>
      </c>
      <c r="AY317" s="289" t="s">
        <v>163</v>
      </c>
    </row>
    <row r="318" s="14" customFormat="1">
      <c r="A318" s="14"/>
      <c r="B318" s="254"/>
      <c r="C318" s="255"/>
      <c r="D318" s="244" t="s">
        <v>172</v>
      </c>
      <c r="E318" s="256" t="s">
        <v>1</v>
      </c>
      <c r="F318" s="257" t="s">
        <v>176</v>
      </c>
      <c r="G318" s="255"/>
      <c r="H318" s="258">
        <v>22.100000000000001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4" t="s">
        <v>172</v>
      </c>
      <c r="AU318" s="264" t="s">
        <v>88</v>
      </c>
      <c r="AV318" s="14" t="s">
        <v>170</v>
      </c>
      <c r="AW318" s="14" t="s">
        <v>34</v>
      </c>
      <c r="AX318" s="14" t="s">
        <v>86</v>
      </c>
      <c r="AY318" s="264" t="s">
        <v>163</v>
      </c>
    </row>
    <row r="319" s="2" customFormat="1" ht="24.15" customHeight="1">
      <c r="A319" s="39"/>
      <c r="B319" s="40"/>
      <c r="C319" s="228" t="s">
        <v>448</v>
      </c>
      <c r="D319" s="228" t="s">
        <v>166</v>
      </c>
      <c r="E319" s="229" t="s">
        <v>1239</v>
      </c>
      <c r="F319" s="230" t="s">
        <v>1240</v>
      </c>
      <c r="G319" s="231" t="s">
        <v>169</v>
      </c>
      <c r="H319" s="232">
        <v>1</v>
      </c>
      <c r="I319" s="233"/>
      <c r="J319" s="234">
        <f>ROUND(I319*H319,2)</f>
        <v>0</v>
      </c>
      <c r="K319" s="235"/>
      <c r="L319" s="45"/>
      <c r="M319" s="236" t="s">
        <v>1</v>
      </c>
      <c r="N319" s="237" t="s">
        <v>43</v>
      </c>
      <c r="O319" s="92"/>
      <c r="P319" s="238">
        <f>O319*H319</f>
        <v>0</v>
      </c>
      <c r="Q319" s="238">
        <v>0.010788600000000001</v>
      </c>
      <c r="R319" s="238">
        <f>Q319*H319</f>
        <v>0.010788600000000001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278</v>
      </c>
      <c r="AT319" s="240" t="s">
        <v>166</v>
      </c>
      <c r="AU319" s="240" t="s">
        <v>88</v>
      </c>
      <c r="AY319" s="18" t="s">
        <v>163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86</v>
      </c>
      <c r="BK319" s="241">
        <f>ROUND(I319*H319,2)</f>
        <v>0</v>
      </c>
      <c r="BL319" s="18" t="s">
        <v>278</v>
      </c>
      <c r="BM319" s="240" t="s">
        <v>1241</v>
      </c>
    </row>
    <row r="320" s="2" customFormat="1">
      <c r="A320" s="39"/>
      <c r="B320" s="40"/>
      <c r="C320" s="41"/>
      <c r="D320" s="244" t="s">
        <v>186</v>
      </c>
      <c r="E320" s="41"/>
      <c r="F320" s="265" t="s">
        <v>1022</v>
      </c>
      <c r="G320" s="41"/>
      <c r="H320" s="41"/>
      <c r="I320" s="266"/>
      <c r="J320" s="41"/>
      <c r="K320" s="41"/>
      <c r="L320" s="45"/>
      <c r="M320" s="267"/>
      <c r="N320" s="268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186</v>
      </c>
      <c r="AU320" s="18" t="s">
        <v>88</v>
      </c>
    </row>
    <row r="321" s="2" customFormat="1" ht="37.8" customHeight="1">
      <c r="A321" s="39"/>
      <c r="B321" s="40"/>
      <c r="C321" s="228" t="s">
        <v>454</v>
      </c>
      <c r="D321" s="228" t="s">
        <v>166</v>
      </c>
      <c r="E321" s="229" t="s">
        <v>1032</v>
      </c>
      <c r="F321" s="230" t="s">
        <v>1033</v>
      </c>
      <c r="G321" s="231" t="s">
        <v>184</v>
      </c>
      <c r="H321" s="232">
        <v>2</v>
      </c>
      <c r="I321" s="233"/>
      <c r="J321" s="234">
        <f>ROUND(I321*H321,2)</f>
        <v>0</v>
      </c>
      <c r="K321" s="235"/>
      <c r="L321" s="45"/>
      <c r="M321" s="236" t="s">
        <v>1</v>
      </c>
      <c r="N321" s="237" t="s">
        <v>43</v>
      </c>
      <c r="O321" s="92"/>
      <c r="P321" s="238">
        <f>O321*H321</f>
        <v>0</v>
      </c>
      <c r="Q321" s="238">
        <v>0.0027005750000000002</v>
      </c>
      <c r="R321" s="238">
        <f>Q321*H321</f>
        <v>0.0054011500000000004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278</v>
      </c>
      <c r="AT321" s="240" t="s">
        <v>166</v>
      </c>
      <c r="AU321" s="240" t="s">
        <v>88</v>
      </c>
      <c r="AY321" s="18" t="s">
        <v>163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86</v>
      </c>
      <c r="BK321" s="241">
        <f>ROUND(I321*H321,2)</f>
        <v>0</v>
      </c>
      <c r="BL321" s="18" t="s">
        <v>278</v>
      </c>
      <c r="BM321" s="240" t="s">
        <v>1242</v>
      </c>
    </row>
    <row r="322" s="2" customFormat="1">
      <c r="A322" s="39"/>
      <c r="B322" s="40"/>
      <c r="C322" s="41"/>
      <c r="D322" s="244" t="s">
        <v>186</v>
      </c>
      <c r="E322" s="41"/>
      <c r="F322" s="265" t="s">
        <v>1022</v>
      </c>
      <c r="G322" s="41"/>
      <c r="H322" s="41"/>
      <c r="I322" s="266"/>
      <c r="J322" s="41"/>
      <c r="K322" s="41"/>
      <c r="L322" s="45"/>
      <c r="M322" s="267"/>
      <c r="N322" s="268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186</v>
      </c>
      <c r="AU322" s="18" t="s">
        <v>88</v>
      </c>
    </row>
    <row r="323" s="2" customFormat="1" ht="37.8" customHeight="1">
      <c r="A323" s="39"/>
      <c r="B323" s="40"/>
      <c r="C323" s="228" t="s">
        <v>458</v>
      </c>
      <c r="D323" s="228" t="s">
        <v>166</v>
      </c>
      <c r="E323" s="229" t="s">
        <v>1243</v>
      </c>
      <c r="F323" s="230" t="s">
        <v>1244</v>
      </c>
      <c r="G323" s="231" t="s">
        <v>184</v>
      </c>
      <c r="H323" s="232">
        <v>2</v>
      </c>
      <c r="I323" s="233"/>
      <c r="J323" s="234">
        <f>ROUND(I323*H323,2)</f>
        <v>0</v>
      </c>
      <c r="K323" s="235"/>
      <c r="L323" s="45"/>
      <c r="M323" s="236" t="s">
        <v>1</v>
      </c>
      <c r="N323" s="237" t="s">
        <v>43</v>
      </c>
      <c r="O323" s="92"/>
      <c r="P323" s="238">
        <f>O323*H323</f>
        <v>0</v>
      </c>
      <c r="Q323" s="238">
        <v>0.0014</v>
      </c>
      <c r="R323" s="238">
        <f>Q323*H323</f>
        <v>0.0028</v>
      </c>
      <c r="S323" s="238">
        <v>0</v>
      </c>
      <c r="T323" s="23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0" t="s">
        <v>278</v>
      </c>
      <c r="AT323" s="240" t="s">
        <v>166</v>
      </c>
      <c r="AU323" s="240" t="s">
        <v>88</v>
      </c>
      <c r="AY323" s="18" t="s">
        <v>163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8" t="s">
        <v>86</v>
      </c>
      <c r="BK323" s="241">
        <f>ROUND(I323*H323,2)</f>
        <v>0</v>
      </c>
      <c r="BL323" s="18" t="s">
        <v>278</v>
      </c>
      <c r="BM323" s="240" t="s">
        <v>1245</v>
      </c>
    </row>
    <row r="324" s="2" customFormat="1" ht="14.4" customHeight="1">
      <c r="A324" s="39"/>
      <c r="B324" s="40"/>
      <c r="C324" s="228" t="s">
        <v>462</v>
      </c>
      <c r="D324" s="228" t="s">
        <v>166</v>
      </c>
      <c r="E324" s="229" t="s">
        <v>1035</v>
      </c>
      <c r="F324" s="230" t="s">
        <v>1036</v>
      </c>
      <c r="G324" s="231" t="s">
        <v>239</v>
      </c>
      <c r="H324" s="232">
        <v>131.09999999999999</v>
      </c>
      <c r="I324" s="233"/>
      <c r="J324" s="234">
        <f>ROUND(I324*H324,2)</f>
        <v>0</v>
      </c>
      <c r="K324" s="235"/>
      <c r="L324" s="45"/>
      <c r="M324" s="236" t="s">
        <v>1</v>
      </c>
      <c r="N324" s="237" t="s">
        <v>43</v>
      </c>
      <c r="O324" s="92"/>
      <c r="P324" s="238">
        <f>O324*H324</f>
        <v>0</v>
      </c>
      <c r="Q324" s="238">
        <v>0.0028628099999999999</v>
      </c>
      <c r="R324" s="238">
        <f>Q324*H324</f>
        <v>0.37531439099999997</v>
      </c>
      <c r="S324" s="238">
        <v>0</v>
      </c>
      <c r="T324" s="23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0" t="s">
        <v>278</v>
      </c>
      <c r="AT324" s="240" t="s">
        <v>166</v>
      </c>
      <c r="AU324" s="240" t="s">
        <v>88</v>
      </c>
      <c r="AY324" s="18" t="s">
        <v>163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8" t="s">
        <v>86</v>
      </c>
      <c r="BK324" s="241">
        <f>ROUND(I324*H324,2)</f>
        <v>0</v>
      </c>
      <c r="BL324" s="18" t="s">
        <v>278</v>
      </c>
      <c r="BM324" s="240" t="s">
        <v>1246</v>
      </c>
    </row>
    <row r="325" s="15" customFormat="1">
      <c r="A325" s="15"/>
      <c r="B325" s="269"/>
      <c r="C325" s="270"/>
      <c r="D325" s="244" t="s">
        <v>172</v>
      </c>
      <c r="E325" s="271" t="s">
        <v>1</v>
      </c>
      <c r="F325" s="272" t="s">
        <v>1131</v>
      </c>
      <c r="G325" s="270"/>
      <c r="H325" s="271" t="s">
        <v>1</v>
      </c>
      <c r="I325" s="273"/>
      <c r="J325" s="270"/>
      <c r="K325" s="270"/>
      <c r="L325" s="274"/>
      <c r="M325" s="275"/>
      <c r="N325" s="276"/>
      <c r="O325" s="276"/>
      <c r="P325" s="276"/>
      <c r="Q325" s="276"/>
      <c r="R325" s="276"/>
      <c r="S325" s="276"/>
      <c r="T325" s="27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8" t="s">
        <v>172</v>
      </c>
      <c r="AU325" s="278" t="s">
        <v>88</v>
      </c>
      <c r="AV325" s="15" t="s">
        <v>86</v>
      </c>
      <c r="AW325" s="15" t="s">
        <v>34</v>
      </c>
      <c r="AX325" s="15" t="s">
        <v>78</v>
      </c>
      <c r="AY325" s="278" t="s">
        <v>163</v>
      </c>
    </row>
    <row r="326" s="13" customFormat="1">
      <c r="A326" s="13"/>
      <c r="B326" s="242"/>
      <c r="C326" s="243"/>
      <c r="D326" s="244" t="s">
        <v>172</v>
      </c>
      <c r="E326" s="245" t="s">
        <v>1</v>
      </c>
      <c r="F326" s="246" t="s">
        <v>1207</v>
      </c>
      <c r="G326" s="243"/>
      <c r="H326" s="247">
        <v>31.199999999999999</v>
      </c>
      <c r="I326" s="248"/>
      <c r="J326" s="243"/>
      <c r="K326" s="243"/>
      <c r="L326" s="249"/>
      <c r="M326" s="250"/>
      <c r="N326" s="251"/>
      <c r="O326" s="251"/>
      <c r="P326" s="251"/>
      <c r="Q326" s="251"/>
      <c r="R326" s="251"/>
      <c r="S326" s="251"/>
      <c r="T326" s="25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3" t="s">
        <v>172</v>
      </c>
      <c r="AU326" s="253" t="s">
        <v>88</v>
      </c>
      <c r="AV326" s="13" t="s">
        <v>88</v>
      </c>
      <c r="AW326" s="13" t="s">
        <v>34</v>
      </c>
      <c r="AX326" s="13" t="s">
        <v>78</v>
      </c>
      <c r="AY326" s="253" t="s">
        <v>163</v>
      </c>
    </row>
    <row r="327" s="16" customFormat="1">
      <c r="A327" s="16"/>
      <c r="B327" s="279"/>
      <c r="C327" s="280"/>
      <c r="D327" s="244" t="s">
        <v>172</v>
      </c>
      <c r="E327" s="281" t="s">
        <v>1</v>
      </c>
      <c r="F327" s="282" t="s">
        <v>190</v>
      </c>
      <c r="G327" s="280"/>
      <c r="H327" s="283">
        <v>31.199999999999999</v>
      </c>
      <c r="I327" s="284"/>
      <c r="J327" s="280"/>
      <c r="K327" s="280"/>
      <c r="L327" s="285"/>
      <c r="M327" s="286"/>
      <c r="N327" s="287"/>
      <c r="O327" s="287"/>
      <c r="P327" s="287"/>
      <c r="Q327" s="287"/>
      <c r="R327" s="287"/>
      <c r="S327" s="287"/>
      <c r="T327" s="288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89" t="s">
        <v>172</v>
      </c>
      <c r="AU327" s="289" t="s">
        <v>88</v>
      </c>
      <c r="AV327" s="16" t="s">
        <v>164</v>
      </c>
      <c r="AW327" s="16" t="s">
        <v>34</v>
      </c>
      <c r="AX327" s="16" t="s">
        <v>78</v>
      </c>
      <c r="AY327" s="289" t="s">
        <v>163</v>
      </c>
    </row>
    <row r="328" s="15" customFormat="1">
      <c r="A328" s="15"/>
      <c r="B328" s="269"/>
      <c r="C328" s="270"/>
      <c r="D328" s="244" t="s">
        <v>172</v>
      </c>
      <c r="E328" s="271" t="s">
        <v>1</v>
      </c>
      <c r="F328" s="272" t="s">
        <v>1133</v>
      </c>
      <c r="G328" s="270"/>
      <c r="H328" s="271" t="s">
        <v>1</v>
      </c>
      <c r="I328" s="273"/>
      <c r="J328" s="270"/>
      <c r="K328" s="270"/>
      <c r="L328" s="274"/>
      <c r="M328" s="275"/>
      <c r="N328" s="276"/>
      <c r="O328" s="276"/>
      <c r="P328" s="276"/>
      <c r="Q328" s="276"/>
      <c r="R328" s="276"/>
      <c r="S328" s="276"/>
      <c r="T328" s="27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8" t="s">
        <v>172</v>
      </c>
      <c r="AU328" s="278" t="s">
        <v>88</v>
      </c>
      <c r="AV328" s="15" t="s">
        <v>86</v>
      </c>
      <c r="AW328" s="15" t="s">
        <v>34</v>
      </c>
      <c r="AX328" s="15" t="s">
        <v>78</v>
      </c>
      <c r="AY328" s="278" t="s">
        <v>163</v>
      </c>
    </row>
    <row r="329" s="13" customFormat="1">
      <c r="A329" s="13"/>
      <c r="B329" s="242"/>
      <c r="C329" s="243"/>
      <c r="D329" s="244" t="s">
        <v>172</v>
      </c>
      <c r="E329" s="245" t="s">
        <v>1</v>
      </c>
      <c r="F329" s="246" t="s">
        <v>1208</v>
      </c>
      <c r="G329" s="243"/>
      <c r="H329" s="247">
        <v>11</v>
      </c>
      <c r="I329" s="248"/>
      <c r="J329" s="243"/>
      <c r="K329" s="243"/>
      <c r="L329" s="249"/>
      <c r="M329" s="250"/>
      <c r="N329" s="251"/>
      <c r="O329" s="251"/>
      <c r="P329" s="251"/>
      <c r="Q329" s="251"/>
      <c r="R329" s="251"/>
      <c r="S329" s="251"/>
      <c r="T329" s="25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3" t="s">
        <v>172</v>
      </c>
      <c r="AU329" s="253" t="s">
        <v>88</v>
      </c>
      <c r="AV329" s="13" t="s">
        <v>88</v>
      </c>
      <c r="AW329" s="13" t="s">
        <v>34</v>
      </c>
      <c r="AX329" s="13" t="s">
        <v>78</v>
      </c>
      <c r="AY329" s="253" t="s">
        <v>163</v>
      </c>
    </row>
    <row r="330" s="13" customFormat="1">
      <c r="A330" s="13"/>
      <c r="B330" s="242"/>
      <c r="C330" s="243"/>
      <c r="D330" s="244" t="s">
        <v>172</v>
      </c>
      <c r="E330" s="245" t="s">
        <v>1</v>
      </c>
      <c r="F330" s="246" t="s">
        <v>1209</v>
      </c>
      <c r="G330" s="243"/>
      <c r="H330" s="247">
        <v>22</v>
      </c>
      <c r="I330" s="248"/>
      <c r="J330" s="243"/>
      <c r="K330" s="243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172</v>
      </c>
      <c r="AU330" s="253" t="s">
        <v>88</v>
      </c>
      <c r="AV330" s="13" t="s">
        <v>88</v>
      </c>
      <c r="AW330" s="13" t="s">
        <v>34</v>
      </c>
      <c r="AX330" s="13" t="s">
        <v>78</v>
      </c>
      <c r="AY330" s="253" t="s">
        <v>163</v>
      </c>
    </row>
    <row r="331" s="13" customFormat="1">
      <c r="A331" s="13"/>
      <c r="B331" s="242"/>
      <c r="C331" s="243"/>
      <c r="D331" s="244" t="s">
        <v>172</v>
      </c>
      <c r="E331" s="245" t="s">
        <v>1</v>
      </c>
      <c r="F331" s="246" t="s">
        <v>1210</v>
      </c>
      <c r="G331" s="243"/>
      <c r="H331" s="247">
        <v>24.800000000000001</v>
      </c>
      <c r="I331" s="248"/>
      <c r="J331" s="243"/>
      <c r="K331" s="243"/>
      <c r="L331" s="249"/>
      <c r="M331" s="250"/>
      <c r="N331" s="251"/>
      <c r="O331" s="251"/>
      <c r="P331" s="251"/>
      <c r="Q331" s="251"/>
      <c r="R331" s="251"/>
      <c r="S331" s="251"/>
      <c r="T331" s="25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3" t="s">
        <v>172</v>
      </c>
      <c r="AU331" s="253" t="s">
        <v>88</v>
      </c>
      <c r="AV331" s="13" t="s">
        <v>88</v>
      </c>
      <c r="AW331" s="13" t="s">
        <v>34</v>
      </c>
      <c r="AX331" s="13" t="s">
        <v>78</v>
      </c>
      <c r="AY331" s="253" t="s">
        <v>163</v>
      </c>
    </row>
    <row r="332" s="16" customFormat="1">
      <c r="A332" s="16"/>
      <c r="B332" s="279"/>
      <c r="C332" s="280"/>
      <c r="D332" s="244" t="s">
        <v>172</v>
      </c>
      <c r="E332" s="281" t="s">
        <v>1</v>
      </c>
      <c r="F332" s="282" t="s">
        <v>190</v>
      </c>
      <c r="G332" s="280"/>
      <c r="H332" s="283">
        <v>57.799999999999997</v>
      </c>
      <c r="I332" s="284"/>
      <c r="J332" s="280"/>
      <c r="K332" s="280"/>
      <c r="L332" s="285"/>
      <c r="M332" s="286"/>
      <c r="N332" s="287"/>
      <c r="O332" s="287"/>
      <c r="P332" s="287"/>
      <c r="Q332" s="287"/>
      <c r="R332" s="287"/>
      <c r="S332" s="287"/>
      <c r="T332" s="288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89" t="s">
        <v>172</v>
      </c>
      <c r="AU332" s="289" t="s">
        <v>88</v>
      </c>
      <c r="AV332" s="16" t="s">
        <v>164</v>
      </c>
      <c r="AW332" s="16" t="s">
        <v>34</v>
      </c>
      <c r="AX332" s="16" t="s">
        <v>78</v>
      </c>
      <c r="AY332" s="289" t="s">
        <v>163</v>
      </c>
    </row>
    <row r="333" s="15" customFormat="1">
      <c r="A333" s="15"/>
      <c r="B333" s="269"/>
      <c r="C333" s="270"/>
      <c r="D333" s="244" t="s">
        <v>172</v>
      </c>
      <c r="E333" s="271" t="s">
        <v>1</v>
      </c>
      <c r="F333" s="272" t="s">
        <v>1137</v>
      </c>
      <c r="G333" s="270"/>
      <c r="H333" s="271" t="s">
        <v>1</v>
      </c>
      <c r="I333" s="273"/>
      <c r="J333" s="270"/>
      <c r="K333" s="270"/>
      <c r="L333" s="274"/>
      <c r="M333" s="275"/>
      <c r="N333" s="276"/>
      <c r="O333" s="276"/>
      <c r="P333" s="276"/>
      <c r="Q333" s="276"/>
      <c r="R333" s="276"/>
      <c r="S333" s="276"/>
      <c r="T333" s="277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8" t="s">
        <v>172</v>
      </c>
      <c r="AU333" s="278" t="s">
        <v>88</v>
      </c>
      <c r="AV333" s="15" t="s">
        <v>86</v>
      </c>
      <c r="AW333" s="15" t="s">
        <v>34</v>
      </c>
      <c r="AX333" s="15" t="s">
        <v>78</v>
      </c>
      <c r="AY333" s="278" t="s">
        <v>163</v>
      </c>
    </row>
    <row r="334" s="13" customFormat="1">
      <c r="A334" s="13"/>
      <c r="B334" s="242"/>
      <c r="C334" s="243"/>
      <c r="D334" s="244" t="s">
        <v>172</v>
      </c>
      <c r="E334" s="245" t="s">
        <v>1</v>
      </c>
      <c r="F334" s="246" t="s">
        <v>1211</v>
      </c>
      <c r="G334" s="243"/>
      <c r="H334" s="247">
        <v>37.600000000000001</v>
      </c>
      <c r="I334" s="248"/>
      <c r="J334" s="243"/>
      <c r="K334" s="243"/>
      <c r="L334" s="249"/>
      <c r="M334" s="250"/>
      <c r="N334" s="251"/>
      <c r="O334" s="251"/>
      <c r="P334" s="251"/>
      <c r="Q334" s="251"/>
      <c r="R334" s="251"/>
      <c r="S334" s="251"/>
      <c r="T334" s="25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3" t="s">
        <v>172</v>
      </c>
      <c r="AU334" s="253" t="s">
        <v>88</v>
      </c>
      <c r="AV334" s="13" t="s">
        <v>88</v>
      </c>
      <c r="AW334" s="13" t="s">
        <v>34</v>
      </c>
      <c r="AX334" s="13" t="s">
        <v>78</v>
      </c>
      <c r="AY334" s="253" t="s">
        <v>163</v>
      </c>
    </row>
    <row r="335" s="16" customFormat="1">
      <c r="A335" s="16"/>
      <c r="B335" s="279"/>
      <c r="C335" s="280"/>
      <c r="D335" s="244" t="s">
        <v>172</v>
      </c>
      <c r="E335" s="281" t="s">
        <v>1</v>
      </c>
      <c r="F335" s="282" t="s">
        <v>190</v>
      </c>
      <c r="G335" s="280"/>
      <c r="H335" s="283">
        <v>37.600000000000001</v>
      </c>
      <c r="I335" s="284"/>
      <c r="J335" s="280"/>
      <c r="K335" s="280"/>
      <c r="L335" s="285"/>
      <c r="M335" s="286"/>
      <c r="N335" s="287"/>
      <c r="O335" s="287"/>
      <c r="P335" s="287"/>
      <c r="Q335" s="287"/>
      <c r="R335" s="287"/>
      <c r="S335" s="287"/>
      <c r="T335" s="288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89" t="s">
        <v>172</v>
      </c>
      <c r="AU335" s="289" t="s">
        <v>88</v>
      </c>
      <c r="AV335" s="16" t="s">
        <v>164</v>
      </c>
      <c r="AW335" s="16" t="s">
        <v>34</v>
      </c>
      <c r="AX335" s="16" t="s">
        <v>78</v>
      </c>
      <c r="AY335" s="289" t="s">
        <v>163</v>
      </c>
    </row>
    <row r="336" s="15" customFormat="1">
      <c r="A336" s="15"/>
      <c r="B336" s="269"/>
      <c r="C336" s="270"/>
      <c r="D336" s="244" t="s">
        <v>172</v>
      </c>
      <c r="E336" s="271" t="s">
        <v>1</v>
      </c>
      <c r="F336" s="272" t="s">
        <v>1139</v>
      </c>
      <c r="G336" s="270"/>
      <c r="H336" s="271" t="s">
        <v>1</v>
      </c>
      <c r="I336" s="273"/>
      <c r="J336" s="270"/>
      <c r="K336" s="270"/>
      <c r="L336" s="274"/>
      <c r="M336" s="275"/>
      <c r="N336" s="276"/>
      <c r="O336" s="276"/>
      <c r="P336" s="276"/>
      <c r="Q336" s="276"/>
      <c r="R336" s="276"/>
      <c r="S336" s="276"/>
      <c r="T336" s="27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8" t="s">
        <v>172</v>
      </c>
      <c r="AU336" s="278" t="s">
        <v>88</v>
      </c>
      <c r="AV336" s="15" t="s">
        <v>86</v>
      </c>
      <c r="AW336" s="15" t="s">
        <v>34</v>
      </c>
      <c r="AX336" s="15" t="s">
        <v>78</v>
      </c>
      <c r="AY336" s="278" t="s">
        <v>163</v>
      </c>
    </row>
    <row r="337" s="13" customFormat="1">
      <c r="A337" s="13"/>
      <c r="B337" s="242"/>
      <c r="C337" s="243"/>
      <c r="D337" s="244" t="s">
        <v>172</v>
      </c>
      <c r="E337" s="245" t="s">
        <v>1</v>
      </c>
      <c r="F337" s="246" t="s">
        <v>1212</v>
      </c>
      <c r="G337" s="243"/>
      <c r="H337" s="247">
        <v>4.5</v>
      </c>
      <c r="I337" s="248"/>
      <c r="J337" s="243"/>
      <c r="K337" s="243"/>
      <c r="L337" s="249"/>
      <c r="M337" s="250"/>
      <c r="N337" s="251"/>
      <c r="O337" s="251"/>
      <c r="P337" s="251"/>
      <c r="Q337" s="251"/>
      <c r="R337" s="251"/>
      <c r="S337" s="251"/>
      <c r="T337" s="25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3" t="s">
        <v>172</v>
      </c>
      <c r="AU337" s="253" t="s">
        <v>88</v>
      </c>
      <c r="AV337" s="13" t="s">
        <v>88</v>
      </c>
      <c r="AW337" s="13" t="s">
        <v>34</v>
      </c>
      <c r="AX337" s="13" t="s">
        <v>78</v>
      </c>
      <c r="AY337" s="253" t="s">
        <v>163</v>
      </c>
    </row>
    <row r="338" s="16" customFormat="1">
      <c r="A338" s="16"/>
      <c r="B338" s="279"/>
      <c r="C338" s="280"/>
      <c r="D338" s="244" t="s">
        <v>172</v>
      </c>
      <c r="E338" s="281" t="s">
        <v>1</v>
      </c>
      <c r="F338" s="282" t="s">
        <v>190</v>
      </c>
      <c r="G338" s="280"/>
      <c r="H338" s="283">
        <v>4.5</v>
      </c>
      <c r="I338" s="284"/>
      <c r="J338" s="280"/>
      <c r="K338" s="280"/>
      <c r="L338" s="285"/>
      <c r="M338" s="286"/>
      <c r="N338" s="287"/>
      <c r="O338" s="287"/>
      <c r="P338" s="287"/>
      <c r="Q338" s="287"/>
      <c r="R338" s="287"/>
      <c r="S338" s="287"/>
      <c r="T338" s="288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89" t="s">
        <v>172</v>
      </c>
      <c r="AU338" s="289" t="s">
        <v>88</v>
      </c>
      <c r="AV338" s="16" t="s">
        <v>164</v>
      </c>
      <c r="AW338" s="16" t="s">
        <v>34</v>
      </c>
      <c r="AX338" s="16" t="s">
        <v>78</v>
      </c>
      <c r="AY338" s="289" t="s">
        <v>163</v>
      </c>
    </row>
    <row r="339" s="14" customFormat="1">
      <c r="A339" s="14"/>
      <c r="B339" s="254"/>
      <c r="C339" s="255"/>
      <c r="D339" s="244" t="s">
        <v>172</v>
      </c>
      <c r="E339" s="256" t="s">
        <v>1</v>
      </c>
      <c r="F339" s="257" t="s">
        <v>176</v>
      </c>
      <c r="G339" s="255"/>
      <c r="H339" s="258">
        <v>131.09999999999999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4" t="s">
        <v>172</v>
      </c>
      <c r="AU339" s="264" t="s">
        <v>88</v>
      </c>
      <c r="AV339" s="14" t="s">
        <v>170</v>
      </c>
      <c r="AW339" s="14" t="s">
        <v>34</v>
      </c>
      <c r="AX339" s="14" t="s">
        <v>86</v>
      </c>
      <c r="AY339" s="264" t="s">
        <v>163</v>
      </c>
    </row>
    <row r="340" s="2" customFormat="1" ht="24.15" customHeight="1">
      <c r="A340" s="39"/>
      <c r="B340" s="40"/>
      <c r="C340" s="228" t="s">
        <v>466</v>
      </c>
      <c r="D340" s="228" t="s">
        <v>166</v>
      </c>
      <c r="E340" s="229" t="s">
        <v>1038</v>
      </c>
      <c r="F340" s="230" t="s">
        <v>1039</v>
      </c>
      <c r="G340" s="231" t="s">
        <v>184</v>
      </c>
      <c r="H340" s="232">
        <v>4</v>
      </c>
      <c r="I340" s="233"/>
      <c r="J340" s="234">
        <f>ROUND(I340*H340,2)</f>
        <v>0</v>
      </c>
      <c r="K340" s="235"/>
      <c r="L340" s="45"/>
      <c r="M340" s="236" t="s">
        <v>1</v>
      </c>
      <c r="N340" s="237" t="s">
        <v>43</v>
      </c>
      <c r="O340" s="92"/>
      <c r="P340" s="238">
        <f>O340*H340</f>
        <v>0</v>
      </c>
      <c r="Q340" s="238">
        <v>0.00048000000000000001</v>
      </c>
      <c r="R340" s="238">
        <f>Q340*H340</f>
        <v>0.0019200000000000001</v>
      </c>
      <c r="S340" s="238">
        <v>0</v>
      </c>
      <c r="T340" s="23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0" t="s">
        <v>278</v>
      </c>
      <c r="AT340" s="240" t="s">
        <v>166</v>
      </c>
      <c r="AU340" s="240" t="s">
        <v>88</v>
      </c>
      <c r="AY340" s="18" t="s">
        <v>163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86</v>
      </c>
      <c r="BK340" s="241">
        <f>ROUND(I340*H340,2)</f>
        <v>0</v>
      </c>
      <c r="BL340" s="18" t="s">
        <v>278</v>
      </c>
      <c r="BM340" s="240" t="s">
        <v>1247</v>
      </c>
    </row>
    <row r="341" s="2" customFormat="1" ht="24.15" customHeight="1">
      <c r="A341" s="39"/>
      <c r="B341" s="40"/>
      <c r="C341" s="228" t="s">
        <v>470</v>
      </c>
      <c r="D341" s="228" t="s">
        <v>166</v>
      </c>
      <c r="E341" s="229" t="s">
        <v>536</v>
      </c>
      <c r="F341" s="230" t="s">
        <v>537</v>
      </c>
      <c r="G341" s="231" t="s">
        <v>538</v>
      </c>
      <c r="H341" s="301"/>
      <c r="I341" s="233"/>
      <c r="J341" s="234">
        <f>ROUND(I341*H341,2)</f>
        <v>0</v>
      </c>
      <c r="K341" s="235"/>
      <c r="L341" s="45"/>
      <c r="M341" s="236" t="s">
        <v>1</v>
      </c>
      <c r="N341" s="237" t="s">
        <v>43</v>
      </c>
      <c r="O341" s="92"/>
      <c r="P341" s="238">
        <f>O341*H341</f>
        <v>0</v>
      </c>
      <c r="Q341" s="238">
        <v>0</v>
      </c>
      <c r="R341" s="238">
        <f>Q341*H341</f>
        <v>0</v>
      </c>
      <c r="S341" s="238">
        <v>0</v>
      </c>
      <c r="T341" s="23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0" t="s">
        <v>278</v>
      </c>
      <c r="AT341" s="240" t="s">
        <v>166</v>
      </c>
      <c r="AU341" s="240" t="s">
        <v>88</v>
      </c>
      <c r="AY341" s="18" t="s">
        <v>163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86</v>
      </c>
      <c r="BK341" s="241">
        <f>ROUND(I341*H341,2)</f>
        <v>0</v>
      </c>
      <c r="BL341" s="18" t="s">
        <v>278</v>
      </c>
      <c r="BM341" s="240" t="s">
        <v>1248</v>
      </c>
    </row>
    <row r="342" s="12" customFormat="1" ht="22.8" customHeight="1">
      <c r="A342" s="12"/>
      <c r="B342" s="212"/>
      <c r="C342" s="213"/>
      <c r="D342" s="214" t="s">
        <v>77</v>
      </c>
      <c r="E342" s="226" t="s">
        <v>1045</v>
      </c>
      <c r="F342" s="226" t="s">
        <v>1046</v>
      </c>
      <c r="G342" s="213"/>
      <c r="H342" s="213"/>
      <c r="I342" s="216"/>
      <c r="J342" s="227">
        <f>BK342</f>
        <v>0</v>
      </c>
      <c r="K342" s="213"/>
      <c r="L342" s="218"/>
      <c r="M342" s="219"/>
      <c r="N342" s="220"/>
      <c r="O342" s="220"/>
      <c r="P342" s="221">
        <f>SUM(P343:P367)</f>
        <v>0</v>
      </c>
      <c r="Q342" s="220"/>
      <c r="R342" s="221">
        <f>SUM(R343:R367)</f>
        <v>0.16556199999999999</v>
      </c>
      <c r="S342" s="220"/>
      <c r="T342" s="222">
        <f>SUM(T343:T367)</f>
        <v>13.572374740000001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3" t="s">
        <v>88</v>
      </c>
      <c r="AT342" s="224" t="s">
        <v>77</v>
      </c>
      <c r="AU342" s="224" t="s">
        <v>86</v>
      </c>
      <c r="AY342" s="223" t="s">
        <v>163</v>
      </c>
      <c r="BK342" s="225">
        <f>SUM(BK343:BK367)</f>
        <v>0</v>
      </c>
    </row>
    <row r="343" s="2" customFormat="1" ht="14.4" customHeight="1">
      <c r="A343" s="39"/>
      <c r="B343" s="40"/>
      <c r="C343" s="228" t="s">
        <v>474</v>
      </c>
      <c r="D343" s="228" t="s">
        <v>166</v>
      </c>
      <c r="E343" s="229" t="s">
        <v>1047</v>
      </c>
      <c r="F343" s="230" t="s">
        <v>1048</v>
      </c>
      <c r="G343" s="231" t="s">
        <v>239</v>
      </c>
      <c r="H343" s="232">
        <v>131.09999999999999</v>
      </c>
      <c r="I343" s="233"/>
      <c r="J343" s="234">
        <f>ROUND(I343*H343,2)</f>
        <v>0</v>
      </c>
      <c r="K343" s="235"/>
      <c r="L343" s="45"/>
      <c r="M343" s="236" t="s">
        <v>1</v>
      </c>
      <c r="N343" s="237" t="s">
        <v>43</v>
      </c>
      <c r="O343" s="92"/>
      <c r="P343" s="238">
        <f>O343*H343</f>
        <v>0</v>
      </c>
      <c r="Q343" s="238">
        <v>0.00011400000000000001</v>
      </c>
      <c r="R343" s="238">
        <f>Q343*H343</f>
        <v>0.014945399999999999</v>
      </c>
      <c r="S343" s="238">
        <v>0</v>
      </c>
      <c r="T343" s="23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0" t="s">
        <v>278</v>
      </c>
      <c r="AT343" s="240" t="s">
        <v>166</v>
      </c>
      <c r="AU343" s="240" t="s">
        <v>88</v>
      </c>
      <c r="AY343" s="18" t="s">
        <v>163</v>
      </c>
      <c r="BE343" s="241">
        <f>IF(N343="základní",J343,0)</f>
        <v>0</v>
      </c>
      <c r="BF343" s="241">
        <f>IF(N343="snížená",J343,0)</f>
        <v>0</v>
      </c>
      <c r="BG343" s="241">
        <f>IF(N343="zákl. přenesená",J343,0)</f>
        <v>0</v>
      </c>
      <c r="BH343" s="241">
        <f>IF(N343="sníž. přenesená",J343,0)</f>
        <v>0</v>
      </c>
      <c r="BI343" s="241">
        <f>IF(N343="nulová",J343,0)</f>
        <v>0</v>
      </c>
      <c r="BJ343" s="18" t="s">
        <v>86</v>
      </c>
      <c r="BK343" s="241">
        <f>ROUND(I343*H343,2)</f>
        <v>0</v>
      </c>
      <c r="BL343" s="18" t="s">
        <v>278</v>
      </c>
      <c r="BM343" s="240" t="s">
        <v>1249</v>
      </c>
    </row>
    <row r="344" s="2" customFormat="1" ht="24.15" customHeight="1">
      <c r="A344" s="39"/>
      <c r="B344" s="40"/>
      <c r="C344" s="228" t="s">
        <v>479</v>
      </c>
      <c r="D344" s="228" t="s">
        <v>166</v>
      </c>
      <c r="E344" s="229" t="s">
        <v>1250</v>
      </c>
      <c r="F344" s="230" t="s">
        <v>1251</v>
      </c>
      <c r="G344" s="231" t="s">
        <v>169</v>
      </c>
      <c r="H344" s="232">
        <v>739.13300000000004</v>
      </c>
      <c r="I344" s="233"/>
      <c r="J344" s="234">
        <f>ROUND(I344*H344,2)</f>
        <v>0</v>
      </c>
      <c r="K344" s="235"/>
      <c r="L344" s="45"/>
      <c r="M344" s="236" t="s">
        <v>1</v>
      </c>
      <c r="N344" s="237" t="s">
        <v>43</v>
      </c>
      <c r="O344" s="92"/>
      <c r="P344" s="238">
        <f>O344*H344</f>
        <v>0</v>
      </c>
      <c r="Q344" s="238">
        <v>0.00020000000000000001</v>
      </c>
      <c r="R344" s="238">
        <f>Q344*H344</f>
        <v>0.1478266</v>
      </c>
      <c r="S344" s="238">
        <v>0.017780000000000001</v>
      </c>
      <c r="T344" s="239">
        <f>S344*H344</f>
        <v>13.14178474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278</v>
      </c>
      <c r="AT344" s="240" t="s">
        <v>166</v>
      </c>
      <c r="AU344" s="240" t="s">
        <v>88</v>
      </c>
      <c r="AY344" s="18" t="s">
        <v>163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86</v>
      </c>
      <c r="BK344" s="241">
        <f>ROUND(I344*H344,2)</f>
        <v>0</v>
      </c>
      <c r="BL344" s="18" t="s">
        <v>278</v>
      </c>
      <c r="BM344" s="240" t="s">
        <v>1252</v>
      </c>
    </row>
    <row r="345" s="15" customFormat="1">
      <c r="A345" s="15"/>
      <c r="B345" s="269"/>
      <c r="C345" s="270"/>
      <c r="D345" s="244" t="s">
        <v>172</v>
      </c>
      <c r="E345" s="271" t="s">
        <v>1</v>
      </c>
      <c r="F345" s="272" t="s">
        <v>1131</v>
      </c>
      <c r="G345" s="270"/>
      <c r="H345" s="271" t="s">
        <v>1</v>
      </c>
      <c r="I345" s="273"/>
      <c r="J345" s="270"/>
      <c r="K345" s="270"/>
      <c r="L345" s="274"/>
      <c r="M345" s="275"/>
      <c r="N345" s="276"/>
      <c r="O345" s="276"/>
      <c r="P345" s="276"/>
      <c r="Q345" s="276"/>
      <c r="R345" s="276"/>
      <c r="S345" s="276"/>
      <c r="T345" s="277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8" t="s">
        <v>172</v>
      </c>
      <c r="AU345" s="278" t="s">
        <v>88</v>
      </c>
      <c r="AV345" s="15" t="s">
        <v>86</v>
      </c>
      <c r="AW345" s="15" t="s">
        <v>34</v>
      </c>
      <c r="AX345" s="15" t="s">
        <v>78</v>
      </c>
      <c r="AY345" s="278" t="s">
        <v>163</v>
      </c>
    </row>
    <row r="346" s="13" customFormat="1">
      <c r="A346" s="13"/>
      <c r="B346" s="242"/>
      <c r="C346" s="243"/>
      <c r="D346" s="244" t="s">
        <v>172</v>
      </c>
      <c r="E346" s="245" t="s">
        <v>1</v>
      </c>
      <c r="F346" s="246" t="s">
        <v>1218</v>
      </c>
      <c r="G346" s="243"/>
      <c r="H346" s="247">
        <v>137.28</v>
      </c>
      <c r="I346" s="248"/>
      <c r="J346" s="243"/>
      <c r="K346" s="243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172</v>
      </c>
      <c r="AU346" s="253" t="s">
        <v>88</v>
      </c>
      <c r="AV346" s="13" t="s">
        <v>88</v>
      </c>
      <c r="AW346" s="13" t="s">
        <v>34</v>
      </c>
      <c r="AX346" s="13" t="s">
        <v>78</v>
      </c>
      <c r="AY346" s="253" t="s">
        <v>163</v>
      </c>
    </row>
    <row r="347" s="16" customFormat="1">
      <c r="A347" s="16"/>
      <c r="B347" s="279"/>
      <c r="C347" s="280"/>
      <c r="D347" s="244" t="s">
        <v>172</v>
      </c>
      <c r="E347" s="281" t="s">
        <v>1</v>
      </c>
      <c r="F347" s="282" t="s">
        <v>190</v>
      </c>
      <c r="G347" s="280"/>
      <c r="H347" s="283">
        <v>137.28</v>
      </c>
      <c r="I347" s="284"/>
      <c r="J347" s="280"/>
      <c r="K347" s="280"/>
      <c r="L347" s="285"/>
      <c r="M347" s="286"/>
      <c r="N347" s="287"/>
      <c r="O347" s="287"/>
      <c r="P347" s="287"/>
      <c r="Q347" s="287"/>
      <c r="R347" s="287"/>
      <c r="S347" s="287"/>
      <c r="T347" s="288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89" t="s">
        <v>172</v>
      </c>
      <c r="AU347" s="289" t="s">
        <v>88</v>
      </c>
      <c r="AV347" s="16" t="s">
        <v>164</v>
      </c>
      <c r="AW347" s="16" t="s">
        <v>34</v>
      </c>
      <c r="AX347" s="16" t="s">
        <v>78</v>
      </c>
      <c r="AY347" s="289" t="s">
        <v>163</v>
      </c>
    </row>
    <row r="348" s="15" customFormat="1">
      <c r="A348" s="15"/>
      <c r="B348" s="269"/>
      <c r="C348" s="270"/>
      <c r="D348" s="244" t="s">
        <v>172</v>
      </c>
      <c r="E348" s="271" t="s">
        <v>1</v>
      </c>
      <c r="F348" s="272" t="s">
        <v>1133</v>
      </c>
      <c r="G348" s="270"/>
      <c r="H348" s="271" t="s">
        <v>1</v>
      </c>
      <c r="I348" s="273"/>
      <c r="J348" s="270"/>
      <c r="K348" s="270"/>
      <c r="L348" s="274"/>
      <c r="M348" s="275"/>
      <c r="N348" s="276"/>
      <c r="O348" s="276"/>
      <c r="P348" s="276"/>
      <c r="Q348" s="276"/>
      <c r="R348" s="276"/>
      <c r="S348" s="276"/>
      <c r="T348" s="27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8" t="s">
        <v>172</v>
      </c>
      <c r="AU348" s="278" t="s">
        <v>88</v>
      </c>
      <c r="AV348" s="15" t="s">
        <v>86</v>
      </c>
      <c r="AW348" s="15" t="s">
        <v>34</v>
      </c>
      <c r="AX348" s="15" t="s">
        <v>78</v>
      </c>
      <c r="AY348" s="278" t="s">
        <v>163</v>
      </c>
    </row>
    <row r="349" s="13" customFormat="1">
      <c r="A349" s="13"/>
      <c r="B349" s="242"/>
      <c r="C349" s="243"/>
      <c r="D349" s="244" t="s">
        <v>172</v>
      </c>
      <c r="E349" s="245" t="s">
        <v>1</v>
      </c>
      <c r="F349" s="246" t="s">
        <v>1219</v>
      </c>
      <c r="G349" s="243"/>
      <c r="H349" s="247">
        <v>216</v>
      </c>
      <c r="I349" s="248"/>
      <c r="J349" s="243"/>
      <c r="K349" s="243"/>
      <c r="L349" s="249"/>
      <c r="M349" s="250"/>
      <c r="N349" s="251"/>
      <c r="O349" s="251"/>
      <c r="P349" s="251"/>
      <c r="Q349" s="251"/>
      <c r="R349" s="251"/>
      <c r="S349" s="251"/>
      <c r="T349" s="25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3" t="s">
        <v>172</v>
      </c>
      <c r="AU349" s="253" t="s">
        <v>88</v>
      </c>
      <c r="AV349" s="13" t="s">
        <v>88</v>
      </c>
      <c r="AW349" s="13" t="s">
        <v>34</v>
      </c>
      <c r="AX349" s="13" t="s">
        <v>78</v>
      </c>
      <c r="AY349" s="253" t="s">
        <v>163</v>
      </c>
    </row>
    <row r="350" s="13" customFormat="1">
      <c r="A350" s="13"/>
      <c r="B350" s="242"/>
      <c r="C350" s="243"/>
      <c r="D350" s="244" t="s">
        <v>172</v>
      </c>
      <c r="E350" s="245" t="s">
        <v>1</v>
      </c>
      <c r="F350" s="246" t="s">
        <v>1220</v>
      </c>
      <c r="G350" s="243"/>
      <c r="H350" s="247">
        <v>96.799999999999997</v>
      </c>
      <c r="I350" s="248"/>
      <c r="J350" s="243"/>
      <c r="K350" s="243"/>
      <c r="L350" s="249"/>
      <c r="M350" s="250"/>
      <c r="N350" s="251"/>
      <c r="O350" s="251"/>
      <c r="P350" s="251"/>
      <c r="Q350" s="251"/>
      <c r="R350" s="251"/>
      <c r="S350" s="251"/>
      <c r="T350" s="25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3" t="s">
        <v>172</v>
      </c>
      <c r="AU350" s="253" t="s">
        <v>88</v>
      </c>
      <c r="AV350" s="13" t="s">
        <v>88</v>
      </c>
      <c r="AW350" s="13" t="s">
        <v>34</v>
      </c>
      <c r="AX350" s="13" t="s">
        <v>78</v>
      </c>
      <c r="AY350" s="253" t="s">
        <v>163</v>
      </c>
    </row>
    <row r="351" s="13" customFormat="1">
      <c r="A351" s="13"/>
      <c r="B351" s="242"/>
      <c r="C351" s="243"/>
      <c r="D351" s="244" t="s">
        <v>172</v>
      </c>
      <c r="E351" s="245" t="s">
        <v>1</v>
      </c>
      <c r="F351" s="246" t="s">
        <v>1221</v>
      </c>
      <c r="G351" s="243"/>
      <c r="H351" s="247">
        <v>109.12000000000001</v>
      </c>
      <c r="I351" s="248"/>
      <c r="J351" s="243"/>
      <c r="K351" s="243"/>
      <c r="L351" s="249"/>
      <c r="M351" s="250"/>
      <c r="N351" s="251"/>
      <c r="O351" s="251"/>
      <c r="P351" s="251"/>
      <c r="Q351" s="251"/>
      <c r="R351" s="251"/>
      <c r="S351" s="251"/>
      <c r="T351" s="25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3" t="s">
        <v>172</v>
      </c>
      <c r="AU351" s="253" t="s">
        <v>88</v>
      </c>
      <c r="AV351" s="13" t="s">
        <v>88</v>
      </c>
      <c r="AW351" s="13" t="s">
        <v>34</v>
      </c>
      <c r="AX351" s="13" t="s">
        <v>78</v>
      </c>
      <c r="AY351" s="253" t="s">
        <v>163</v>
      </c>
    </row>
    <row r="352" s="16" customFormat="1">
      <c r="A352" s="16"/>
      <c r="B352" s="279"/>
      <c r="C352" s="280"/>
      <c r="D352" s="244" t="s">
        <v>172</v>
      </c>
      <c r="E352" s="281" t="s">
        <v>1</v>
      </c>
      <c r="F352" s="282" t="s">
        <v>190</v>
      </c>
      <c r="G352" s="280"/>
      <c r="H352" s="283">
        <v>421.92000000000002</v>
      </c>
      <c r="I352" s="284"/>
      <c r="J352" s="280"/>
      <c r="K352" s="280"/>
      <c r="L352" s="285"/>
      <c r="M352" s="286"/>
      <c r="N352" s="287"/>
      <c r="O352" s="287"/>
      <c r="P352" s="287"/>
      <c r="Q352" s="287"/>
      <c r="R352" s="287"/>
      <c r="S352" s="287"/>
      <c r="T352" s="288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89" t="s">
        <v>172</v>
      </c>
      <c r="AU352" s="289" t="s">
        <v>88</v>
      </c>
      <c r="AV352" s="16" t="s">
        <v>164</v>
      </c>
      <c r="AW352" s="16" t="s">
        <v>34</v>
      </c>
      <c r="AX352" s="16" t="s">
        <v>78</v>
      </c>
      <c r="AY352" s="289" t="s">
        <v>163</v>
      </c>
    </row>
    <row r="353" s="15" customFormat="1">
      <c r="A353" s="15"/>
      <c r="B353" s="269"/>
      <c r="C353" s="270"/>
      <c r="D353" s="244" t="s">
        <v>172</v>
      </c>
      <c r="E353" s="271" t="s">
        <v>1</v>
      </c>
      <c r="F353" s="272" t="s">
        <v>1137</v>
      </c>
      <c r="G353" s="270"/>
      <c r="H353" s="271" t="s">
        <v>1</v>
      </c>
      <c r="I353" s="273"/>
      <c r="J353" s="270"/>
      <c r="K353" s="270"/>
      <c r="L353" s="274"/>
      <c r="M353" s="275"/>
      <c r="N353" s="276"/>
      <c r="O353" s="276"/>
      <c r="P353" s="276"/>
      <c r="Q353" s="276"/>
      <c r="R353" s="276"/>
      <c r="S353" s="276"/>
      <c r="T353" s="277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8" t="s">
        <v>172</v>
      </c>
      <c r="AU353" s="278" t="s">
        <v>88</v>
      </c>
      <c r="AV353" s="15" t="s">
        <v>86</v>
      </c>
      <c r="AW353" s="15" t="s">
        <v>34</v>
      </c>
      <c r="AX353" s="15" t="s">
        <v>78</v>
      </c>
      <c r="AY353" s="278" t="s">
        <v>163</v>
      </c>
    </row>
    <row r="354" s="13" customFormat="1">
      <c r="A354" s="13"/>
      <c r="B354" s="242"/>
      <c r="C354" s="243"/>
      <c r="D354" s="244" t="s">
        <v>172</v>
      </c>
      <c r="E354" s="245" t="s">
        <v>1</v>
      </c>
      <c r="F354" s="246" t="s">
        <v>1222</v>
      </c>
      <c r="G354" s="243"/>
      <c r="H354" s="247">
        <v>165.44</v>
      </c>
      <c r="I354" s="248"/>
      <c r="J354" s="243"/>
      <c r="K354" s="243"/>
      <c r="L354" s="249"/>
      <c r="M354" s="250"/>
      <c r="N354" s="251"/>
      <c r="O354" s="251"/>
      <c r="P354" s="251"/>
      <c r="Q354" s="251"/>
      <c r="R354" s="251"/>
      <c r="S354" s="251"/>
      <c r="T354" s="25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3" t="s">
        <v>172</v>
      </c>
      <c r="AU354" s="253" t="s">
        <v>88</v>
      </c>
      <c r="AV354" s="13" t="s">
        <v>88</v>
      </c>
      <c r="AW354" s="13" t="s">
        <v>34</v>
      </c>
      <c r="AX354" s="13" t="s">
        <v>78</v>
      </c>
      <c r="AY354" s="253" t="s">
        <v>163</v>
      </c>
    </row>
    <row r="355" s="16" customFormat="1">
      <c r="A355" s="16"/>
      <c r="B355" s="279"/>
      <c r="C355" s="280"/>
      <c r="D355" s="244" t="s">
        <v>172</v>
      </c>
      <c r="E355" s="281" t="s">
        <v>1</v>
      </c>
      <c r="F355" s="282" t="s">
        <v>190</v>
      </c>
      <c r="G355" s="280"/>
      <c r="H355" s="283">
        <v>165.44</v>
      </c>
      <c r="I355" s="284"/>
      <c r="J355" s="280"/>
      <c r="K355" s="280"/>
      <c r="L355" s="285"/>
      <c r="M355" s="286"/>
      <c r="N355" s="287"/>
      <c r="O355" s="287"/>
      <c r="P355" s="287"/>
      <c r="Q355" s="287"/>
      <c r="R355" s="287"/>
      <c r="S355" s="287"/>
      <c r="T355" s="288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T355" s="289" t="s">
        <v>172</v>
      </c>
      <c r="AU355" s="289" t="s">
        <v>88</v>
      </c>
      <c r="AV355" s="16" t="s">
        <v>164</v>
      </c>
      <c r="AW355" s="16" t="s">
        <v>34</v>
      </c>
      <c r="AX355" s="16" t="s">
        <v>78</v>
      </c>
      <c r="AY355" s="289" t="s">
        <v>163</v>
      </c>
    </row>
    <row r="356" s="14" customFormat="1">
      <c r="A356" s="14"/>
      <c r="B356" s="254"/>
      <c r="C356" s="255"/>
      <c r="D356" s="244" t="s">
        <v>172</v>
      </c>
      <c r="E356" s="256" t="s">
        <v>1</v>
      </c>
      <c r="F356" s="257" t="s">
        <v>176</v>
      </c>
      <c r="G356" s="255"/>
      <c r="H356" s="258">
        <v>724.63999999999999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4" t="s">
        <v>172</v>
      </c>
      <c r="AU356" s="264" t="s">
        <v>88</v>
      </c>
      <c r="AV356" s="14" t="s">
        <v>170</v>
      </c>
      <c r="AW356" s="14" t="s">
        <v>34</v>
      </c>
      <c r="AX356" s="14" t="s">
        <v>78</v>
      </c>
      <c r="AY356" s="264" t="s">
        <v>163</v>
      </c>
    </row>
    <row r="357" s="13" customFormat="1">
      <c r="A357" s="13"/>
      <c r="B357" s="242"/>
      <c r="C357" s="243"/>
      <c r="D357" s="244" t="s">
        <v>172</v>
      </c>
      <c r="E357" s="245" t="s">
        <v>1</v>
      </c>
      <c r="F357" s="246" t="s">
        <v>1223</v>
      </c>
      <c r="G357" s="243"/>
      <c r="H357" s="247">
        <v>739.13300000000004</v>
      </c>
      <c r="I357" s="248"/>
      <c r="J357" s="243"/>
      <c r="K357" s="243"/>
      <c r="L357" s="249"/>
      <c r="M357" s="250"/>
      <c r="N357" s="251"/>
      <c r="O357" s="251"/>
      <c r="P357" s="251"/>
      <c r="Q357" s="251"/>
      <c r="R357" s="251"/>
      <c r="S357" s="251"/>
      <c r="T357" s="25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3" t="s">
        <v>172</v>
      </c>
      <c r="AU357" s="253" t="s">
        <v>88</v>
      </c>
      <c r="AV357" s="13" t="s">
        <v>88</v>
      </c>
      <c r="AW357" s="13" t="s">
        <v>34</v>
      </c>
      <c r="AX357" s="13" t="s">
        <v>86</v>
      </c>
      <c r="AY357" s="253" t="s">
        <v>163</v>
      </c>
    </row>
    <row r="358" s="2" customFormat="1" ht="37.8" customHeight="1">
      <c r="A358" s="39"/>
      <c r="B358" s="40"/>
      <c r="C358" s="228" t="s">
        <v>484</v>
      </c>
      <c r="D358" s="228" t="s">
        <v>166</v>
      </c>
      <c r="E358" s="229" t="s">
        <v>1253</v>
      </c>
      <c r="F358" s="230" t="s">
        <v>1254</v>
      </c>
      <c r="G358" s="231" t="s">
        <v>239</v>
      </c>
      <c r="H358" s="232">
        <v>93</v>
      </c>
      <c r="I358" s="233"/>
      <c r="J358" s="234">
        <f>ROUND(I358*H358,2)</f>
        <v>0</v>
      </c>
      <c r="K358" s="235"/>
      <c r="L358" s="45"/>
      <c r="M358" s="236" t="s">
        <v>1</v>
      </c>
      <c r="N358" s="237" t="s">
        <v>43</v>
      </c>
      <c r="O358" s="92"/>
      <c r="P358" s="238">
        <f>O358*H358</f>
        <v>0</v>
      </c>
      <c r="Q358" s="238">
        <v>3.0000000000000001E-05</v>
      </c>
      <c r="R358" s="238">
        <f>Q358*H358</f>
        <v>0.0027899999999999999</v>
      </c>
      <c r="S358" s="238">
        <v>0.0046299999999999996</v>
      </c>
      <c r="T358" s="239">
        <f>S358*H358</f>
        <v>0.43058999999999997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278</v>
      </c>
      <c r="AT358" s="240" t="s">
        <v>166</v>
      </c>
      <c r="AU358" s="240" t="s">
        <v>88</v>
      </c>
      <c r="AY358" s="18" t="s">
        <v>163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86</v>
      </c>
      <c r="BK358" s="241">
        <f>ROUND(I358*H358,2)</f>
        <v>0</v>
      </c>
      <c r="BL358" s="18" t="s">
        <v>278</v>
      </c>
      <c r="BM358" s="240" t="s">
        <v>1255</v>
      </c>
    </row>
    <row r="359" s="13" customFormat="1">
      <c r="A359" s="13"/>
      <c r="B359" s="242"/>
      <c r="C359" s="243"/>
      <c r="D359" s="244" t="s">
        <v>172</v>
      </c>
      <c r="E359" s="245" t="s">
        <v>1</v>
      </c>
      <c r="F359" s="246" t="s">
        <v>1227</v>
      </c>
      <c r="G359" s="243"/>
      <c r="H359" s="247">
        <v>73</v>
      </c>
      <c r="I359" s="248"/>
      <c r="J359" s="243"/>
      <c r="K359" s="243"/>
      <c r="L359" s="249"/>
      <c r="M359" s="250"/>
      <c r="N359" s="251"/>
      <c r="O359" s="251"/>
      <c r="P359" s="251"/>
      <c r="Q359" s="251"/>
      <c r="R359" s="251"/>
      <c r="S359" s="251"/>
      <c r="T359" s="25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3" t="s">
        <v>172</v>
      </c>
      <c r="AU359" s="253" t="s">
        <v>88</v>
      </c>
      <c r="AV359" s="13" t="s">
        <v>88</v>
      </c>
      <c r="AW359" s="13" t="s">
        <v>34</v>
      </c>
      <c r="AX359" s="13" t="s">
        <v>78</v>
      </c>
      <c r="AY359" s="253" t="s">
        <v>163</v>
      </c>
    </row>
    <row r="360" s="13" customFormat="1">
      <c r="A360" s="13"/>
      <c r="B360" s="242"/>
      <c r="C360" s="243"/>
      <c r="D360" s="244" t="s">
        <v>172</v>
      </c>
      <c r="E360" s="245" t="s">
        <v>1</v>
      </c>
      <c r="F360" s="246" t="s">
        <v>1228</v>
      </c>
      <c r="G360" s="243"/>
      <c r="H360" s="247">
        <v>20</v>
      </c>
      <c r="I360" s="248"/>
      <c r="J360" s="243"/>
      <c r="K360" s="243"/>
      <c r="L360" s="249"/>
      <c r="M360" s="250"/>
      <c r="N360" s="251"/>
      <c r="O360" s="251"/>
      <c r="P360" s="251"/>
      <c r="Q360" s="251"/>
      <c r="R360" s="251"/>
      <c r="S360" s="251"/>
      <c r="T360" s="25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3" t="s">
        <v>172</v>
      </c>
      <c r="AU360" s="253" t="s">
        <v>88</v>
      </c>
      <c r="AV360" s="13" t="s">
        <v>88</v>
      </c>
      <c r="AW360" s="13" t="s">
        <v>34</v>
      </c>
      <c r="AX360" s="13" t="s">
        <v>78</v>
      </c>
      <c r="AY360" s="253" t="s">
        <v>163</v>
      </c>
    </row>
    <row r="361" s="14" customFormat="1">
      <c r="A361" s="14"/>
      <c r="B361" s="254"/>
      <c r="C361" s="255"/>
      <c r="D361" s="244" t="s">
        <v>172</v>
      </c>
      <c r="E361" s="256" t="s">
        <v>1</v>
      </c>
      <c r="F361" s="257" t="s">
        <v>176</v>
      </c>
      <c r="G361" s="255"/>
      <c r="H361" s="258">
        <v>93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4" t="s">
        <v>172</v>
      </c>
      <c r="AU361" s="264" t="s">
        <v>88</v>
      </c>
      <c r="AV361" s="14" t="s">
        <v>170</v>
      </c>
      <c r="AW361" s="14" t="s">
        <v>34</v>
      </c>
      <c r="AX361" s="14" t="s">
        <v>86</v>
      </c>
      <c r="AY361" s="264" t="s">
        <v>163</v>
      </c>
    </row>
    <row r="362" s="2" customFormat="1" ht="24.15" customHeight="1">
      <c r="A362" s="39"/>
      <c r="B362" s="40"/>
      <c r="C362" s="228" t="s">
        <v>488</v>
      </c>
      <c r="D362" s="228" t="s">
        <v>166</v>
      </c>
      <c r="E362" s="229" t="s">
        <v>1256</v>
      </c>
      <c r="F362" s="230" t="s">
        <v>1257</v>
      </c>
      <c r="G362" s="231" t="s">
        <v>169</v>
      </c>
      <c r="H362" s="232">
        <v>739.13300000000004</v>
      </c>
      <c r="I362" s="233"/>
      <c r="J362" s="234">
        <f>ROUND(I362*H362,2)</f>
        <v>0</v>
      </c>
      <c r="K362" s="235"/>
      <c r="L362" s="45"/>
      <c r="M362" s="236" t="s">
        <v>1</v>
      </c>
      <c r="N362" s="237" t="s">
        <v>43</v>
      </c>
      <c r="O362" s="92"/>
      <c r="P362" s="238">
        <f>O362*H362</f>
        <v>0</v>
      </c>
      <c r="Q362" s="238">
        <v>0</v>
      </c>
      <c r="R362" s="238">
        <f>Q362*H362</f>
        <v>0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278</v>
      </c>
      <c r="AT362" s="240" t="s">
        <v>166</v>
      </c>
      <c r="AU362" s="240" t="s">
        <v>88</v>
      </c>
      <c r="AY362" s="18" t="s">
        <v>163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86</v>
      </c>
      <c r="BK362" s="241">
        <f>ROUND(I362*H362,2)</f>
        <v>0</v>
      </c>
      <c r="BL362" s="18" t="s">
        <v>278</v>
      </c>
      <c r="BM362" s="240" t="s">
        <v>1258</v>
      </c>
    </row>
    <row r="363" s="2" customFormat="1" ht="24.15" customHeight="1">
      <c r="A363" s="39"/>
      <c r="B363" s="40"/>
      <c r="C363" s="228" t="s">
        <v>495</v>
      </c>
      <c r="D363" s="228" t="s">
        <v>166</v>
      </c>
      <c r="E363" s="229" t="s">
        <v>1259</v>
      </c>
      <c r="F363" s="230" t="s">
        <v>1260</v>
      </c>
      <c r="G363" s="231" t="s">
        <v>239</v>
      </c>
      <c r="H363" s="232">
        <v>93</v>
      </c>
      <c r="I363" s="233"/>
      <c r="J363" s="234">
        <f>ROUND(I363*H363,2)</f>
        <v>0</v>
      </c>
      <c r="K363" s="235"/>
      <c r="L363" s="45"/>
      <c r="M363" s="236" t="s">
        <v>1</v>
      </c>
      <c r="N363" s="237" t="s">
        <v>43</v>
      </c>
      <c r="O363" s="92"/>
      <c r="P363" s="238">
        <f>O363*H363</f>
        <v>0</v>
      </c>
      <c r="Q363" s="238">
        <v>0</v>
      </c>
      <c r="R363" s="238">
        <f>Q363*H363</f>
        <v>0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278</v>
      </c>
      <c r="AT363" s="240" t="s">
        <v>166</v>
      </c>
      <c r="AU363" s="240" t="s">
        <v>88</v>
      </c>
      <c r="AY363" s="18" t="s">
        <v>163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86</v>
      </c>
      <c r="BK363" s="241">
        <f>ROUND(I363*H363,2)</f>
        <v>0</v>
      </c>
      <c r="BL363" s="18" t="s">
        <v>278</v>
      </c>
      <c r="BM363" s="240" t="s">
        <v>1261</v>
      </c>
    </row>
    <row r="364" s="2" customFormat="1" ht="24.15" customHeight="1">
      <c r="A364" s="39"/>
      <c r="B364" s="40"/>
      <c r="C364" s="228" t="s">
        <v>502</v>
      </c>
      <c r="D364" s="228" t="s">
        <v>166</v>
      </c>
      <c r="E364" s="229" t="s">
        <v>1050</v>
      </c>
      <c r="F364" s="230" t="s">
        <v>1051</v>
      </c>
      <c r="G364" s="231" t="s">
        <v>169</v>
      </c>
      <c r="H364" s="232">
        <v>745.88300000000004</v>
      </c>
      <c r="I364" s="233"/>
      <c r="J364" s="234">
        <f>ROUND(I364*H364,2)</f>
        <v>0</v>
      </c>
      <c r="K364" s="235"/>
      <c r="L364" s="45"/>
      <c r="M364" s="236" t="s">
        <v>1</v>
      </c>
      <c r="N364" s="237" t="s">
        <v>43</v>
      </c>
      <c r="O364" s="92"/>
      <c r="P364" s="238">
        <f>O364*H364</f>
        <v>0</v>
      </c>
      <c r="Q364" s="238">
        <v>0</v>
      </c>
      <c r="R364" s="238">
        <f>Q364*H364</f>
        <v>0</v>
      </c>
      <c r="S364" s="238">
        <v>0</v>
      </c>
      <c r="T364" s="23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0" t="s">
        <v>278</v>
      </c>
      <c r="AT364" s="240" t="s">
        <v>166</v>
      </c>
      <c r="AU364" s="240" t="s">
        <v>88</v>
      </c>
      <c r="AY364" s="18" t="s">
        <v>163</v>
      </c>
      <c r="BE364" s="241">
        <f>IF(N364="základní",J364,0)</f>
        <v>0</v>
      </c>
      <c r="BF364" s="241">
        <f>IF(N364="snížená",J364,0)</f>
        <v>0</v>
      </c>
      <c r="BG364" s="241">
        <f>IF(N364="zákl. přenesená",J364,0)</f>
        <v>0</v>
      </c>
      <c r="BH364" s="241">
        <f>IF(N364="sníž. přenesená",J364,0)</f>
        <v>0</v>
      </c>
      <c r="BI364" s="241">
        <f>IF(N364="nulová",J364,0)</f>
        <v>0</v>
      </c>
      <c r="BJ364" s="18" t="s">
        <v>86</v>
      </c>
      <c r="BK364" s="241">
        <f>ROUND(I364*H364,2)</f>
        <v>0</v>
      </c>
      <c r="BL364" s="18" t="s">
        <v>278</v>
      </c>
      <c r="BM364" s="240" t="s">
        <v>1262</v>
      </c>
    </row>
    <row r="365" s="2" customFormat="1" ht="37.8" customHeight="1">
      <c r="A365" s="39"/>
      <c r="B365" s="40"/>
      <c r="C365" s="290" t="s">
        <v>517</v>
      </c>
      <c r="D365" s="290" t="s">
        <v>294</v>
      </c>
      <c r="E365" s="291" t="s">
        <v>1053</v>
      </c>
      <c r="F365" s="292" t="s">
        <v>1054</v>
      </c>
      <c r="G365" s="293" t="s">
        <v>169</v>
      </c>
      <c r="H365" s="294">
        <v>857.70799999999997</v>
      </c>
      <c r="I365" s="295"/>
      <c r="J365" s="296">
        <f>ROUND(I365*H365,2)</f>
        <v>0</v>
      </c>
      <c r="K365" s="297"/>
      <c r="L365" s="298"/>
      <c r="M365" s="299" t="s">
        <v>1</v>
      </c>
      <c r="N365" s="300" t="s">
        <v>43</v>
      </c>
      <c r="O365" s="92"/>
      <c r="P365" s="238">
        <f>O365*H365</f>
        <v>0</v>
      </c>
      <c r="Q365" s="238">
        <v>0</v>
      </c>
      <c r="R365" s="238">
        <f>Q365*H365</f>
        <v>0</v>
      </c>
      <c r="S365" s="238">
        <v>0</v>
      </c>
      <c r="T365" s="23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350</v>
      </c>
      <c r="AT365" s="240" t="s">
        <v>294</v>
      </c>
      <c r="AU365" s="240" t="s">
        <v>88</v>
      </c>
      <c r="AY365" s="18" t="s">
        <v>163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86</v>
      </c>
      <c r="BK365" s="241">
        <f>ROUND(I365*H365,2)</f>
        <v>0</v>
      </c>
      <c r="BL365" s="18" t="s">
        <v>278</v>
      </c>
      <c r="BM365" s="240" t="s">
        <v>1263</v>
      </c>
    </row>
    <row r="366" s="13" customFormat="1">
      <c r="A366" s="13"/>
      <c r="B366" s="242"/>
      <c r="C366" s="243"/>
      <c r="D366" s="244" t="s">
        <v>172</v>
      </c>
      <c r="E366" s="243"/>
      <c r="F366" s="246" t="s">
        <v>1264</v>
      </c>
      <c r="G366" s="243"/>
      <c r="H366" s="247">
        <v>857.70799999999997</v>
      </c>
      <c r="I366" s="248"/>
      <c r="J366" s="243"/>
      <c r="K366" s="243"/>
      <c r="L366" s="249"/>
      <c r="M366" s="250"/>
      <c r="N366" s="251"/>
      <c r="O366" s="251"/>
      <c r="P366" s="251"/>
      <c r="Q366" s="251"/>
      <c r="R366" s="251"/>
      <c r="S366" s="251"/>
      <c r="T366" s="25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3" t="s">
        <v>172</v>
      </c>
      <c r="AU366" s="253" t="s">
        <v>88</v>
      </c>
      <c r="AV366" s="13" t="s">
        <v>88</v>
      </c>
      <c r="AW366" s="13" t="s">
        <v>4</v>
      </c>
      <c r="AX366" s="13" t="s">
        <v>86</v>
      </c>
      <c r="AY366" s="253" t="s">
        <v>163</v>
      </c>
    </row>
    <row r="367" s="2" customFormat="1" ht="24.15" customHeight="1">
      <c r="A367" s="39"/>
      <c r="B367" s="40"/>
      <c r="C367" s="228" t="s">
        <v>522</v>
      </c>
      <c r="D367" s="228" t="s">
        <v>166</v>
      </c>
      <c r="E367" s="229" t="s">
        <v>1057</v>
      </c>
      <c r="F367" s="230" t="s">
        <v>1058</v>
      </c>
      <c r="G367" s="231" t="s">
        <v>538</v>
      </c>
      <c r="H367" s="301"/>
      <c r="I367" s="233"/>
      <c r="J367" s="234">
        <f>ROUND(I367*H367,2)</f>
        <v>0</v>
      </c>
      <c r="K367" s="235"/>
      <c r="L367" s="45"/>
      <c r="M367" s="236" t="s">
        <v>1</v>
      </c>
      <c r="N367" s="237" t="s">
        <v>43</v>
      </c>
      <c r="O367" s="92"/>
      <c r="P367" s="238">
        <f>O367*H367</f>
        <v>0</v>
      </c>
      <c r="Q367" s="238">
        <v>0</v>
      </c>
      <c r="R367" s="238">
        <f>Q367*H367</f>
        <v>0</v>
      </c>
      <c r="S367" s="238">
        <v>0</v>
      </c>
      <c r="T367" s="23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0" t="s">
        <v>278</v>
      </c>
      <c r="AT367" s="240" t="s">
        <v>166</v>
      </c>
      <c r="AU367" s="240" t="s">
        <v>88</v>
      </c>
      <c r="AY367" s="18" t="s">
        <v>163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8" t="s">
        <v>86</v>
      </c>
      <c r="BK367" s="241">
        <f>ROUND(I367*H367,2)</f>
        <v>0</v>
      </c>
      <c r="BL367" s="18" t="s">
        <v>278</v>
      </c>
      <c r="BM367" s="240" t="s">
        <v>1265</v>
      </c>
    </row>
    <row r="368" s="12" customFormat="1" ht="22.8" customHeight="1">
      <c r="A368" s="12"/>
      <c r="B368" s="212"/>
      <c r="C368" s="213"/>
      <c r="D368" s="214" t="s">
        <v>77</v>
      </c>
      <c r="E368" s="226" t="s">
        <v>699</v>
      </c>
      <c r="F368" s="226" t="s">
        <v>1060</v>
      </c>
      <c r="G368" s="213"/>
      <c r="H368" s="213"/>
      <c r="I368" s="216"/>
      <c r="J368" s="227">
        <f>BK368</f>
        <v>0</v>
      </c>
      <c r="K368" s="213"/>
      <c r="L368" s="218"/>
      <c r="M368" s="219"/>
      <c r="N368" s="220"/>
      <c r="O368" s="220"/>
      <c r="P368" s="221">
        <f>SUM(P369:P382)</f>
        <v>0</v>
      </c>
      <c r="Q368" s="220"/>
      <c r="R368" s="221">
        <f>SUM(R369:R382)</f>
        <v>0.12542104325599998</v>
      </c>
      <c r="S368" s="220"/>
      <c r="T368" s="222">
        <f>SUM(T369:T382)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23" t="s">
        <v>88</v>
      </c>
      <c r="AT368" s="224" t="s">
        <v>77</v>
      </c>
      <c r="AU368" s="224" t="s">
        <v>86</v>
      </c>
      <c r="AY368" s="223" t="s">
        <v>163</v>
      </c>
      <c r="BK368" s="225">
        <f>SUM(BK369:BK382)</f>
        <v>0</v>
      </c>
    </row>
    <row r="369" s="2" customFormat="1" ht="24.15" customHeight="1">
      <c r="A369" s="39"/>
      <c r="B369" s="40"/>
      <c r="C369" s="228" t="s">
        <v>527</v>
      </c>
      <c r="D369" s="228" t="s">
        <v>166</v>
      </c>
      <c r="E369" s="229" t="s">
        <v>1266</v>
      </c>
      <c r="F369" s="230" t="s">
        <v>1267</v>
      </c>
      <c r="G369" s="231" t="s">
        <v>169</v>
      </c>
      <c r="H369" s="232">
        <v>522.08299999999997</v>
      </c>
      <c r="I369" s="233"/>
      <c r="J369" s="234">
        <f>ROUND(I369*H369,2)</f>
        <v>0</v>
      </c>
      <c r="K369" s="235"/>
      <c r="L369" s="45"/>
      <c r="M369" s="236" t="s">
        <v>1</v>
      </c>
      <c r="N369" s="237" t="s">
        <v>43</v>
      </c>
      <c r="O369" s="92"/>
      <c r="P369" s="238">
        <f>O369*H369</f>
        <v>0</v>
      </c>
      <c r="Q369" s="238">
        <v>2.4232000000000001E-05</v>
      </c>
      <c r="R369" s="238">
        <f>Q369*H369</f>
        <v>0.012651115256</v>
      </c>
      <c r="S369" s="238">
        <v>0</v>
      </c>
      <c r="T369" s="23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278</v>
      </c>
      <c r="AT369" s="240" t="s">
        <v>166</v>
      </c>
      <c r="AU369" s="240" t="s">
        <v>88</v>
      </c>
      <c r="AY369" s="18" t="s">
        <v>163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86</v>
      </c>
      <c r="BK369" s="241">
        <f>ROUND(I369*H369,2)</f>
        <v>0</v>
      </c>
      <c r="BL369" s="18" t="s">
        <v>278</v>
      </c>
      <c r="BM369" s="240" t="s">
        <v>1268</v>
      </c>
    </row>
    <row r="370" s="13" customFormat="1">
      <c r="A370" s="13"/>
      <c r="B370" s="242"/>
      <c r="C370" s="243"/>
      <c r="D370" s="244" t="s">
        <v>172</v>
      </c>
      <c r="E370" s="245" t="s">
        <v>1</v>
      </c>
      <c r="F370" s="246" t="s">
        <v>1269</v>
      </c>
      <c r="G370" s="243"/>
      <c r="H370" s="247">
        <v>745.83299999999997</v>
      </c>
      <c r="I370" s="248"/>
      <c r="J370" s="243"/>
      <c r="K370" s="243"/>
      <c r="L370" s="249"/>
      <c r="M370" s="250"/>
      <c r="N370" s="251"/>
      <c r="O370" s="251"/>
      <c r="P370" s="251"/>
      <c r="Q370" s="251"/>
      <c r="R370" s="251"/>
      <c r="S370" s="251"/>
      <c r="T370" s="25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3" t="s">
        <v>172</v>
      </c>
      <c r="AU370" s="253" t="s">
        <v>88</v>
      </c>
      <c r="AV370" s="13" t="s">
        <v>88</v>
      </c>
      <c r="AW370" s="13" t="s">
        <v>34</v>
      </c>
      <c r="AX370" s="13" t="s">
        <v>78</v>
      </c>
      <c r="AY370" s="253" t="s">
        <v>163</v>
      </c>
    </row>
    <row r="371" s="13" customFormat="1">
      <c r="A371" s="13"/>
      <c r="B371" s="242"/>
      <c r="C371" s="243"/>
      <c r="D371" s="244" t="s">
        <v>172</v>
      </c>
      <c r="E371" s="245" t="s">
        <v>1</v>
      </c>
      <c r="F371" s="246" t="s">
        <v>1270</v>
      </c>
      <c r="G371" s="243"/>
      <c r="H371" s="247">
        <v>-223.75</v>
      </c>
      <c r="I371" s="248"/>
      <c r="J371" s="243"/>
      <c r="K371" s="243"/>
      <c r="L371" s="249"/>
      <c r="M371" s="250"/>
      <c r="N371" s="251"/>
      <c r="O371" s="251"/>
      <c r="P371" s="251"/>
      <c r="Q371" s="251"/>
      <c r="R371" s="251"/>
      <c r="S371" s="251"/>
      <c r="T371" s="25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3" t="s">
        <v>172</v>
      </c>
      <c r="AU371" s="253" t="s">
        <v>88</v>
      </c>
      <c r="AV371" s="13" t="s">
        <v>88</v>
      </c>
      <c r="AW371" s="13" t="s">
        <v>34</v>
      </c>
      <c r="AX371" s="13" t="s">
        <v>78</v>
      </c>
      <c r="AY371" s="253" t="s">
        <v>163</v>
      </c>
    </row>
    <row r="372" s="14" customFormat="1">
      <c r="A372" s="14"/>
      <c r="B372" s="254"/>
      <c r="C372" s="255"/>
      <c r="D372" s="244" t="s">
        <v>172</v>
      </c>
      <c r="E372" s="256" t="s">
        <v>1</v>
      </c>
      <c r="F372" s="257" t="s">
        <v>176</v>
      </c>
      <c r="G372" s="255"/>
      <c r="H372" s="258">
        <v>522.08299999999997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4" t="s">
        <v>172</v>
      </c>
      <c r="AU372" s="264" t="s">
        <v>88</v>
      </c>
      <c r="AV372" s="14" t="s">
        <v>170</v>
      </c>
      <c r="AW372" s="14" t="s">
        <v>34</v>
      </c>
      <c r="AX372" s="14" t="s">
        <v>86</v>
      </c>
      <c r="AY372" s="264" t="s">
        <v>163</v>
      </c>
    </row>
    <row r="373" s="2" customFormat="1" ht="37.8" customHeight="1">
      <c r="A373" s="39"/>
      <c r="B373" s="40"/>
      <c r="C373" s="228" t="s">
        <v>531</v>
      </c>
      <c r="D373" s="228" t="s">
        <v>166</v>
      </c>
      <c r="E373" s="229" t="s">
        <v>1271</v>
      </c>
      <c r="F373" s="230" t="s">
        <v>1272</v>
      </c>
      <c r="G373" s="231" t="s">
        <v>169</v>
      </c>
      <c r="H373" s="232">
        <v>271.60000000000002</v>
      </c>
      <c r="I373" s="233"/>
      <c r="J373" s="234">
        <f>ROUND(I373*H373,2)</f>
        <v>0</v>
      </c>
      <c r="K373" s="235"/>
      <c r="L373" s="45"/>
      <c r="M373" s="236" t="s">
        <v>1</v>
      </c>
      <c r="N373" s="237" t="s">
        <v>43</v>
      </c>
      <c r="O373" s="92"/>
      <c r="P373" s="238">
        <f>O373*H373</f>
        <v>0</v>
      </c>
      <c r="Q373" s="238">
        <v>0</v>
      </c>
      <c r="R373" s="238">
        <f>Q373*H373</f>
        <v>0</v>
      </c>
      <c r="S373" s="238">
        <v>0</v>
      </c>
      <c r="T373" s="23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0" t="s">
        <v>278</v>
      </c>
      <c r="AT373" s="240" t="s">
        <v>166</v>
      </c>
      <c r="AU373" s="240" t="s">
        <v>88</v>
      </c>
      <c r="AY373" s="18" t="s">
        <v>163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8" t="s">
        <v>86</v>
      </c>
      <c r="BK373" s="241">
        <f>ROUND(I373*H373,2)</f>
        <v>0</v>
      </c>
      <c r="BL373" s="18" t="s">
        <v>278</v>
      </c>
      <c r="BM373" s="240" t="s">
        <v>1273</v>
      </c>
    </row>
    <row r="374" s="2" customFormat="1" ht="24.15" customHeight="1">
      <c r="A374" s="39"/>
      <c r="B374" s="40"/>
      <c r="C374" s="228" t="s">
        <v>535</v>
      </c>
      <c r="D374" s="228" t="s">
        <v>166</v>
      </c>
      <c r="E374" s="229" t="s">
        <v>1061</v>
      </c>
      <c r="F374" s="230" t="s">
        <v>1062</v>
      </c>
      <c r="G374" s="231" t="s">
        <v>169</v>
      </c>
      <c r="H374" s="232">
        <v>745.88300000000004</v>
      </c>
      <c r="I374" s="233"/>
      <c r="J374" s="234">
        <f>ROUND(I374*H374,2)</f>
        <v>0</v>
      </c>
      <c r="K374" s="235"/>
      <c r="L374" s="45"/>
      <c r="M374" s="236" t="s">
        <v>1</v>
      </c>
      <c r="N374" s="237" t="s">
        <v>43</v>
      </c>
      <c r="O374" s="92"/>
      <c r="P374" s="238">
        <f>O374*H374</f>
        <v>0</v>
      </c>
      <c r="Q374" s="238">
        <v>0</v>
      </c>
      <c r="R374" s="238">
        <f>Q374*H374</f>
        <v>0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278</v>
      </c>
      <c r="AT374" s="240" t="s">
        <v>166</v>
      </c>
      <c r="AU374" s="240" t="s">
        <v>88</v>
      </c>
      <c r="AY374" s="18" t="s">
        <v>163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86</v>
      </c>
      <c r="BK374" s="241">
        <f>ROUND(I374*H374,2)</f>
        <v>0</v>
      </c>
      <c r="BL374" s="18" t="s">
        <v>278</v>
      </c>
      <c r="BM374" s="240" t="s">
        <v>1274</v>
      </c>
    </row>
    <row r="375" s="2" customFormat="1" ht="24.15" customHeight="1">
      <c r="A375" s="39"/>
      <c r="B375" s="40"/>
      <c r="C375" s="228" t="s">
        <v>542</v>
      </c>
      <c r="D375" s="228" t="s">
        <v>166</v>
      </c>
      <c r="E375" s="229" t="s">
        <v>1068</v>
      </c>
      <c r="F375" s="230" t="s">
        <v>1069</v>
      </c>
      <c r="G375" s="231" t="s">
        <v>169</v>
      </c>
      <c r="H375" s="232">
        <v>522.08299999999997</v>
      </c>
      <c r="I375" s="233"/>
      <c r="J375" s="234">
        <f>ROUND(I375*H375,2)</f>
        <v>0</v>
      </c>
      <c r="K375" s="235"/>
      <c r="L375" s="45"/>
      <c r="M375" s="236" t="s">
        <v>1</v>
      </c>
      <c r="N375" s="237" t="s">
        <v>43</v>
      </c>
      <c r="O375" s="92"/>
      <c r="P375" s="238">
        <f>O375*H375</f>
        <v>0</v>
      </c>
      <c r="Q375" s="238">
        <v>0.00021599999999999999</v>
      </c>
      <c r="R375" s="238">
        <f>Q375*H375</f>
        <v>0.11276992799999999</v>
      </c>
      <c r="S375" s="238">
        <v>0</v>
      </c>
      <c r="T375" s="23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0" t="s">
        <v>278</v>
      </c>
      <c r="AT375" s="240" t="s">
        <v>166</v>
      </c>
      <c r="AU375" s="240" t="s">
        <v>88</v>
      </c>
      <c r="AY375" s="18" t="s">
        <v>163</v>
      </c>
      <c r="BE375" s="241">
        <f>IF(N375="základní",J375,0)</f>
        <v>0</v>
      </c>
      <c r="BF375" s="241">
        <f>IF(N375="snížená",J375,0)</f>
        <v>0</v>
      </c>
      <c r="BG375" s="241">
        <f>IF(N375="zákl. přenesená",J375,0)</f>
        <v>0</v>
      </c>
      <c r="BH375" s="241">
        <f>IF(N375="sníž. přenesená",J375,0)</f>
        <v>0</v>
      </c>
      <c r="BI375" s="241">
        <f>IF(N375="nulová",J375,0)</f>
        <v>0</v>
      </c>
      <c r="BJ375" s="18" t="s">
        <v>86</v>
      </c>
      <c r="BK375" s="241">
        <f>ROUND(I375*H375,2)</f>
        <v>0</v>
      </c>
      <c r="BL375" s="18" t="s">
        <v>278</v>
      </c>
      <c r="BM375" s="240" t="s">
        <v>1275</v>
      </c>
    </row>
    <row r="376" s="13" customFormat="1">
      <c r="A376" s="13"/>
      <c r="B376" s="242"/>
      <c r="C376" s="243"/>
      <c r="D376" s="244" t="s">
        <v>172</v>
      </c>
      <c r="E376" s="243"/>
      <c r="F376" s="246" t="s">
        <v>1276</v>
      </c>
      <c r="G376" s="243"/>
      <c r="H376" s="247">
        <v>522.08299999999997</v>
      </c>
      <c r="I376" s="248"/>
      <c r="J376" s="243"/>
      <c r="K376" s="243"/>
      <c r="L376" s="249"/>
      <c r="M376" s="250"/>
      <c r="N376" s="251"/>
      <c r="O376" s="251"/>
      <c r="P376" s="251"/>
      <c r="Q376" s="251"/>
      <c r="R376" s="251"/>
      <c r="S376" s="251"/>
      <c r="T376" s="25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3" t="s">
        <v>172</v>
      </c>
      <c r="AU376" s="253" t="s">
        <v>88</v>
      </c>
      <c r="AV376" s="13" t="s">
        <v>88</v>
      </c>
      <c r="AW376" s="13" t="s">
        <v>4</v>
      </c>
      <c r="AX376" s="13" t="s">
        <v>86</v>
      </c>
      <c r="AY376" s="253" t="s">
        <v>163</v>
      </c>
    </row>
    <row r="377" s="2" customFormat="1" ht="24.15" customHeight="1">
      <c r="A377" s="39"/>
      <c r="B377" s="40"/>
      <c r="C377" s="228" t="s">
        <v>546</v>
      </c>
      <c r="D377" s="228" t="s">
        <v>166</v>
      </c>
      <c r="E377" s="229" t="s">
        <v>1277</v>
      </c>
      <c r="F377" s="230" t="s">
        <v>1278</v>
      </c>
      <c r="G377" s="231" t="s">
        <v>169</v>
      </c>
      <c r="H377" s="232">
        <v>271.60000000000002</v>
      </c>
      <c r="I377" s="233"/>
      <c r="J377" s="234">
        <f>ROUND(I377*H377,2)</f>
        <v>0</v>
      </c>
      <c r="K377" s="235"/>
      <c r="L377" s="45"/>
      <c r="M377" s="236" t="s">
        <v>1</v>
      </c>
      <c r="N377" s="237" t="s">
        <v>43</v>
      </c>
      <c r="O377" s="92"/>
      <c r="P377" s="238">
        <f>O377*H377</f>
        <v>0</v>
      </c>
      <c r="Q377" s="238">
        <v>0</v>
      </c>
      <c r="R377" s="238">
        <f>Q377*H377</f>
        <v>0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278</v>
      </c>
      <c r="AT377" s="240" t="s">
        <v>166</v>
      </c>
      <c r="AU377" s="240" t="s">
        <v>88</v>
      </c>
      <c r="AY377" s="18" t="s">
        <v>163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86</v>
      </c>
      <c r="BK377" s="241">
        <f>ROUND(I377*H377,2)</f>
        <v>0</v>
      </c>
      <c r="BL377" s="18" t="s">
        <v>278</v>
      </c>
      <c r="BM377" s="240" t="s">
        <v>1279</v>
      </c>
    </row>
    <row r="378" s="2" customFormat="1">
      <c r="A378" s="39"/>
      <c r="B378" s="40"/>
      <c r="C378" s="41"/>
      <c r="D378" s="244" t="s">
        <v>186</v>
      </c>
      <c r="E378" s="41"/>
      <c r="F378" s="265" t="s">
        <v>1280</v>
      </c>
      <c r="G378" s="41"/>
      <c r="H378" s="41"/>
      <c r="I378" s="266"/>
      <c r="J378" s="41"/>
      <c r="K378" s="41"/>
      <c r="L378" s="45"/>
      <c r="M378" s="267"/>
      <c r="N378" s="268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186</v>
      </c>
      <c r="AU378" s="18" t="s">
        <v>88</v>
      </c>
    </row>
    <row r="379" s="13" customFormat="1">
      <c r="A379" s="13"/>
      <c r="B379" s="242"/>
      <c r="C379" s="243"/>
      <c r="D379" s="244" t="s">
        <v>172</v>
      </c>
      <c r="E379" s="245" t="s">
        <v>1</v>
      </c>
      <c r="F379" s="246" t="s">
        <v>1281</v>
      </c>
      <c r="G379" s="243"/>
      <c r="H379" s="247">
        <v>194</v>
      </c>
      <c r="I379" s="248"/>
      <c r="J379" s="243"/>
      <c r="K379" s="243"/>
      <c r="L379" s="249"/>
      <c r="M379" s="250"/>
      <c r="N379" s="251"/>
      <c r="O379" s="251"/>
      <c r="P379" s="251"/>
      <c r="Q379" s="251"/>
      <c r="R379" s="251"/>
      <c r="S379" s="251"/>
      <c r="T379" s="25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3" t="s">
        <v>172</v>
      </c>
      <c r="AU379" s="253" t="s">
        <v>88</v>
      </c>
      <c r="AV379" s="13" t="s">
        <v>88</v>
      </c>
      <c r="AW379" s="13" t="s">
        <v>34</v>
      </c>
      <c r="AX379" s="13" t="s">
        <v>86</v>
      </c>
      <c r="AY379" s="253" t="s">
        <v>163</v>
      </c>
    </row>
    <row r="380" s="13" customFormat="1">
      <c r="A380" s="13"/>
      <c r="B380" s="242"/>
      <c r="C380" s="243"/>
      <c r="D380" s="244" t="s">
        <v>172</v>
      </c>
      <c r="E380" s="243"/>
      <c r="F380" s="246" t="s">
        <v>1282</v>
      </c>
      <c r="G380" s="243"/>
      <c r="H380" s="247">
        <v>271.60000000000002</v>
      </c>
      <c r="I380" s="248"/>
      <c r="J380" s="243"/>
      <c r="K380" s="243"/>
      <c r="L380" s="249"/>
      <c r="M380" s="250"/>
      <c r="N380" s="251"/>
      <c r="O380" s="251"/>
      <c r="P380" s="251"/>
      <c r="Q380" s="251"/>
      <c r="R380" s="251"/>
      <c r="S380" s="251"/>
      <c r="T380" s="25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3" t="s">
        <v>172</v>
      </c>
      <c r="AU380" s="253" t="s">
        <v>88</v>
      </c>
      <c r="AV380" s="13" t="s">
        <v>88</v>
      </c>
      <c r="AW380" s="13" t="s">
        <v>4</v>
      </c>
      <c r="AX380" s="13" t="s">
        <v>86</v>
      </c>
      <c r="AY380" s="253" t="s">
        <v>163</v>
      </c>
    </row>
    <row r="381" s="2" customFormat="1" ht="24.15" customHeight="1">
      <c r="A381" s="39"/>
      <c r="B381" s="40"/>
      <c r="C381" s="228" t="s">
        <v>551</v>
      </c>
      <c r="D381" s="228" t="s">
        <v>166</v>
      </c>
      <c r="E381" s="229" t="s">
        <v>1283</v>
      </c>
      <c r="F381" s="230" t="s">
        <v>1284</v>
      </c>
      <c r="G381" s="231" t="s">
        <v>169</v>
      </c>
      <c r="H381" s="232">
        <v>74.099999999999994</v>
      </c>
      <c r="I381" s="233"/>
      <c r="J381" s="234">
        <f>ROUND(I381*H381,2)</f>
        <v>0</v>
      </c>
      <c r="K381" s="235"/>
      <c r="L381" s="45"/>
      <c r="M381" s="236" t="s">
        <v>1</v>
      </c>
      <c r="N381" s="237" t="s">
        <v>43</v>
      </c>
      <c r="O381" s="92"/>
      <c r="P381" s="238">
        <f>O381*H381</f>
        <v>0</v>
      </c>
      <c r="Q381" s="238">
        <v>0</v>
      </c>
      <c r="R381" s="238">
        <f>Q381*H381</f>
        <v>0</v>
      </c>
      <c r="S381" s="238">
        <v>0</v>
      </c>
      <c r="T381" s="23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0" t="s">
        <v>278</v>
      </c>
      <c r="AT381" s="240" t="s">
        <v>166</v>
      </c>
      <c r="AU381" s="240" t="s">
        <v>88</v>
      </c>
      <c r="AY381" s="18" t="s">
        <v>163</v>
      </c>
      <c r="BE381" s="241">
        <f>IF(N381="základní",J381,0)</f>
        <v>0</v>
      </c>
      <c r="BF381" s="241">
        <f>IF(N381="snížená",J381,0)</f>
        <v>0</v>
      </c>
      <c r="BG381" s="241">
        <f>IF(N381="zákl. přenesená",J381,0)</f>
        <v>0</v>
      </c>
      <c r="BH381" s="241">
        <f>IF(N381="sníž. přenesená",J381,0)</f>
        <v>0</v>
      </c>
      <c r="BI381" s="241">
        <f>IF(N381="nulová",J381,0)</f>
        <v>0</v>
      </c>
      <c r="BJ381" s="18" t="s">
        <v>86</v>
      </c>
      <c r="BK381" s="241">
        <f>ROUND(I381*H381,2)</f>
        <v>0</v>
      </c>
      <c r="BL381" s="18" t="s">
        <v>278</v>
      </c>
      <c r="BM381" s="240" t="s">
        <v>1285</v>
      </c>
    </row>
    <row r="382" s="2" customFormat="1">
      <c r="A382" s="39"/>
      <c r="B382" s="40"/>
      <c r="C382" s="41"/>
      <c r="D382" s="244" t="s">
        <v>186</v>
      </c>
      <c r="E382" s="41"/>
      <c r="F382" s="265" t="s">
        <v>1286</v>
      </c>
      <c r="G382" s="41"/>
      <c r="H382" s="41"/>
      <c r="I382" s="266"/>
      <c r="J382" s="41"/>
      <c r="K382" s="41"/>
      <c r="L382" s="45"/>
      <c r="M382" s="267"/>
      <c r="N382" s="268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186</v>
      </c>
      <c r="AU382" s="18" t="s">
        <v>88</v>
      </c>
    </row>
    <row r="383" s="12" customFormat="1" ht="25.92" customHeight="1">
      <c r="A383" s="12"/>
      <c r="B383" s="212"/>
      <c r="C383" s="213"/>
      <c r="D383" s="214" t="s">
        <v>77</v>
      </c>
      <c r="E383" s="215" t="s">
        <v>1074</v>
      </c>
      <c r="F383" s="215" t="s">
        <v>1075</v>
      </c>
      <c r="G383" s="213"/>
      <c r="H383" s="213"/>
      <c r="I383" s="216"/>
      <c r="J383" s="217">
        <f>BK383</f>
        <v>0</v>
      </c>
      <c r="K383" s="213"/>
      <c r="L383" s="218"/>
      <c r="M383" s="219"/>
      <c r="N383" s="220"/>
      <c r="O383" s="220"/>
      <c r="P383" s="221">
        <f>SUM(P384:P385)</f>
        <v>0</v>
      </c>
      <c r="Q383" s="220"/>
      <c r="R383" s="221">
        <f>SUM(R384:R385)</f>
        <v>0</v>
      </c>
      <c r="S383" s="220"/>
      <c r="T383" s="222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3" t="s">
        <v>170</v>
      </c>
      <c r="AT383" s="224" t="s">
        <v>77</v>
      </c>
      <c r="AU383" s="224" t="s">
        <v>78</v>
      </c>
      <c r="AY383" s="223" t="s">
        <v>163</v>
      </c>
      <c r="BK383" s="225">
        <f>SUM(BK384:BK385)</f>
        <v>0</v>
      </c>
    </row>
    <row r="384" s="2" customFormat="1" ht="14.4" customHeight="1">
      <c r="A384" s="39"/>
      <c r="B384" s="40"/>
      <c r="C384" s="228" t="s">
        <v>556</v>
      </c>
      <c r="D384" s="228" t="s">
        <v>166</v>
      </c>
      <c r="E384" s="229" t="s">
        <v>1076</v>
      </c>
      <c r="F384" s="230" t="s">
        <v>1075</v>
      </c>
      <c r="G384" s="231" t="s">
        <v>1</v>
      </c>
      <c r="H384" s="232">
        <v>1</v>
      </c>
      <c r="I384" s="233"/>
      <c r="J384" s="234">
        <f>ROUND(I384*H384,2)</f>
        <v>0</v>
      </c>
      <c r="K384" s="235"/>
      <c r="L384" s="45"/>
      <c r="M384" s="236" t="s">
        <v>1</v>
      </c>
      <c r="N384" s="237" t="s">
        <v>43</v>
      </c>
      <c r="O384" s="92"/>
      <c r="P384" s="238">
        <f>O384*H384</f>
        <v>0</v>
      </c>
      <c r="Q384" s="238">
        <v>0</v>
      </c>
      <c r="R384" s="238">
        <f>Q384*H384</f>
        <v>0</v>
      </c>
      <c r="S384" s="238">
        <v>0</v>
      </c>
      <c r="T384" s="23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1077</v>
      </c>
      <c r="AT384" s="240" t="s">
        <v>166</v>
      </c>
      <c r="AU384" s="240" t="s">
        <v>86</v>
      </c>
      <c r="AY384" s="18" t="s">
        <v>163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86</v>
      </c>
      <c r="BK384" s="241">
        <f>ROUND(I384*H384,2)</f>
        <v>0</v>
      </c>
      <c r="BL384" s="18" t="s">
        <v>1077</v>
      </c>
      <c r="BM384" s="240" t="s">
        <v>1287</v>
      </c>
    </row>
    <row r="385" s="2" customFormat="1">
      <c r="A385" s="39"/>
      <c r="B385" s="40"/>
      <c r="C385" s="41"/>
      <c r="D385" s="244" t="s">
        <v>186</v>
      </c>
      <c r="E385" s="41"/>
      <c r="F385" s="265" t="s">
        <v>1079</v>
      </c>
      <c r="G385" s="41"/>
      <c r="H385" s="41"/>
      <c r="I385" s="266"/>
      <c r="J385" s="41"/>
      <c r="K385" s="41"/>
      <c r="L385" s="45"/>
      <c r="M385" s="302"/>
      <c r="N385" s="303"/>
      <c r="O385" s="304"/>
      <c r="P385" s="304"/>
      <c r="Q385" s="304"/>
      <c r="R385" s="304"/>
      <c r="S385" s="304"/>
      <c r="T385" s="305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186</v>
      </c>
      <c r="AU385" s="18" t="s">
        <v>86</v>
      </c>
    </row>
    <row r="386" s="2" customFormat="1" ht="6.96" customHeight="1">
      <c r="A386" s="39"/>
      <c r="B386" s="67"/>
      <c r="C386" s="68"/>
      <c r="D386" s="68"/>
      <c r="E386" s="68"/>
      <c r="F386" s="68"/>
      <c r="G386" s="68"/>
      <c r="H386" s="68"/>
      <c r="I386" s="68"/>
      <c r="J386" s="68"/>
      <c r="K386" s="68"/>
      <c r="L386" s="45"/>
      <c r="M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</row>
  </sheetData>
  <sheetProtection sheet="1" autoFilter="0" formatColumns="0" formatRows="0" objects="1" scenarios="1" spinCount="100000" saltValue="yL78nzVTO2PdZHxvyuZyZnJUrV2g4VP1IOuoG1tzwcTvOQvNClEWmm7m1P1fJP2stZ99b6logkrwzfA3ayiRBQ==" hashValue="8tiJ9QbtnguE9QheLlgokvfSjYQyk4QhxjC5PApIgs9bQptFI8eMDWbw8ZYZWHAME6jm80CI3P+XjgSbetybxA==" algorithmName="SHA-512" password="CC35"/>
  <autoFilter ref="C127:K38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Beroun Závodí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23. 7. 2020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ROUND(J140,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ROUND((SUM(BE140:BE417)),  2)</f>
        <v>0</v>
      </c>
      <c r="G33" s="39"/>
      <c r="H33" s="39"/>
      <c r="I33" s="165">
        <v>0.20999999999999999</v>
      </c>
      <c r="J33" s="164">
        <f>ROUND(((SUM(BE140:BE417))*I33),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ROUND((SUM(BF140:BF417)),  2)</f>
        <v>0</v>
      </c>
      <c r="G34" s="39"/>
      <c r="H34" s="39"/>
      <c r="I34" s="165">
        <v>0.14999999999999999</v>
      </c>
      <c r="J34" s="164">
        <f>ROUND(((SUM(BF140:BF417))*I34),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ROUND((SUM(BG140:BG417)),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ROUND((SUM(BH140:BH417)),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ROUND((SUM(BI140:BI417)),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Beroun Závodí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SO.04 - Oprava vnitřních prostor - komerční prostory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Beroun Závodí</v>
      </c>
      <c r="G89" s="41"/>
      <c r="H89" s="41"/>
      <c r="I89" s="33" t="s">
        <v>22</v>
      </c>
      <c r="J89" s="80" t="str">
        <f>IF(J12="","",J12)</f>
        <v>23. 7. 2020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J140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J141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J142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130</v>
      </c>
      <c r="E99" s="197"/>
      <c r="F99" s="197"/>
      <c r="G99" s="197"/>
      <c r="H99" s="197"/>
      <c r="I99" s="197"/>
      <c r="J99" s="198">
        <f>J148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830</v>
      </c>
      <c r="E100" s="197"/>
      <c r="F100" s="197"/>
      <c r="G100" s="197"/>
      <c r="H100" s="197"/>
      <c r="I100" s="197"/>
      <c r="J100" s="198">
        <f>J208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133</v>
      </c>
      <c r="E101" s="197"/>
      <c r="F101" s="197"/>
      <c r="G101" s="197"/>
      <c r="H101" s="197"/>
      <c r="I101" s="197"/>
      <c r="J101" s="198">
        <f>J221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134</v>
      </c>
      <c r="E102" s="197"/>
      <c r="F102" s="197"/>
      <c r="G102" s="197"/>
      <c r="H102" s="197"/>
      <c r="I102" s="197"/>
      <c r="J102" s="198">
        <f>J231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135</v>
      </c>
      <c r="E103" s="192"/>
      <c r="F103" s="192"/>
      <c r="G103" s="192"/>
      <c r="H103" s="192"/>
      <c r="I103" s="192"/>
      <c r="J103" s="193">
        <f>J233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1289</v>
      </c>
      <c r="E104" s="197"/>
      <c r="F104" s="197"/>
      <c r="G104" s="197"/>
      <c r="H104" s="197"/>
      <c r="I104" s="197"/>
      <c r="J104" s="198">
        <f>J234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1290</v>
      </c>
      <c r="E105" s="197"/>
      <c r="F105" s="197"/>
      <c r="G105" s="197"/>
      <c r="H105" s="197"/>
      <c r="I105" s="197"/>
      <c r="J105" s="198">
        <f>J256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136</v>
      </c>
      <c r="E106" s="197"/>
      <c r="F106" s="197"/>
      <c r="G106" s="197"/>
      <c r="H106" s="197"/>
      <c r="I106" s="197"/>
      <c r="J106" s="198">
        <f>J261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1291</v>
      </c>
      <c r="E107" s="197"/>
      <c r="F107" s="197"/>
      <c r="G107" s="197"/>
      <c r="H107" s="197"/>
      <c r="I107" s="197"/>
      <c r="J107" s="198">
        <f>J268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137</v>
      </c>
      <c r="E108" s="197"/>
      <c r="F108" s="197"/>
      <c r="G108" s="197"/>
      <c r="H108" s="197"/>
      <c r="I108" s="197"/>
      <c r="J108" s="198">
        <f>J276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1292</v>
      </c>
      <c r="E109" s="197"/>
      <c r="F109" s="197"/>
      <c r="G109" s="197"/>
      <c r="H109" s="197"/>
      <c r="I109" s="197"/>
      <c r="J109" s="198">
        <f>J292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1293</v>
      </c>
      <c r="E110" s="197"/>
      <c r="F110" s="197"/>
      <c r="G110" s="197"/>
      <c r="H110" s="197"/>
      <c r="I110" s="197"/>
      <c r="J110" s="198">
        <f>J294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832</v>
      </c>
      <c r="E111" s="197"/>
      <c r="F111" s="197"/>
      <c r="G111" s="197"/>
      <c r="H111" s="197"/>
      <c r="I111" s="197"/>
      <c r="J111" s="198">
        <f>J299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1294</v>
      </c>
      <c r="E112" s="197"/>
      <c r="F112" s="197"/>
      <c r="G112" s="197"/>
      <c r="H112" s="197"/>
      <c r="I112" s="197"/>
      <c r="J112" s="198">
        <f>J310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142</v>
      </c>
      <c r="E113" s="197"/>
      <c r="F113" s="197"/>
      <c r="G113" s="197"/>
      <c r="H113" s="197"/>
      <c r="I113" s="197"/>
      <c r="J113" s="198">
        <f>J326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1295</v>
      </c>
      <c r="E114" s="197"/>
      <c r="F114" s="197"/>
      <c r="G114" s="197"/>
      <c r="H114" s="197"/>
      <c r="I114" s="197"/>
      <c r="J114" s="198">
        <f>J338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1296</v>
      </c>
      <c r="E115" s="197"/>
      <c r="F115" s="197"/>
      <c r="G115" s="197"/>
      <c r="H115" s="197"/>
      <c r="I115" s="197"/>
      <c r="J115" s="198">
        <f>J353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144</v>
      </c>
      <c r="E116" s="197"/>
      <c r="F116" s="197"/>
      <c r="G116" s="197"/>
      <c r="H116" s="197"/>
      <c r="I116" s="197"/>
      <c r="J116" s="198">
        <f>J367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1297</v>
      </c>
      <c r="E117" s="197"/>
      <c r="F117" s="197"/>
      <c r="G117" s="197"/>
      <c r="H117" s="197"/>
      <c r="I117" s="197"/>
      <c r="J117" s="198">
        <f>J385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9"/>
      <c r="C118" s="190"/>
      <c r="D118" s="191" t="s">
        <v>1298</v>
      </c>
      <c r="E118" s="192"/>
      <c r="F118" s="192"/>
      <c r="G118" s="192"/>
      <c r="H118" s="192"/>
      <c r="I118" s="192"/>
      <c r="J118" s="193">
        <f>J411</f>
        <v>0</v>
      </c>
      <c r="K118" s="190"/>
      <c r="L118" s="194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95"/>
      <c r="C119" s="134"/>
      <c r="D119" s="196" t="s">
        <v>1299</v>
      </c>
      <c r="E119" s="197"/>
      <c r="F119" s="197"/>
      <c r="G119" s="197"/>
      <c r="H119" s="197"/>
      <c r="I119" s="197"/>
      <c r="J119" s="198">
        <f>J412</f>
        <v>0</v>
      </c>
      <c r="K119" s="134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89"/>
      <c r="C120" s="190"/>
      <c r="D120" s="191" t="s">
        <v>835</v>
      </c>
      <c r="E120" s="192"/>
      <c r="F120" s="192"/>
      <c r="G120" s="192"/>
      <c r="H120" s="192"/>
      <c r="I120" s="192"/>
      <c r="J120" s="193">
        <f>J415</f>
        <v>0</v>
      </c>
      <c r="K120" s="190"/>
      <c r="L120" s="194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148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184" t="str">
        <f>E7</f>
        <v>Beroun Závodí - oprava</v>
      </c>
      <c r="F130" s="33"/>
      <c r="G130" s="33"/>
      <c r="H130" s="33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121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E9</f>
        <v>SO.04 - Oprava vnitřních prostor - komerční prostory</v>
      </c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F12</f>
        <v>Beroun Závodí</v>
      </c>
      <c r="G134" s="41"/>
      <c r="H134" s="41"/>
      <c r="I134" s="33" t="s">
        <v>22</v>
      </c>
      <c r="J134" s="80" t="str">
        <f>IF(J12="","",J12)</f>
        <v>23. 7. 2020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24</v>
      </c>
      <c r="D136" s="41"/>
      <c r="E136" s="41"/>
      <c r="F136" s="28" t="str">
        <f>E15</f>
        <v>Správa železnic, státní organizace</v>
      </c>
      <c r="G136" s="41"/>
      <c r="H136" s="41"/>
      <c r="I136" s="33" t="s">
        <v>32</v>
      </c>
      <c r="J136" s="37" t="str">
        <f>E21</f>
        <v xml:space="preserve"> 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30</v>
      </c>
      <c r="D137" s="41"/>
      <c r="E137" s="41"/>
      <c r="F137" s="28" t="str">
        <f>IF(E18="","",E18)</f>
        <v>Vyplň údaj</v>
      </c>
      <c r="G137" s="41"/>
      <c r="H137" s="41"/>
      <c r="I137" s="33" t="s">
        <v>35</v>
      </c>
      <c r="J137" s="37" t="str">
        <f>E24</f>
        <v>L. Malý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200"/>
      <c r="B139" s="201"/>
      <c r="C139" s="202" t="s">
        <v>149</v>
      </c>
      <c r="D139" s="203" t="s">
        <v>63</v>
      </c>
      <c r="E139" s="203" t="s">
        <v>59</v>
      </c>
      <c r="F139" s="203" t="s">
        <v>60</v>
      </c>
      <c r="G139" s="203" t="s">
        <v>150</v>
      </c>
      <c r="H139" s="203" t="s">
        <v>151</v>
      </c>
      <c r="I139" s="203" t="s">
        <v>152</v>
      </c>
      <c r="J139" s="204" t="s">
        <v>125</v>
      </c>
      <c r="K139" s="205" t="s">
        <v>153</v>
      </c>
      <c r="L139" s="206"/>
      <c r="M139" s="101" t="s">
        <v>1</v>
      </c>
      <c r="N139" s="102" t="s">
        <v>42</v>
      </c>
      <c r="O139" s="102" t="s">
        <v>154</v>
      </c>
      <c r="P139" s="102" t="s">
        <v>155</v>
      </c>
      <c r="Q139" s="102" t="s">
        <v>156</v>
      </c>
      <c r="R139" s="102" t="s">
        <v>157</v>
      </c>
      <c r="S139" s="102" t="s">
        <v>158</v>
      </c>
      <c r="T139" s="103" t="s">
        <v>159</v>
      </c>
      <c r="U139" s="200"/>
      <c r="V139" s="200"/>
      <c r="W139" s="200"/>
      <c r="X139" s="200"/>
      <c r="Y139" s="200"/>
      <c r="Z139" s="200"/>
      <c r="AA139" s="200"/>
      <c r="AB139" s="200"/>
      <c r="AC139" s="200"/>
      <c r="AD139" s="200"/>
      <c r="AE139" s="200"/>
    </row>
    <row r="140" s="2" customFormat="1" ht="22.8" customHeight="1">
      <c r="A140" s="39"/>
      <c r="B140" s="40"/>
      <c r="C140" s="108" t="s">
        <v>160</v>
      </c>
      <c r="D140" s="41"/>
      <c r="E140" s="41"/>
      <c r="F140" s="41"/>
      <c r="G140" s="41"/>
      <c r="H140" s="41"/>
      <c r="I140" s="41"/>
      <c r="J140" s="207">
        <f>BK140</f>
        <v>0</v>
      </c>
      <c r="K140" s="41"/>
      <c r="L140" s="45"/>
      <c r="M140" s="104"/>
      <c r="N140" s="208"/>
      <c r="O140" s="105"/>
      <c r="P140" s="209">
        <f>P141+P233+P411+P415</f>
        <v>0</v>
      </c>
      <c r="Q140" s="105"/>
      <c r="R140" s="209">
        <f>R141+R233+R411+R415</f>
        <v>53.680440570000009</v>
      </c>
      <c r="S140" s="105"/>
      <c r="T140" s="210">
        <f>T141+T233+T411+T415</f>
        <v>29.209845999999999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77</v>
      </c>
      <c r="AU140" s="18" t="s">
        <v>127</v>
      </c>
      <c r="BK140" s="211">
        <f>BK141+BK233+BK411+BK415</f>
        <v>0</v>
      </c>
    </row>
    <row r="141" s="12" customFormat="1" ht="25.92" customHeight="1">
      <c r="A141" s="12"/>
      <c r="B141" s="212"/>
      <c r="C141" s="213"/>
      <c r="D141" s="214" t="s">
        <v>77</v>
      </c>
      <c r="E141" s="215" t="s">
        <v>161</v>
      </c>
      <c r="F141" s="215" t="s">
        <v>162</v>
      </c>
      <c r="G141" s="213"/>
      <c r="H141" s="213"/>
      <c r="I141" s="216"/>
      <c r="J141" s="217">
        <f>BK141</f>
        <v>0</v>
      </c>
      <c r="K141" s="213"/>
      <c r="L141" s="218"/>
      <c r="M141" s="219"/>
      <c r="N141" s="220"/>
      <c r="O141" s="220"/>
      <c r="P141" s="221">
        <f>P142+P148+P208+P221+P231</f>
        <v>0</v>
      </c>
      <c r="Q141" s="220"/>
      <c r="R141" s="221">
        <f>R142+R148+R208+R221+R231</f>
        <v>51.53544637000001</v>
      </c>
      <c r="S141" s="220"/>
      <c r="T141" s="222">
        <f>T142+T148+T208+T221+T231</f>
        <v>26.510945999999997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3" t="s">
        <v>86</v>
      </c>
      <c r="AT141" s="224" t="s">
        <v>77</v>
      </c>
      <c r="AU141" s="224" t="s">
        <v>78</v>
      </c>
      <c r="AY141" s="223" t="s">
        <v>163</v>
      </c>
      <c r="BK141" s="225">
        <f>BK142+BK148+BK208+BK221+BK231</f>
        <v>0</v>
      </c>
    </row>
    <row r="142" s="12" customFormat="1" ht="22.8" customHeight="1">
      <c r="A142" s="12"/>
      <c r="B142" s="212"/>
      <c r="C142" s="213"/>
      <c r="D142" s="214" t="s">
        <v>77</v>
      </c>
      <c r="E142" s="226" t="s">
        <v>164</v>
      </c>
      <c r="F142" s="226" t="s">
        <v>165</v>
      </c>
      <c r="G142" s="213"/>
      <c r="H142" s="213"/>
      <c r="I142" s="216"/>
      <c r="J142" s="227">
        <f>BK142</f>
        <v>0</v>
      </c>
      <c r="K142" s="213"/>
      <c r="L142" s="218"/>
      <c r="M142" s="219"/>
      <c r="N142" s="220"/>
      <c r="O142" s="220"/>
      <c r="P142" s="221">
        <f>SUM(P143:P147)</f>
        <v>0</v>
      </c>
      <c r="Q142" s="220"/>
      <c r="R142" s="221">
        <f>SUM(R143:R147)</f>
        <v>0.31270720000000002</v>
      </c>
      <c r="S142" s="220"/>
      <c r="T142" s="222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86</v>
      </c>
      <c r="AT142" s="224" t="s">
        <v>77</v>
      </c>
      <c r="AU142" s="224" t="s">
        <v>86</v>
      </c>
      <c r="AY142" s="223" t="s">
        <v>163</v>
      </c>
      <c r="BK142" s="225">
        <f>SUM(BK143:BK147)</f>
        <v>0</v>
      </c>
    </row>
    <row r="143" s="2" customFormat="1" ht="24.15" customHeight="1">
      <c r="A143" s="39"/>
      <c r="B143" s="40"/>
      <c r="C143" s="228" t="s">
        <v>86</v>
      </c>
      <c r="D143" s="228" t="s">
        <v>166</v>
      </c>
      <c r="E143" s="229" t="s">
        <v>1300</v>
      </c>
      <c r="F143" s="230" t="s">
        <v>1301</v>
      </c>
      <c r="G143" s="231" t="s">
        <v>184</v>
      </c>
      <c r="H143" s="232">
        <v>2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0.033279999999999997</v>
      </c>
      <c r="R143" s="238">
        <f>Q143*H143</f>
        <v>0.066559999999999994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170</v>
      </c>
      <c r="AT143" s="240" t="s">
        <v>166</v>
      </c>
      <c r="AU143" s="240" t="s">
        <v>88</v>
      </c>
      <c r="AY143" s="18" t="s">
        <v>163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170</v>
      </c>
      <c r="BM143" s="240" t="s">
        <v>1302</v>
      </c>
    </row>
    <row r="144" s="2" customFormat="1" ht="24.15" customHeight="1">
      <c r="A144" s="39"/>
      <c r="B144" s="40"/>
      <c r="C144" s="228" t="s">
        <v>88</v>
      </c>
      <c r="D144" s="228" t="s">
        <v>166</v>
      </c>
      <c r="E144" s="229" t="s">
        <v>1303</v>
      </c>
      <c r="F144" s="230" t="s">
        <v>1304</v>
      </c>
      <c r="G144" s="231" t="s">
        <v>169</v>
      </c>
      <c r="H144" s="232">
        <v>4.1600000000000001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0.058970000000000002</v>
      </c>
      <c r="R144" s="238">
        <f>Q144*H144</f>
        <v>0.24531520000000001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170</v>
      </c>
      <c r="AT144" s="240" t="s">
        <v>166</v>
      </c>
      <c r="AU144" s="240" t="s">
        <v>88</v>
      </c>
      <c r="AY144" s="18" t="s">
        <v>163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170</v>
      </c>
      <c r="BM144" s="240" t="s">
        <v>1305</v>
      </c>
    </row>
    <row r="145" s="13" customFormat="1">
      <c r="A145" s="13"/>
      <c r="B145" s="242"/>
      <c r="C145" s="243"/>
      <c r="D145" s="244" t="s">
        <v>172</v>
      </c>
      <c r="E145" s="245" t="s">
        <v>1</v>
      </c>
      <c r="F145" s="246" t="s">
        <v>1306</v>
      </c>
      <c r="G145" s="243"/>
      <c r="H145" s="247">
        <v>4.1600000000000001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172</v>
      </c>
      <c r="AU145" s="253" t="s">
        <v>88</v>
      </c>
      <c r="AV145" s="13" t="s">
        <v>88</v>
      </c>
      <c r="AW145" s="13" t="s">
        <v>34</v>
      </c>
      <c r="AX145" s="13" t="s">
        <v>86</v>
      </c>
      <c r="AY145" s="253" t="s">
        <v>163</v>
      </c>
    </row>
    <row r="146" s="2" customFormat="1" ht="24.15" customHeight="1">
      <c r="A146" s="39"/>
      <c r="B146" s="40"/>
      <c r="C146" s="228" t="s">
        <v>164</v>
      </c>
      <c r="D146" s="228" t="s">
        <v>166</v>
      </c>
      <c r="E146" s="229" t="s">
        <v>1307</v>
      </c>
      <c r="F146" s="230" t="s">
        <v>1308</v>
      </c>
      <c r="G146" s="231" t="s">
        <v>239</v>
      </c>
      <c r="H146" s="232">
        <v>6.4000000000000004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0.00012999999999999999</v>
      </c>
      <c r="R146" s="238">
        <f>Q146*H146</f>
        <v>0.00083199999999999995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170</v>
      </c>
      <c r="AT146" s="240" t="s">
        <v>166</v>
      </c>
      <c r="AU146" s="240" t="s">
        <v>88</v>
      </c>
      <c r="AY146" s="18" t="s">
        <v>163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170</v>
      </c>
      <c r="BM146" s="240" t="s">
        <v>1309</v>
      </c>
    </row>
    <row r="147" s="13" customFormat="1">
      <c r="A147" s="13"/>
      <c r="B147" s="242"/>
      <c r="C147" s="243"/>
      <c r="D147" s="244" t="s">
        <v>172</v>
      </c>
      <c r="E147" s="245" t="s">
        <v>1</v>
      </c>
      <c r="F147" s="246" t="s">
        <v>1310</v>
      </c>
      <c r="G147" s="243"/>
      <c r="H147" s="247">
        <v>6.4000000000000004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172</v>
      </c>
      <c r="AU147" s="253" t="s">
        <v>88</v>
      </c>
      <c r="AV147" s="13" t="s">
        <v>88</v>
      </c>
      <c r="AW147" s="13" t="s">
        <v>34</v>
      </c>
      <c r="AX147" s="13" t="s">
        <v>86</v>
      </c>
      <c r="AY147" s="253" t="s">
        <v>163</v>
      </c>
    </row>
    <row r="148" s="12" customFormat="1" ht="22.8" customHeight="1">
      <c r="A148" s="12"/>
      <c r="B148" s="212"/>
      <c r="C148" s="213"/>
      <c r="D148" s="214" t="s">
        <v>77</v>
      </c>
      <c r="E148" s="226" t="s">
        <v>199</v>
      </c>
      <c r="F148" s="226" t="s">
        <v>200</v>
      </c>
      <c r="G148" s="213"/>
      <c r="H148" s="213"/>
      <c r="I148" s="216"/>
      <c r="J148" s="227">
        <f>BK148</f>
        <v>0</v>
      </c>
      <c r="K148" s="213"/>
      <c r="L148" s="218"/>
      <c r="M148" s="219"/>
      <c r="N148" s="220"/>
      <c r="O148" s="220"/>
      <c r="P148" s="221">
        <f>SUM(P149:P207)</f>
        <v>0</v>
      </c>
      <c r="Q148" s="220"/>
      <c r="R148" s="221">
        <f>SUM(R149:R207)</f>
        <v>51.214069170000009</v>
      </c>
      <c r="S148" s="220"/>
      <c r="T148" s="222">
        <f>SUM(T149:T207)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86</v>
      </c>
      <c r="AT148" s="224" t="s">
        <v>77</v>
      </c>
      <c r="AU148" s="224" t="s">
        <v>86</v>
      </c>
      <c r="AY148" s="223" t="s">
        <v>163</v>
      </c>
      <c r="BK148" s="225">
        <f>SUM(BK149:BK207)</f>
        <v>0</v>
      </c>
    </row>
    <row r="149" s="2" customFormat="1" ht="24.15" customHeight="1">
      <c r="A149" s="39"/>
      <c r="B149" s="40"/>
      <c r="C149" s="228" t="s">
        <v>170</v>
      </c>
      <c r="D149" s="228" t="s">
        <v>166</v>
      </c>
      <c r="E149" s="229" t="s">
        <v>1311</v>
      </c>
      <c r="F149" s="230" t="s">
        <v>1312</v>
      </c>
      <c r="G149" s="231" t="s">
        <v>169</v>
      </c>
      <c r="H149" s="232">
        <v>155.84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0.00025999999999999998</v>
      </c>
      <c r="R149" s="238">
        <f>Q149*H149</f>
        <v>0.040518399999999996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170</v>
      </c>
      <c r="AT149" s="240" t="s">
        <v>166</v>
      </c>
      <c r="AU149" s="240" t="s">
        <v>88</v>
      </c>
      <c r="AY149" s="18" t="s">
        <v>163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170</v>
      </c>
      <c r="BM149" s="240" t="s">
        <v>1313</v>
      </c>
    </row>
    <row r="150" s="2" customFormat="1" ht="24.15" customHeight="1">
      <c r="A150" s="39"/>
      <c r="B150" s="40"/>
      <c r="C150" s="228" t="s">
        <v>201</v>
      </c>
      <c r="D150" s="228" t="s">
        <v>166</v>
      </c>
      <c r="E150" s="229" t="s">
        <v>1314</v>
      </c>
      <c r="F150" s="230" t="s">
        <v>1315</v>
      </c>
      <c r="G150" s="231" t="s">
        <v>169</v>
      </c>
      <c r="H150" s="232">
        <v>129.12000000000001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0.0043800000000000002</v>
      </c>
      <c r="R150" s="238">
        <f>Q150*H150</f>
        <v>0.56554560000000009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170</v>
      </c>
      <c r="AT150" s="240" t="s">
        <v>166</v>
      </c>
      <c r="AU150" s="240" t="s">
        <v>88</v>
      </c>
      <c r="AY150" s="18" t="s">
        <v>163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170</v>
      </c>
      <c r="BM150" s="240" t="s">
        <v>1316</v>
      </c>
    </row>
    <row r="151" s="15" customFormat="1">
      <c r="A151" s="15"/>
      <c r="B151" s="269"/>
      <c r="C151" s="270"/>
      <c r="D151" s="244" t="s">
        <v>172</v>
      </c>
      <c r="E151" s="271" t="s">
        <v>1</v>
      </c>
      <c r="F151" s="272" t="s">
        <v>1317</v>
      </c>
      <c r="G151" s="270"/>
      <c r="H151" s="271" t="s">
        <v>1</v>
      </c>
      <c r="I151" s="273"/>
      <c r="J151" s="270"/>
      <c r="K151" s="270"/>
      <c r="L151" s="274"/>
      <c r="M151" s="275"/>
      <c r="N151" s="276"/>
      <c r="O151" s="276"/>
      <c r="P151" s="276"/>
      <c r="Q151" s="276"/>
      <c r="R151" s="276"/>
      <c r="S151" s="276"/>
      <c r="T151" s="27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8" t="s">
        <v>172</v>
      </c>
      <c r="AU151" s="278" t="s">
        <v>88</v>
      </c>
      <c r="AV151" s="15" t="s">
        <v>86</v>
      </c>
      <c r="AW151" s="15" t="s">
        <v>34</v>
      </c>
      <c r="AX151" s="15" t="s">
        <v>78</v>
      </c>
      <c r="AY151" s="278" t="s">
        <v>163</v>
      </c>
    </row>
    <row r="152" s="13" customFormat="1">
      <c r="A152" s="13"/>
      <c r="B152" s="242"/>
      <c r="C152" s="243"/>
      <c r="D152" s="244" t="s">
        <v>172</v>
      </c>
      <c r="E152" s="245" t="s">
        <v>1</v>
      </c>
      <c r="F152" s="246" t="s">
        <v>1318</v>
      </c>
      <c r="G152" s="243"/>
      <c r="H152" s="247">
        <v>76.799999999999997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172</v>
      </c>
      <c r="AU152" s="253" t="s">
        <v>88</v>
      </c>
      <c r="AV152" s="13" t="s">
        <v>88</v>
      </c>
      <c r="AW152" s="13" t="s">
        <v>34</v>
      </c>
      <c r="AX152" s="13" t="s">
        <v>78</v>
      </c>
      <c r="AY152" s="253" t="s">
        <v>163</v>
      </c>
    </row>
    <row r="153" s="16" customFormat="1">
      <c r="A153" s="16"/>
      <c r="B153" s="279"/>
      <c r="C153" s="280"/>
      <c r="D153" s="244" t="s">
        <v>172</v>
      </c>
      <c r="E153" s="281" t="s">
        <v>1</v>
      </c>
      <c r="F153" s="282" t="s">
        <v>190</v>
      </c>
      <c r="G153" s="280"/>
      <c r="H153" s="283">
        <v>76.799999999999997</v>
      </c>
      <c r="I153" s="284"/>
      <c r="J153" s="280"/>
      <c r="K153" s="280"/>
      <c r="L153" s="285"/>
      <c r="M153" s="286"/>
      <c r="N153" s="287"/>
      <c r="O153" s="287"/>
      <c r="P153" s="287"/>
      <c r="Q153" s="287"/>
      <c r="R153" s="287"/>
      <c r="S153" s="287"/>
      <c r="T153" s="288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89" t="s">
        <v>172</v>
      </c>
      <c r="AU153" s="289" t="s">
        <v>88</v>
      </c>
      <c r="AV153" s="16" t="s">
        <v>164</v>
      </c>
      <c r="AW153" s="16" t="s">
        <v>34</v>
      </c>
      <c r="AX153" s="16" t="s">
        <v>78</v>
      </c>
      <c r="AY153" s="289" t="s">
        <v>163</v>
      </c>
    </row>
    <row r="154" s="15" customFormat="1">
      <c r="A154" s="15"/>
      <c r="B154" s="269"/>
      <c r="C154" s="270"/>
      <c r="D154" s="244" t="s">
        <v>172</v>
      </c>
      <c r="E154" s="271" t="s">
        <v>1</v>
      </c>
      <c r="F154" s="272" t="s">
        <v>1319</v>
      </c>
      <c r="G154" s="270"/>
      <c r="H154" s="271" t="s">
        <v>1</v>
      </c>
      <c r="I154" s="273"/>
      <c r="J154" s="270"/>
      <c r="K154" s="270"/>
      <c r="L154" s="274"/>
      <c r="M154" s="275"/>
      <c r="N154" s="276"/>
      <c r="O154" s="276"/>
      <c r="P154" s="276"/>
      <c r="Q154" s="276"/>
      <c r="R154" s="276"/>
      <c r="S154" s="276"/>
      <c r="T154" s="27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8" t="s">
        <v>172</v>
      </c>
      <c r="AU154" s="278" t="s">
        <v>88</v>
      </c>
      <c r="AV154" s="15" t="s">
        <v>86</v>
      </c>
      <c r="AW154" s="15" t="s">
        <v>34</v>
      </c>
      <c r="AX154" s="15" t="s">
        <v>78</v>
      </c>
      <c r="AY154" s="278" t="s">
        <v>163</v>
      </c>
    </row>
    <row r="155" s="13" customFormat="1">
      <c r="A155" s="13"/>
      <c r="B155" s="242"/>
      <c r="C155" s="243"/>
      <c r="D155" s="244" t="s">
        <v>172</v>
      </c>
      <c r="E155" s="245" t="s">
        <v>1</v>
      </c>
      <c r="F155" s="246" t="s">
        <v>1320</v>
      </c>
      <c r="G155" s="243"/>
      <c r="H155" s="247">
        <v>3.7799999999999998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172</v>
      </c>
      <c r="AU155" s="253" t="s">
        <v>88</v>
      </c>
      <c r="AV155" s="13" t="s">
        <v>88</v>
      </c>
      <c r="AW155" s="13" t="s">
        <v>34</v>
      </c>
      <c r="AX155" s="13" t="s">
        <v>78</v>
      </c>
      <c r="AY155" s="253" t="s">
        <v>163</v>
      </c>
    </row>
    <row r="156" s="16" customFormat="1">
      <c r="A156" s="16"/>
      <c r="B156" s="279"/>
      <c r="C156" s="280"/>
      <c r="D156" s="244" t="s">
        <v>172</v>
      </c>
      <c r="E156" s="281" t="s">
        <v>1</v>
      </c>
      <c r="F156" s="282" t="s">
        <v>190</v>
      </c>
      <c r="G156" s="280"/>
      <c r="H156" s="283">
        <v>3.7799999999999998</v>
      </c>
      <c r="I156" s="284"/>
      <c r="J156" s="280"/>
      <c r="K156" s="280"/>
      <c r="L156" s="285"/>
      <c r="M156" s="286"/>
      <c r="N156" s="287"/>
      <c r="O156" s="287"/>
      <c r="P156" s="287"/>
      <c r="Q156" s="287"/>
      <c r="R156" s="287"/>
      <c r="S156" s="287"/>
      <c r="T156" s="288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89" t="s">
        <v>172</v>
      </c>
      <c r="AU156" s="289" t="s">
        <v>88</v>
      </c>
      <c r="AV156" s="16" t="s">
        <v>164</v>
      </c>
      <c r="AW156" s="16" t="s">
        <v>34</v>
      </c>
      <c r="AX156" s="16" t="s">
        <v>78</v>
      </c>
      <c r="AY156" s="289" t="s">
        <v>163</v>
      </c>
    </row>
    <row r="157" s="15" customFormat="1">
      <c r="A157" s="15"/>
      <c r="B157" s="269"/>
      <c r="C157" s="270"/>
      <c r="D157" s="244" t="s">
        <v>172</v>
      </c>
      <c r="E157" s="271" t="s">
        <v>1</v>
      </c>
      <c r="F157" s="272" t="s">
        <v>1321</v>
      </c>
      <c r="G157" s="270"/>
      <c r="H157" s="271" t="s">
        <v>1</v>
      </c>
      <c r="I157" s="273"/>
      <c r="J157" s="270"/>
      <c r="K157" s="270"/>
      <c r="L157" s="274"/>
      <c r="M157" s="275"/>
      <c r="N157" s="276"/>
      <c r="O157" s="276"/>
      <c r="P157" s="276"/>
      <c r="Q157" s="276"/>
      <c r="R157" s="276"/>
      <c r="S157" s="276"/>
      <c r="T157" s="27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8" t="s">
        <v>172</v>
      </c>
      <c r="AU157" s="278" t="s">
        <v>88</v>
      </c>
      <c r="AV157" s="15" t="s">
        <v>86</v>
      </c>
      <c r="AW157" s="15" t="s">
        <v>34</v>
      </c>
      <c r="AX157" s="15" t="s">
        <v>78</v>
      </c>
      <c r="AY157" s="278" t="s">
        <v>163</v>
      </c>
    </row>
    <row r="158" s="13" customFormat="1">
      <c r="A158" s="13"/>
      <c r="B158" s="242"/>
      <c r="C158" s="243"/>
      <c r="D158" s="244" t="s">
        <v>172</v>
      </c>
      <c r="E158" s="245" t="s">
        <v>1</v>
      </c>
      <c r="F158" s="246" t="s">
        <v>1322</v>
      </c>
      <c r="G158" s="243"/>
      <c r="H158" s="247">
        <v>4.7000000000000002</v>
      </c>
      <c r="I158" s="248"/>
      <c r="J158" s="243"/>
      <c r="K158" s="243"/>
      <c r="L158" s="249"/>
      <c r="M158" s="250"/>
      <c r="N158" s="251"/>
      <c r="O158" s="251"/>
      <c r="P158" s="251"/>
      <c r="Q158" s="251"/>
      <c r="R158" s="251"/>
      <c r="S158" s="251"/>
      <c r="T158" s="25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3" t="s">
        <v>172</v>
      </c>
      <c r="AU158" s="253" t="s">
        <v>88</v>
      </c>
      <c r="AV158" s="13" t="s">
        <v>88</v>
      </c>
      <c r="AW158" s="13" t="s">
        <v>34</v>
      </c>
      <c r="AX158" s="13" t="s">
        <v>78</v>
      </c>
      <c r="AY158" s="253" t="s">
        <v>163</v>
      </c>
    </row>
    <row r="159" s="16" customFormat="1">
      <c r="A159" s="16"/>
      <c r="B159" s="279"/>
      <c r="C159" s="280"/>
      <c r="D159" s="244" t="s">
        <v>172</v>
      </c>
      <c r="E159" s="281" t="s">
        <v>1</v>
      </c>
      <c r="F159" s="282" t="s">
        <v>190</v>
      </c>
      <c r="G159" s="280"/>
      <c r="H159" s="283">
        <v>4.7000000000000002</v>
      </c>
      <c r="I159" s="284"/>
      <c r="J159" s="280"/>
      <c r="K159" s="280"/>
      <c r="L159" s="285"/>
      <c r="M159" s="286"/>
      <c r="N159" s="287"/>
      <c r="O159" s="287"/>
      <c r="P159" s="287"/>
      <c r="Q159" s="287"/>
      <c r="R159" s="287"/>
      <c r="S159" s="287"/>
      <c r="T159" s="288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89" t="s">
        <v>172</v>
      </c>
      <c r="AU159" s="289" t="s">
        <v>88</v>
      </c>
      <c r="AV159" s="16" t="s">
        <v>164</v>
      </c>
      <c r="AW159" s="16" t="s">
        <v>34</v>
      </c>
      <c r="AX159" s="16" t="s">
        <v>78</v>
      </c>
      <c r="AY159" s="289" t="s">
        <v>163</v>
      </c>
    </row>
    <row r="160" s="15" customFormat="1">
      <c r="A160" s="15"/>
      <c r="B160" s="269"/>
      <c r="C160" s="270"/>
      <c r="D160" s="244" t="s">
        <v>172</v>
      </c>
      <c r="E160" s="271" t="s">
        <v>1</v>
      </c>
      <c r="F160" s="272" t="s">
        <v>1323</v>
      </c>
      <c r="G160" s="270"/>
      <c r="H160" s="271" t="s">
        <v>1</v>
      </c>
      <c r="I160" s="273"/>
      <c r="J160" s="270"/>
      <c r="K160" s="270"/>
      <c r="L160" s="274"/>
      <c r="M160" s="275"/>
      <c r="N160" s="276"/>
      <c r="O160" s="276"/>
      <c r="P160" s="276"/>
      <c r="Q160" s="276"/>
      <c r="R160" s="276"/>
      <c r="S160" s="276"/>
      <c r="T160" s="27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8" t="s">
        <v>172</v>
      </c>
      <c r="AU160" s="278" t="s">
        <v>88</v>
      </c>
      <c r="AV160" s="15" t="s">
        <v>86</v>
      </c>
      <c r="AW160" s="15" t="s">
        <v>34</v>
      </c>
      <c r="AX160" s="15" t="s">
        <v>78</v>
      </c>
      <c r="AY160" s="278" t="s">
        <v>163</v>
      </c>
    </row>
    <row r="161" s="13" customFormat="1">
      <c r="A161" s="13"/>
      <c r="B161" s="242"/>
      <c r="C161" s="243"/>
      <c r="D161" s="244" t="s">
        <v>172</v>
      </c>
      <c r="E161" s="245" t="s">
        <v>1</v>
      </c>
      <c r="F161" s="246" t="s">
        <v>1324</v>
      </c>
      <c r="G161" s="243"/>
      <c r="H161" s="247">
        <v>43.840000000000003</v>
      </c>
      <c r="I161" s="248"/>
      <c r="J161" s="243"/>
      <c r="K161" s="243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172</v>
      </c>
      <c r="AU161" s="253" t="s">
        <v>88</v>
      </c>
      <c r="AV161" s="13" t="s">
        <v>88</v>
      </c>
      <c r="AW161" s="13" t="s">
        <v>34</v>
      </c>
      <c r="AX161" s="13" t="s">
        <v>78</v>
      </c>
      <c r="AY161" s="253" t="s">
        <v>163</v>
      </c>
    </row>
    <row r="162" s="16" customFormat="1">
      <c r="A162" s="16"/>
      <c r="B162" s="279"/>
      <c r="C162" s="280"/>
      <c r="D162" s="244" t="s">
        <v>172</v>
      </c>
      <c r="E162" s="281" t="s">
        <v>1</v>
      </c>
      <c r="F162" s="282" t="s">
        <v>190</v>
      </c>
      <c r="G162" s="280"/>
      <c r="H162" s="283">
        <v>43.840000000000003</v>
      </c>
      <c r="I162" s="284"/>
      <c r="J162" s="280"/>
      <c r="K162" s="280"/>
      <c r="L162" s="285"/>
      <c r="M162" s="286"/>
      <c r="N162" s="287"/>
      <c r="O162" s="287"/>
      <c r="P162" s="287"/>
      <c r="Q162" s="287"/>
      <c r="R162" s="287"/>
      <c r="S162" s="287"/>
      <c r="T162" s="288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89" t="s">
        <v>172</v>
      </c>
      <c r="AU162" s="289" t="s">
        <v>88</v>
      </c>
      <c r="AV162" s="16" t="s">
        <v>164</v>
      </c>
      <c r="AW162" s="16" t="s">
        <v>34</v>
      </c>
      <c r="AX162" s="16" t="s">
        <v>78</v>
      </c>
      <c r="AY162" s="289" t="s">
        <v>163</v>
      </c>
    </row>
    <row r="163" s="14" customFormat="1">
      <c r="A163" s="14"/>
      <c r="B163" s="254"/>
      <c r="C163" s="255"/>
      <c r="D163" s="244" t="s">
        <v>172</v>
      </c>
      <c r="E163" s="256" t="s">
        <v>1</v>
      </c>
      <c r="F163" s="257" t="s">
        <v>176</v>
      </c>
      <c r="G163" s="255"/>
      <c r="H163" s="258">
        <v>129.12000000000001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4" t="s">
        <v>172</v>
      </c>
      <c r="AU163" s="264" t="s">
        <v>88</v>
      </c>
      <c r="AV163" s="14" t="s">
        <v>170</v>
      </c>
      <c r="AW163" s="14" t="s">
        <v>34</v>
      </c>
      <c r="AX163" s="14" t="s">
        <v>86</v>
      </c>
      <c r="AY163" s="264" t="s">
        <v>163</v>
      </c>
    </row>
    <row r="164" s="2" customFormat="1" ht="24.15" customHeight="1">
      <c r="A164" s="39"/>
      <c r="B164" s="40"/>
      <c r="C164" s="228" t="s">
        <v>199</v>
      </c>
      <c r="D164" s="228" t="s">
        <v>166</v>
      </c>
      <c r="E164" s="229" t="s">
        <v>1325</v>
      </c>
      <c r="F164" s="230" t="s">
        <v>1326</v>
      </c>
      <c r="G164" s="231" t="s">
        <v>169</v>
      </c>
      <c r="H164" s="232">
        <v>155.84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0.0030000000000000001</v>
      </c>
      <c r="R164" s="238">
        <f>Q164*H164</f>
        <v>0.46752000000000005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170</v>
      </c>
      <c r="AT164" s="240" t="s">
        <v>166</v>
      </c>
      <c r="AU164" s="240" t="s">
        <v>88</v>
      </c>
      <c r="AY164" s="18" t="s">
        <v>163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170</v>
      </c>
      <c r="BM164" s="240" t="s">
        <v>1327</v>
      </c>
    </row>
    <row r="165" s="15" customFormat="1">
      <c r="A165" s="15"/>
      <c r="B165" s="269"/>
      <c r="C165" s="270"/>
      <c r="D165" s="244" t="s">
        <v>172</v>
      </c>
      <c r="E165" s="271" t="s">
        <v>1</v>
      </c>
      <c r="F165" s="272" t="s">
        <v>1317</v>
      </c>
      <c r="G165" s="270"/>
      <c r="H165" s="271" t="s">
        <v>1</v>
      </c>
      <c r="I165" s="273"/>
      <c r="J165" s="270"/>
      <c r="K165" s="270"/>
      <c r="L165" s="274"/>
      <c r="M165" s="275"/>
      <c r="N165" s="276"/>
      <c r="O165" s="276"/>
      <c r="P165" s="276"/>
      <c r="Q165" s="276"/>
      <c r="R165" s="276"/>
      <c r="S165" s="276"/>
      <c r="T165" s="27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8" t="s">
        <v>172</v>
      </c>
      <c r="AU165" s="278" t="s">
        <v>88</v>
      </c>
      <c r="AV165" s="15" t="s">
        <v>86</v>
      </c>
      <c r="AW165" s="15" t="s">
        <v>34</v>
      </c>
      <c r="AX165" s="15" t="s">
        <v>78</v>
      </c>
      <c r="AY165" s="278" t="s">
        <v>163</v>
      </c>
    </row>
    <row r="166" s="13" customFormat="1">
      <c r="A166" s="13"/>
      <c r="B166" s="242"/>
      <c r="C166" s="243"/>
      <c r="D166" s="244" t="s">
        <v>172</v>
      </c>
      <c r="E166" s="245" t="s">
        <v>1</v>
      </c>
      <c r="F166" s="246" t="s">
        <v>1318</v>
      </c>
      <c r="G166" s="243"/>
      <c r="H166" s="247">
        <v>76.799999999999997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172</v>
      </c>
      <c r="AU166" s="253" t="s">
        <v>88</v>
      </c>
      <c r="AV166" s="13" t="s">
        <v>88</v>
      </c>
      <c r="AW166" s="13" t="s">
        <v>34</v>
      </c>
      <c r="AX166" s="13" t="s">
        <v>78</v>
      </c>
      <c r="AY166" s="253" t="s">
        <v>163</v>
      </c>
    </row>
    <row r="167" s="16" customFormat="1">
      <c r="A167" s="16"/>
      <c r="B167" s="279"/>
      <c r="C167" s="280"/>
      <c r="D167" s="244" t="s">
        <v>172</v>
      </c>
      <c r="E167" s="281" t="s">
        <v>1</v>
      </c>
      <c r="F167" s="282" t="s">
        <v>190</v>
      </c>
      <c r="G167" s="280"/>
      <c r="H167" s="283">
        <v>76.799999999999997</v>
      </c>
      <c r="I167" s="284"/>
      <c r="J167" s="280"/>
      <c r="K167" s="280"/>
      <c r="L167" s="285"/>
      <c r="M167" s="286"/>
      <c r="N167" s="287"/>
      <c r="O167" s="287"/>
      <c r="P167" s="287"/>
      <c r="Q167" s="287"/>
      <c r="R167" s="287"/>
      <c r="S167" s="287"/>
      <c r="T167" s="288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89" t="s">
        <v>172</v>
      </c>
      <c r="AU167" s="289" t="s">
        <v>88</v>
      </c>
      <c r="AV167" s="16" t="s">
        <v>164</v>
      </c>
      <c r="AW167" s="16" t="s">
        <v>34</v>
      </c>
      <c r="AX167" s="16" t="s">
        <v>78</v>
      </c>
      <c r="AY167" s="289" t="s">
        <v>163</v>
      </c>
    </row>
    <row r="168" s="15" customFormat="1">
      <c r="A168" s="15"/>
      <c r="B168" s="269"/>
      <c r="C168" s="270"/>
      <c r="D168" s="244" t="s">
        <v>172</v>
      </c>
      <c r="E168" s="271" t="s">
        <v>1</v>
      </c>
      <c r="F168" s="272" t="s">
        <v>1319</v>
      </c>
      <c r="G168" s="270"/>
      <c r="H168" s="271" t="s">
        <v>1</v>
      </c>
      <c r="I168" s="273"/>
      <c r="J168" s="270"/>
      <c r="K168" s="270"/>
      <c r="L168" s="274"/>
      <c r="M168" s="275"/>
      <c r="N168" s="276"/>
      <c r="O168" s="276"/>
      <c r="P168" s="276"/>
      <c r="Q168" s="276"/>
      <c r="R168" s="276"/>
      <c r="S168" s="276"/>
      <c r="T168" s="27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8" t="s">
        <v>172</v>
      </c>
      <c r="AU168" s="278" t="s">
        <v>88</v>
      </c>
      <c r="AV168" s="15" t="s">
        <v>86</v>
      </c>
      <c r="AW168" s="15" t="s">
        <v>34</v>
      </c>
      <c r="AX168" s="15" t="s">
        <v>78</v>
      </c>
      <c r="AY168" s="278" t="s">
        <v>163</v>
      </c>
    </row>
    <row r="169" s="13" customFormat="1">
      <c r="A169" s="13"/>
      <c r="B169" s="242"/>
      <c r="C169" s="243"/>
      <c r="D169" s="244" t="s">
        <v>172</v>
      </c>
      <c r="E169" s="245" t="s">
        <v>1</v>
      </c>
      <c r="F169" s="246" t="s">
        <v>1328</v>
      </c>
      <c r="G169" s="243"/>
      <c r="H169" s="247">
        <v>20.16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172</v>
      </c>
      <c r="AU169" s="253" t="s">
        <v>88</v>
      </c>
      <c r="AV169" s="13" t="s">
        <v>88</v>
      </c>
      <c r="AW169" s="13" t="s">
        <v>34</v>
      </c>
      <c r="AX169" s="13" t="s">
        <v>78</v>
      </c>
      <c r="AY169" s="253" t="s">
        <v>163</v>
      </c>
    </row>
    <row r="170" s="16" customFormat="1">
      <c r="A170" s="16"/>
      <c r="B170" s="279"/>
      <c r="C170" s="280"/>
      <c r="D170" s="244" t="s">
        <v>172</v>
      </c>
      <c r="E170" s="281" t="s">
        <v>1</v>
      </c>
      <c r="F170" s="282" t="s">
        <v>190</v>
      </c>
      <c r="G170" s="280"/>
      <c r="H170" s="283">
        <v>20.16</v>
      </c>
      <c r="I170" s="284"/>
      <c r="J170" s="280"/>
      <c r="K170" s="280"/>
      <c r="L170" s="285"/>
      <c r="M170" s="286"/>
      <c r="N170" s="287"/>
      <c r="O170" s="287"/>
      <c r="P170" s="287"/>
      <c r="Q170" s="287"/>
      <c r="R170" s="287"/>
      <c r="S170" s="287"/>
      <c r="T170" s="288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89" t="s">
        <v>172</v>
      </c>
      <c r="AU170" s="289" t="s">
        <v>88</v>
      </c>
      <c r="AV170" s="16" t="s">
        <v>164</v>
      </c>
      <c r="AW170" s="16" t="s">
        <v>34</v>
      </c>
      <c r="AX170" s="16" t="s">
        <v>78</v>
      </c>
      <c r="AY170" s="289" t="s">
        <v>163</v>
      </c>
    </row>
    <row r="171" s="15" customFormat="1">
      <c r="A171" s="15"/>
      <c r="B171" s="269"/>
      <c r="C171" s="270"/>
      <c r="D171" s="244" t="s">
        <v>172</v>
      </c>
      <c r="E171" s="271" t="s">
        <v>1</v>
      </c>
      <c r="F171" s="272" t="s">
        <v>1321</v>
      </c>
      <c r="G171" s="270"/>
      <c r="H171" s="271" t="s">
        <v>1</v>
      </c>
      <c r="I171" s="273"/>
      <c r="J171" s="270"/>
      <c r="K171" s="270"/>
      <c r="L171" s="274"/>
      <c r="M171" s="275"/>
      <c r="N171" s="276"/>
      <c r="O171" s="276"/>
      <c r="P171" s="276"/>
      <c r="Q171" s="276"/>
      <c r="R171" s="276"/>
      <c r="S171" s="276"/>
      <c r="T171" s="27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8" t="s">
        <v>172</v>
      </c>
      <c r="AU171" s="278" t="s">
        <v>88</v>
      </c>
      <c r="AV171" s="15" t="s">
        <v>86</v>
      </c>
      <c r="AW171" s="15" t="s">
        <v>34</v>
      </c>
      <c r="AX171" s="15" t="s">
        <v>78</v>
      </c>
      <c r="AY171" s="278" t="s">
        <v>163</v>
      </c>
    </row>
    <row r="172" s="13" customFormat="1">
      <c r="A172" s="13"/>
      <c r="B172" s="242"/>
      <c r="C172" s="243"/>
      <c r="D172" s="244" t="s">
        <v>172</v>
      </c>
      <c r="E172" s="245" t="s">
        <v>1</v>
      </c>
      <c r="F172" s="246" t="s">
        <v>1329</v>
      </c>
      <c r="G172" s="243"/>
      <c r="H172" s="247">
        <v>15.039999999999999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172</v>
      </c>
      <c r="AU172" s="253" t="s">
        <v>88</v>
      </c>
      <c r="AV172" s="13" t="s">
        <v>88</v>
      </c>
      <c r="AW172" s="13" t="s">
        <v>34</v>
      </c>
      <c r="AX172" s="13" t="s">
        <v>78</v>
      </c>
      <c r="AY172" s="253" t="s">
        <v>163</v>
      </c>
    </row>
    <row r="173" s="16" customFormat="1">
      <c r="A173" s="16"/>
      <c r="B173" s="279"/>
      <c r="C173" s="280"/>
      <c r="D173" s="244" t="s">
        <v>172</v>
      </c>
      <c r="E173" s="281" t="s">
        <v>1</v>
      </c>
      <c r="F173" s="282" t="s">
        <v>190</v>
      </c>
      <c r="G173" s="280"/>
      <c r="H173" s="283">
        <v>15.039999999999999</v>
      </c>
      <c r="I173" s="284"/>
      <c r="J173" s="280"/>
      <c r="K173" s="280"/>
      <c r="L173" s="285"/>
      <c r="M173" s="286"/>
      <c r="N173" s="287"/>
      <c r="O173" s="287"/>
      <c r="P173" s="287"/>
      <c r="Q173" s="287"/>
      <c r="R173" s="287"/>
      <c r="S173" s="287"/>
      <c r="T173" s="288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9" t="s">
        <v>172</v>
      </c>
      <c r="AU173" s="289" t="s">
        <v>88</v>
      </c>
      <c r="AV173" s="16" t="s">
        <v>164</v>
      </c>
      <c r="AW173" s="16" t="s">
        <v>34</v>
      </c>
      <c r="AX173" s="16" t="s">
        <v>78</v>
      </c>
      <c r="AY173" s="289" t="s">
        <v>163</v>
      </c>
    </row>
    <row r="174" s="15" customFormat="1">
      <c r="A174" s="15"/>
      <c r="B174" s="269"/>
      <c r="C174" s="270"/>
      <c r="D174" s="244" t="s">
        <v>172</v>
      </c>
      <c r="E174" s="271" t="s">
        <v>1</v>
      </c>
      <c r="F174" s="272" t="s">
        <v>1323</v>
      </c>
      <c r="G174" s="270"/>
      <c r="H174" s="271" t="s">
        <v>1</v>
      </c>
      <c r="I174" s="273"/>
      <c r="J174" s="270"/>
      <c r="K174" s="270"/>
      <c r="L174" s="274"/>
      <c r="M174" s="275"/>
      <c r="N174" s="276"/>
      <c r="O174" s="276"/>
      <c r="P174" s="276"/>
      <c r="Q174" s="276"/>
      <c r="R174" s="276"/>
      <c r="S174" s="276"/>
      <c r="T174" s="27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8" t="s">
        <v>172</v>
      </c>
      <c r="AU174" s="278" t="s">
        <v>88</v>
      </c>
      <c r="AV174" s="15" t="s">
        <v>86</v>
      </c>
      <c r="AW174" s="15" t="s">
        <v>34</v>
      </c>
      <c r="AX174" s="15" t="s">
        <v>78</v>
      </c>
      <c r="AY174" s="278" t="s">
        <v>163</v>
      </c>
    </row>
    <row r="175" s="13" customFormat="1">
      <c r="A175" s="13"/>
      <c r="B175" s="242"/>
      <c r="C175" s="243"/>
      <c r="D175" s="244" t="s">
        <v>172</v>
      </c>
      <c r="E175" s="245" t="s">
        <v>1</v>
      </c>
      <c r="F175" s="246" t="s">
        <v>1324</v>
      </c>
      <c r="G175" s="243"/>
      <c r="H175" s="247">
        <v>43.840000000000003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172</v>
      </c>
      <c r="AU175" s="253" t="s">
        <v>88</v>
      </c>
      <c r="AV175" s="13" t="s">
        <v>88</v>
      </c>
      <c r="AW175" s="13" t="s">
        <v>34</v>
      </c>
      <c r="AX175" s="13" t="s">
        <v>78</v>
      </c>
      <c r="AY175" s="253" t="s">
        <v>163</v>
      </c>
    </row>
    <row r="176" s="16" customFormat="1">
      <c r="A176" s="16"/>
      <c r="B176" s="279"/>
      <c r="C176" s="280"/>
      <c r="D176" s="244" t="s">
        <v>172</v>
      </c>
      <c r="E176" s="281" t="s">
        <v>1</v>
      </c>
      <c r="F176" s="282" t="s">
        <v>190</v>
      </c>
      <c r="G176" s="280"/>
      <c r="H176" s="283">
        <v>43.840000000000003</v>
      </c>
      <c r="I176" s="284"/>
      <c r="J176" s="280"/>
      <c r="K176" s="280"/>
      <c r="L176" s="285"/>
      <c r="M176" s="286"/>
      <c r="N176" s="287"/>
      <c r="O176" s="287"/>
      <c r="P176" s="287"/>
      <c r="Q176" s="287"/>
      <c r="R176" s="287"/>
      <c r="S176" s="287"/>
      <c r="T176" s="288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89" t="s">
        <v>172</v>
      </c>
      <c r="AU176" s="289" t="s">
        <v>88</v>
      </c>
      <c r="AV176" s="16" t="s">
        <v>164</v>
      </c>
      <c r="AW176" s="16" t="s">
        <v>34</v>
      </c>
      <c r="AX176" s="16" t="s">
        <v>78</v>
      </c>
      <c r="AY176" s="289" t="s">
        <v>163</v>
      </c>
    </row>
    <row r="177" s="14" customFormat="1">
      <c r="A177" s="14"/>
      <c r="B177" s="254"/>
      <c r="C177" s="255"/>
      <c r="D177" s="244" t="s">
        <v>172</v>
      </c>
      <c r="E177" s="256" t="s">
        <v>1</v>
      </c>
      <c r="F177" s="257" t="s">
        <v>176</v>
      </c>
      <c r="G177" s="255"/>
      <c r="H177" s="258">
        <v>155.84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4" t="s">
        <v>172</v>
      </c>
      <c r="AU177" s="264" t="s">
        <v>88</v>
      </c>
      <c r="AV177" s="14" t="s">
        <v>170</v>
      </c>
      <c r="AW177" s="14" t="s">
        <v>34</v>
      </c>
      <c r="AX177" s="14" t="s">
        <v>86</v>
      </c>
      <c r="AY177" s="264" t="s">
        <v>163</v>
      </c>
    </row>
    <row r="178" s="2" customFormat="1" ht="24.15" customHeight="1">
      <c r="A178" s="39"/>
      <c r="B178" s="40"/>
      <c r="C178" s="228" t="s">
        <v>208</v>
      </c>
      <c r="D178" s="228" t="s">
        <v>166</v>
      </c>
      <c r="E178" s="229" t="s">
        <v>1330</v>
      </c>
      <c r="F178" s="230" t="s">
        <v>1331</v>
      </c>
      <c r="G178" s="231" t="s">
        <v>169</v>
      </c>
      <c r="H178" s="232">
        <v>155.84</v>
      </c>
      <c r="I178" s="233"/>
      <c r="J178" s="234">
        <f>ROUND(I178*H178,2)</f>
        <v>0</v>
      </c>
      <c r="K178" s="235"/>
      <c r="L178" s="45"/>
      <c r="M178" s="236" t="s">
        <v>1</v>
      </c>
      <c r="N178" s="237" t="s">
        <v>43</v>
      </c>
      <c r="O178" s="92"/>
      <c r="P178" s="238">
        <f>O178*H178</f>
        <v>0</v>
      </c>
      <c r="Q178" s="238">
        <v>0.026200000000000001</v>
      </c>
      <c r="R178" s="238">
        <f>Q178*H178</f>
        <v>4.0830080000000004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170</v>
      </c>
      <c r="AT178" s="240" t="s">
        <v>166</v>
      </c>
      <c r="AU178" s="240" t="s">
        <v>88</v>
      </c>
      <c r="AY178" s="18" t="s">
        <v>163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170</v>
      </c>
      <c r="BM178" s="240" t="s">
        <v>1332</v>
      </c>
    </row>
    <row r="179" s="2" customFormat="1" ht="24.15" customHeight="1">
      <c r="A179" s="39"/>
      <c r="B179" s="40"/>
      <c r="C179" s="228" t="s">
        <v>212</v>
      </c>
      <c r="D179" s="228" t="s">
        <v>166</v>
      </c>
      <c r="E179" s="229" t="s">
        <v>1333</v>
      </c>
      <c r="F179" s="230" t="s">
        <v>1334</v>
      </c>
      <c r="G179" s="231" t="s">
        <v>179</v>
      </c>
      <c r="H179" s="232">
        <v>5.0999999999999996</v>
      </c>
      <c r="I179" s="233"/>
      <c r="J179" s="234">
        <f>ROUND(I179*H179,2)</f>
        <v>0</v>
      </c>
      <c r="K179" s="235"/>
      <c r="L179" s="45"/>
      <c r="M179" s="236" t="s">
        <v>1</v>
      </c>
      <c r="N179" s="237" t="s">
        <v>43</v>
      </c>
      <c r="O179" s="92"/>
      <c r="P179" s="238">
        <f>O179*H179</f>
        <v>0</v>
      </c>
      <c r="Q179" s="238">
        <v>2.45329</v>
      </c>
      <c r="R179" s="238">
        <f>Q179*H179</f>
        <v>12.511778999999999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170</v>
      </c>
      <c r="AT179" s="240" t="s">
        <v>166</v>
      </c>
      <c r="AU179" s="240" t="s">
        <v>88</v>
      </c>
      <c r="AY179" s="18" t="s">
        <v>163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170</v>
      </c>
      <c r="BM179" s="240" t="s">
        <v>1335</v>
      </c>
    </row>
    <row r="180" s="13" customFormat="1">
      <c r="A180" s="13"/>
      <c r="B180" s="242"/>
      <c r="C180" s="243"/>
      <c r="D180" s="244" t="s">
        <v>172</v>
      </c>
      <c r="E180" s="245" t="s">
        <v>1</v>
      </c>
      <c r="F180" s="246" t="s">
        <v>1336</v>
      </c>
      <c r="G180" s="243"/>
      <c r="H180" s="247">
        <v>5.0999999999999996</v>
      </c>
      <c r="I180" s="248"/>
      <c r="J180" s="243"/>
      <c r="K180" s="243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172</v>
      </c>
      <c r="AU180" s="253" t="s">
        <v>88</v>
      </c>
      <c r="AV180" s="13" t="s">
        <v>88</v>
      </c>
      <c r="AW180" s="13" t="s">
        <v>34</v>
      </c>
      <c r="AX180" s="13" t="s">
        <v>86</v>
      </c>
      <c r="AY180" s="253" t="s">
        <v>163</v>
      </c>
    </row>
    <row r="181" s="2" customFormat="1" ht="24.15" customHeight="1">
      <c r="A181" s="39"/>
      <c r="B181" s="40"/>
      <c r="C181" s="228" t="s">
        <v>195</v>
      </c>
      <c r="D181" s="228" t="s">
        <v>166</v>
      </c>
      <c r="E181" s="229" t="s">
        <v>1337</v>
      </c>
      <c r="F181" s="230" t="s">
        <v>1338</v>
      </c>
      <c r="G181" s="231" t="s">
        <v>179</v>
      </c>
      <c r="H181" s="232">
        <v>5.0999999999999996</v>
      </c>
      <c r="I181" s="233"/>
      <c r="J181" s="234">
        <f>ROUND(I181*H181,2)</f>
        <v>0</v>
      </c>
      <c r="K181" s="235"/>
      <c r="L181" s="45"/>
      <c r="M181" s="236" t="s">
        <v>1</v>
      </c>
      <c r="N181" s="237" t="s">
        <v>43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170</v>
      </c>
      <c r="AT181" s="240" t="s">
        <v>166</v>
      </c>
      <c r="AU181" s="240" t="s">
        <v>88</v>
      </c>
      <c r="AY181" s="18" t="s">
        <v>163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170</v>
      </c>
      <c r="BM181" s="240" t="s">
        <v>1339</v>
      </c>
    </row>
    <row r="182" s="2" customFormat="1" ht="14.4" customHeight="1">
      <c r="A182" s="39"/>
      <c r="B182" s="40"/>
      <c r="C182" s="228" t="s">
        <v>236</v>
      </c>
      <c r="D182" s="228" t="s">
        <v>166</v>
      </c>
      <c r="E182" s="229" t="s">
        <v>1340</v>
      </c>
      <c r="F182" s="230" t="s">
        <v>1341</v>
      </c>
      <c r="G182" s="231" t="s">
        <v>399</v>
      </c>
      <c r="H182" s="232">
        <v>0.221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1.06277</v>
      </c>
      <c r="R182" s="238">
        <f>Q182*H182</f>
        <v>0.23487216999999999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170</v>
      </c>
      <c r="AT182" s="240" t="s">
        <v>166</v>
      </c>
      <c r="AU182" s="240" t="s">
        <v>88</v>
      </c>
      <c r="AY182" s="18" t="s">
        <v>163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170</v>
      </c>
      <c r="BM182" s="240" t="s">
        <v>1342</v>
      </c>
    </row>
    <row r="183" s="13" customFormat="1">
      <c r="A183" s="13"/>
      <c r="B183" s="242"/>
      <c r="C183" s="243"/>
      <c r="D183" s="244" t="s">
        <v>172</v>
      </c>
      <c r="E183" s="245" t="s">
        <v>1</v>
      </c>
      <c r="F183" s="246" t="s">
        <v>1343</v>
      </c>
      <c r="G183" s="243"/>
      <c r="H183" s="247">
        <v>0.221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172</v>
      </c>
      <c r="AU183" s="253" t="s">
        <v>88</v>
      </c>
      <c r="AV183" s="13" t="s">
        <v>88</v>
      </c>
      <c r="AW183" s="13" t="s">
        <v>34</v>
      </c>
      <c r="AX183" s="13" t="s">
        <v>86</v>
      </c>
      <c r="AY183" s="253" t="s">
        <v>163</v>
      </c>
    </row>
    <row r="184" s="2" customFormat="1" ht="14.4" customHeight="1">
      <c r="A184" s="39"/>
      <c r="B184" s="40"/>
      <c r="C184" s="228" t="s">
        <v>242</v>
      </c>
      <c r="D184" s="228" t="s">
        <v>166</v>
      </c>
      <c r="E184" s="229" t="s">
        <v>1344</v>
      </c>
      <c r="F184" s="230" t="s">
        <v>1345</v>
      </c>
      <c r="G184" s="231" t="s">
        <v>169</v>
      </c>
      <c r="H184" s="232">
        <v>51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0.00012999999999999999</v>
      </c>
      <c r="R184" s="238">
        <f>Q184*H184</f>
        <v>0.0066299999999999996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170</v>
      </c>
      <c r="AT184" s="240" t="s">
        <v>166</v>
      </c>
      <c r="AU184" s="240" t="s">
        <v>88</v>
      </c>
      <c r="AY184" s="18" t="s">
        <v>163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170</v>
      </c>
      <c r="BM184" s="240" t="s">
        <v>1346</v>
      </c>
    </row>
    <row r="185" s="2" customFormat="1" ht="24.15" customHeight="1">
      <c r="A185" s="39"/>
      <c r="B185" s="40"/>
      <c r="C185" s="228" t="s">
        <v>247</v>
      </c>
      <c r="D185" s="228" t="s">
        <v>166</v>
      </c>
      <c r="E185" s="229" t="s">
        <v>1347</v>
      </c>
      <c r="F185" s="230" t="s">
        <v>1348</v>
      </c>
      <c r="G185" s="231" t="s">
        <v>239</v>
      </c>
      <c r="H185" s="232">
        <v>48.700000000000003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43</v>
      </c>
      <c r="O185" s="92"/>
      <c r="P185" s="238">
        <f>O185*H185</f>
        <v>0</v>
      </c>
      <c r="Q185" s="238">
        <v>8.0000000000000007E-05</v>
      </c>
      <c r="R185" s="238">
        <f>Q185*H185</f>
        <v>0.0038960000000000006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170</v>
      </c>
      <c r="AT185" s="240" t="s">
        <v>166</v>
      </c>
      <c r="AU185" s="240" t="s">
        <v>88</v>
      </c>
      <c r="AY185" s="18" t="s">
        <v>163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86</v>
      </c>
      <c r="BK185" s="241">
        <f>ROUND(I185*H185,2)</f>
        <v>0</v>
      </c>
      <c r="BL185" s="18" t="s">
        <v>170</v>
      </c>
      <c r="BM185" s="240" t="s">
        <v>1349</v>
      </c>
    </row>
    <row r="186" s="15" customFormat="1">
      <c r="A186" s="15"/>
      <c r="B186" s="269"/>
      <c r="C186" s="270"/>
      <c r="D186" s="244" t="s">
        <v>172</v>
      </c>
      <c r="E186" s="271" t="s">
        <v>1</v>
      </c>
      <c r="F186" s="272" t="s">
        <v>1317</v>
      </c>
      <c r="G186" s="270"/>
      <c r="H186" s="271" t="s">
        <v>1</v>
      </c>
      <c r="I186" s="273"/>
      <c r="J186" s="270"/>
      <c r="K186" s="270"/>
      <c r="L186" s="274"/>
      <c r="M186" s="275"/>
      <c r="N186" s="276"/>
      <c r="O186" s="276"/>
      <c r="P186" s="276"/>
      <c r="Q186" s="276"/>
      <c r="R186" s="276"/>
      <c r="S186" s="276"/>
      <c r="T186" s="27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8" t="s">
        <v>172</v>
      </c>
      <c r="AU186" s="278" t="s">
        <v>88</v>
      </c>
      <c r="AV186" s="15" t="s">
        <v>86</v>
      </c>
      <c r="AW186" s="15" t="s">
        <v>34</v>
      </c>
      <c r="AX186" s="15" t="s">
        <v>78</v>
      </c>
      <c r="AY186" s="278" t="s">
        <v>163</v>
      </c>
    </row>
    <row r="187" s="13" customFormat="1">
      <c r="A187" s="13"/>
      <c r="B187" s="242"/>
      <c r="C187" s="243"/>
      <c r="D187" s="244" t="s">
        <v>172</v>
      </c>
      <c r="E187" s="245" t="s">
        <v>1</v>
      </c>
      <c r="F187" s="246" t="s">
        <v>1350</v>
      </c>
      <c r="G187" s="243"/>
      <c r="H187" s="247">
        <v>24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172</v>
      </c>
      <c r="AU187" s="253" t="s">
        <v>88</v>
      </c>
      <c r="AV187" s="13" t="s">
        <v>88</v>
      </c>
      <c r="AW187" s="13" t="s">
        <v>34</v>
      </c>
      <c r="AX187" s="13" t="s">
        <v>78</v>
      </c>
      <c r="AY187" s="253" t="s">
        <v>163</v>
      </c>
    </row>
    <row r="188" s="16" customFormat="1">
      <c r="A188" s="16"/>
      <c r="B188" s="279"/>
      <c r="C188" s="280"/>
      <c r="D188" s="244" t="s">
        <v>172</v>
      </c>
      <c r="E188" s="281" t="s">
        <v>1</v>
      </c>
      <c r="F188" s="282" t="s">
        <v>190</v>
      </c>
      <c r="G188" s="280"/>
      <c r="H188" s="283">
        <v>24</v>
      </c>
      <c r="I188" s="284"/>
      <c r="J188" s="280"/>
      <c r="K188" s="280"/>
      <c r="L188" s="285"/>
      <c r="M188" s="286"/>
      <c r="N188" s="287"/>
      <c r="O188" s="287"/>
      <c r="P188" s="287"/>
      <c r="Q188" s="287"/>
      <c r="R188" s="287"/>
      <c r="S188" s="287"/>
      <c r="T188" s="288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89" t="s">
        <v>172</v>
      </c>
      <c r="AU188" s="289" t="s">
        <v>88</v>
      </c>
      <c r="AV188" s="16" t="s">
        <v>164</v>
      </c>
      <c r="AW188" s="16" t="s">
        <v>34</v>
      </c>
      <c r="AX188" s="16" t="s">
        <v>78</v>
      </c>
      <c r="AY188" s="289" t="s">
        <v>163</v>
      </c>
    </row>
    <row r="189" s="15" customFormat="1">
      <c r="A189" s="15"/>
      <c r="B189" s="269"/>
      <c r="C189" s="270"/>
      <c r="D189" s="244" t="s">
        <v>172</v>
      </c>
      <c r="E189" s="271" t="s">
        <v>1</v>
      </c>
      <c r="F189" s="272" t="s">
        <v>1319</v>
      </c>
      <c r="G189" s="270"/>
      <c r="H189" s="271" t="s">
        <v>1</v>
      </c>
      <c r="I189" s="273"/>
      <c r="J189" s="270"/>
      <c r="K189" s="270"/>
      <c r="L189" s="274"/>
      <c r="M189" s="275"/>
      <c r="N189" s="276"/>
      <c r="O189" s="276"/>
      <c r="P189" s="276"/>
      <c r="Q189" s="276"/>
      <c r="R189" s="276"/>
      <c r="S189" s="276"/>
      <c r="T189" s="27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8" t="s">
        <v>172</v>
      </c>
      <c r="AU189" s="278" t="s">
        <v>88</v>
      </c>
      <c r="AV189" s="15" t="s">
        <v>86</v>
      </c>
      <c r="AW189" s="15" t="s">
        <v>34</v>
      </c>
      <c r="AX189" s="15" t="s">
        <v>78</v>
      </c>
      <c r="AY189" s="278" t="s">
        <v>163</v>
      </c>
    </row>
    <row r="190" s="13" customFormat="1">
      <c r="A190" s="13"/>
      <c r="B190" s="242"/>
      <c r="C190" s="243"/>
      <c r="D190" s="244" t="s">
        <v>172</v>
      </c>
      <c r="E190" s="245" t="s">
        <v>1</v>
      </c>
      <c r="F190" s="246" t="s">
        <v>1351</v>
      </c>
      <c r="G190" s="243"/>
      <c r="H190" s="247">
        <v>6.2999999999999998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172</v>
      </c>
      <c r="AU190" s="253" t="s">
        <v>88</v>
      </c>
      <c r="AV190" s="13" t="s">
        <v>88</v>
      </c>
      <c r="AW190" s="13" t="s">
        <v>34</v>
      </c>
      <c r="AX190" s="13" t="s">
        <v>78</v>
      </c>
      <c r="AY190" s="253" t="s">
        <v>163</v>
      </c>
    </row>
    <row r="191" s="16" customFormat="1">
      <c r="A191" s="16"/>
      <c r="B191" s="279"/>
      <c r="C191" s="280"/>
      <c r="D191" s="244" t="s">
        <v>172</v>
      </c>
      <c r="E191" s="281" t="s">
        <v>1</v>
      </c>
      <c r="F191" s="282" t="s">
        <v>190</v>
      </c>
      <c r="G191" s="280"/>
      <c r="H191" s="283">
        <v>6.2999999999999998</v>
      </c>
      <c r="I191" s="284"/>
      <c r="J191" s="280"/>
      <c r="K191" s="280"/>
      <c r="L191" s="285"/>
      <c r="M191" s="286"/>
      <c r="N191" s="287"/>
      <c r="O191" s="287"/>
      <c r="P191" s="287"/>
      <c r="Q191" s="287"/>
      <c r="R191" s="287"/>
      <c r="S191" s="287"/>
      <c r="T191" s="288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89" t="s">
        <v>172</v>
      </c>
      <c r="AU191" s="289" t="s">
        <v>88</v>
      </c>
      <c r="AV191" s="16" t="s">
        <v>164</v>
      </c>
      <c r="AW191" s="16" t="s">
        <v>34</v>
      </c>
      <c r="AX191" s="16" t="s">
        <v>78</v>
      </c>
      <c r="AY191" s="289" t="s">
        <v>163</v>
      </c>
    </row>
    <row r="192" s="15" customFormat="1">
      <c r="A192" s="15"/>
      <c r="B192" s="269"/>
      <c r="C192" s="270"/>
      <c r="D192" s="244" t="s">
        <v>172</v>
      </c>
      <c r="E192" s="271" t="s">
        <v>1</v>
      </c>
      <c r="F192" s="272" t="s">
        <v>1321</v>
      </c>
      <c r="G192" s="270"/>
      <c r="H192" s="271" t="s">
        <v>1</v>
      </c>
      <c r="I192" s="273"/>
      <c r="J192" s="270"/>
      <c r="K192" s="270"/>
      <c r="L192" s="274"/>
      <c r="M192" s="275"/>
      <c r="N192" s="276"/>
      <c r="O192" s="276"/>
      <c r="P192" s="276"/>
      <c r="Q192" s="276"/>
      <c r="R192" s="276"/>
      <c r="S192" s="276"/>
      <c r="T192" s="27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8" t="s">
        <v>172</v>
      </c>
      <c r="AU192" s="278" t="s">
        <v>88</v>
      </c>
      <c r="AV192" s="15" t="s">
        <v>86</v>
      </c>
      <c r="AW192" s="15" t="s">
        <v>34</v>
      </c>
      <c r="AX192" s="15" t="s">
        <v>78</v>
      </c>
      <c r="AY192" s="278" t="s">
        <v>163</v>
      </c>
    </row>
    <row r="193" s="13" customFormat="1">
      <c r="A193" s="13"/>
      <c r="B193" s="242"/>
      <c r="C193" s="243"/>
      <c r="D193" s="244" t="s">
        <v>172</v>
      </c>
      <c r="E193" s="245" t="s">
        <v>1</v>
      </c>
      <c r="F193" s="246" t="s">
        <v>1352</v>
      </c>
      <c r="G193" s="243"/>
      <c r="H193" s="247">
        <v>4.7000000000000002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172</v>
      </c>
      <c r="AU193" s="253" t="s">
        <v>88</v>
      </c>
      <c r="AV193" s="13" t="s">
        <v>88</v>
      </c>
      <c r="AW193" s="13" t="s">
        <v>34</v>
      </c>
      <c r="AX193" s="13" t="s">
        <v>78</v>
      </c>
      <c r="AY193" s="253" t="s">
        <v>163</v>
      </c>
    </row>
    <row r="194" s="16" customFormat="1">
      <c r="A194" s="16"/>
      <c r="B194" s="279"/>
      <c r="C194" s="280"/>
      <c r="D194" s="244" t="s">
        <v>172</v>
      </c>
      <c r="E194" s="281" t="s">
        <v>1</v>
      </c>
      <c r="F194" s="282" t="s">
        <v>190</v>
      </c>
      <c r="G194" s="280"/>
      <c r="H194" s="283">
        <v>4.7000000000000002</v>
      </c>
      <c r="I194" s="284"/>
      <c r="J194" s="280"/>
      <c r="K194" s="280"/>
      <c r="L194" s="285"/>
      <c r="M194" s="286"/>
      <c r="N194" s="287"/>
      <c r="O194" s="287"/>
      <c r="P194" s="287"/>
      <c r="Q194" s="287"/>
      <c r="R194" s="287"/>
      <c r="S194" s="287"/>
      <c r="T194" s="288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89" t="s">
        <v>172</v>
      </c>
      <c r="AU194" s="289" t="s">
        <v>88</v>
      </c>
      <c r="AV194" s="16" t="s">
        <v>164</v>
      </c>
      <c r="AW194" s="16" t="s">
        <v>34</v>
      </c>
      <c r="AX194" s="16" t="s">
        <v>78</v>
      </c>
      <c r="AY194" s="289" t="s">
        <v>163</v>
      </c>
    </row>
    <row r="195" s="15" customFormat="1">
      <c r="A195" s="15"/>
      <c r="B195" s="269"/>
      <c r="C195" s="270"/>
      <c r="D195" s="244" t="s">
        <v>172</v>
      </c>
      <c r="E195" s="271" t="s">
        <v>1</v>
      </c>
      <c r="F195" s="272" t="s">
        <v>1323</v>
      </c>
      <c r="G195" s="270"/>
      <c r="H195" s="271" t="s">
        <v>1</v>
      </c>
      <c r="I195" s="273"/>
      <c r="J195" s="270"/>
      <c r="K195" s="270"/>
      <c r="L195" s="274"/>
      <c r="M195" s="275"/>
      <c r="N195" s="276"/>
      <c r="O195" s="276"/>
      <c r="P195" s="276"/>
      <c r="Q195" s="276"/>
      <c r="R195" s="276"/>
      <c r="S195" s="276"/>
      <c r="T195" s="27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8" t="s">
        <v>172</v>
      </c>
      <c r="AU195" s="278" t="s">
        <v>88</v>
      </c>
      <c r="AV195" s="15" t="s">
        <v>86</v>
      </c>
      <c r="AW195" s="15" t="s">
        <v>34</v>
      </c>
      <c r="AX195" s="15" t="s">
        <v>78</v>
      </c>
      <c r="AY195" s="278" t="s">
        <v>163</v>
      </c>
    </row>
    <row r="196" s="13" customFormat="1">
      <c r="A196" s="13"/>
      <c r="B196" s="242"/>
      <c r="C196" s="243"/>
      <c r="D196" s="244" t="s">
        <v>172</v>
      </c>
      <c r="E196" s="245" t="s">
        <v>1</v>
      </c>
      <c r="F196" s="246" t="s">
        <v>1353</v>
      </c>
      <c r="G196" s="243"/>
      <c r="H196" s="247">
        <v>13.699999999999999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172</v>
      </c>
      <c r="AU196" s="253" t="s">
        <v>88</v>
      </c>
      <c r="AV196" s="13" t="s">
        <v>88</v>
      </c>
      <c r="AW196" s="13" t="s">
        <v>34</v>
      </c>
      <c r="AX196" s="13" t="s">
        <v>78</v>
      </c>
      <c r="AY196" s="253" t="s">
        <v>163</v>
      </c>
    </row>
    <row r="197" s="16" customFormat="1">
      <c r="A197" s="16"/>
      <c r="B197" s="279"/>
      <c r="C197" s="280"/>
      <c r="D197" s="244" t="s">
        <v>172</v>
      </c>
      <c r="E197" s="281" t="s">
        <v>1</v>
      </c>
      <c r="F197" s="282" t="s">
        <v>190</v>
      </c>
      <c r="G197" s="280"/>
      <c r="H197" s="283">
        <v>13.699999999999999</v>
      </c>
      <c r="I197" s="284"/>
      <c r="J197" s="280"/>
      <c r="K197" s="280"/>
      <c r="L197" s="285"/>
      <c r="M197" s="286"/>
      <c r="N197" s="287"/>
      <c r="O197" s="287"/>
      <c r="P197" s="287"/>
      <c r="Q197" s="287"/>
      <c r="R197" s="287"/>
      <c r="S197" s="287"/>
      <c r="T197" s="288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89" t="s">
        <v>172</v>
      </c>
      <c r="AU197" s="289" t="s">
        <v>88</v>
      </c>
      <c r="AV197" s="16" t="s">
        <v>164</v>
      </c>
      <c r="AW197" s="16" t="s">
        <v>34</v>
      </c>
      <c r="AX197" s="16" t="s">
        <v>78</v>
      </c>
      <c r="AY197" s="289" t="s">
        <v>163</v>
      </c>
    </row>
    <row r="198" s="14" customFormat="1">
      <c r="A198" s="14"/>
      <c r="B198" s="254"/>
      <c r="C198" s="255"/>
      <c r="D198" s="244" t="s">
        <v>172</v>
      </c>
      <c r="E198" s="256" t="s">
        <v>1</v>
      </c>
      <c r="F198" s="257" t="s">
        <v>176</v>
      </c>
      <c r="G198" s="255"/>
      <c r="H198" s="258">
        <v>48.700000000000003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4" t="s">
        <v>172</v>
      </c>
      <c r="AU198" s="264" t="s">
        <v>88</v>
      </c>
      <c r="AV198" s="14" t="s">
        <v>170</v>
      </c>
      <c r="AW198" s="14" t="s">
        <v>34</v>
      </c>
      <c r="AX198" s="14" t="s">
        <v>86</v>
      </c>
      <c r="AY198" s="264" t="s">
        <v>163</v>
      </c>
    </row>
    <row r="199" s="2" customFormat="1" ht="24.15" customHeight="1">
      <c r="A199" s="39"/>
      <c r="B199" s="40"/>
      <c r="C199" s="228" t="s">
        <v>14</v>
      </c>
      <c r="D199" s="228" t="s">
        <v>166</v>
      </c>
      <c r="E199" s="229" t="s">
        <v>1354</v>
      </c>
      <c r="F199" s="230" t="s">
        <v>1355</v>
      </c>
      <c r="G199" s="231" t="s">
        <v>179</v>
      </c>
      <c r="H199" s="232">
        <v>5.0999999999999996</v>
      </c>
      <c r="I199" s="233"/>
      <c r="J199" s="234">
        <f>ROUND(I199*H199,2)</f>
        <v>0</v>
      </c>
      <c r="K199" s="235"/>
      <c r="L199" s="45"/>
      <c r="M199" s="236" t="s">
        <v>1</v>
      </c>
      <c r="N199" s="237" t="s">
        <v>43</v>
      </c>
      <c r="O199" s="92"/>
      <c r="P199" s="238">
        <f>O199*H199</f>
        <v>0</v>
      </c>
      <c r="Q199" s="238">
        <v>1.98</v>
      </c>
      <c r="R199" s="238">
        <f>Q199*H199</f>
        <v>10.097999999999999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170</v>
      </c>
      <c r="AT199" s="240" t="s">
        <v>166</v>
      </c>
      <c r="AU199" s="240" t="s">
        <v>88</v>
      </c>
      <c r="AY199" s="18" t="s">
        <v>163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86</v>
      </c>
      <c r="BK199" s="241">
        <f>ROUND(I199*H199,2)</f>
        <v>0</v>
      </c>
      <c r="BL199" s="18" t="s">
        <v>170</v>
      </c>
      <c r="BM199" s="240" t="s">
        <v>1356</v>
      </c>
    </row>
    <row r="200" s="13" customFormat="1">
      <c r="A200" s="13"/>
      <c r="B200" s="242"/>
      <c r="C200" s="243"/>
      <c r="D200" s="244" t="s">
        <v>172</v>
      </c>
      <c r="E200" s="245" t="s">
        <v>1</v>
      </c>
      <c r="F200" s="246" t="s">
        <v>1336</v>
      </c>
      <c r="G200" s="243"/>
      <c r="H200" s="247">
        <v>5.0999999999999996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172</v>
      </c>
      <c r="AU200" s="253" t="s">
        <v>88</v>
      </c>
      <c r="AV200" s="13" t="s">
        <v>88</v>
      </c>
      <c r="AW200" s="13" t="s">
        <v>34</v>
      </c>
      <c r="AX200" s="13" t="s">
        <v>86</v>
      </c>
      <c r="AY200" s="253" t="s">
        <v>163</v>
      </c>
    </row>
    <row r="201" s="2" customFormat="1" ht="24.15" customHeight="1">
      <c r="A201" s="39"/>
      <c r="B201" s="40"/>
      <c r="C201" s="228" t="s">
        <v>266</v>
      </c>
      <c r="D201" s="228" t="s">
        <v>166</v>
      </c>
      <c r="E201" s="229" t="s">
        <v>1357</v>
      </c>
      <c r="F201" s="230" t="s">
        <v>1358</v>
      </c>
      <c r="G201" s="231" t="s">
        <v>179</v>
      </c>
      <c r="H201" s="232">
        <v>10.699999999999999</v>
      </c>
      <c r="I201" s="233"/>
      <c r="J201" s="234">
        <f>ROUND(I201*H201,2)</f>
        <v>0</v>
      </c>
      <c r="K201" s="235"/>
      <c r="L201" s="45"/>
      <c r="M201" s="236" t="s">
        <v>1</v>
      </c>
      <c r="N201" s="237" t="s">
        <v>43</v>
      </c>
      <c r="O201" s="92"/>
      <c r="P201" s="238">
        <f>O201*H201</f>
        <v>0</v>
      </c>
      <c r="Q201" s="238">
        <v>2.1600000000000001</v>
      </c>
      <c r="R201" s="238">
        <f>Q201*H201</f>
        <v>23.111999999999998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170</v>
      </c>
      <c r="AT201" s="240" t="s">
        <v>166</v>
      </c>
      <c r="AU201" s="240" t="s">
        <v>88</v>
      </c>
      <c r="AY201" s="18" t="s">
        <v>163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86</v>
      </c>
      <c r="BK201" s="241">
        <f>ROUND(I201*H201,2)</f>
        <v>0</v>
      </c>
      <c r="BL201" s="18" t="s">
        <v>170</v>
      </c>
      <c r="BM201" s="240" t="s">
        <v>1359</v>
      </c>
    </row>
    <row r="202" s="13" customFormat="1">
      <c r="A202" s="13"/>
      <c r="B202" s="242"/>
      <c r="C202" s="243"/>
      <c r="D202" s="244" t="s">
        <v>172</v>
      </c>
      <c r="E202" s="245" t="s">
        <v>1</v>
      </c>
      <c r="F202" s="246" t="s">
        <v>1360</v>
      </c>
      <c r="G202" s="243"/>
      <c r="H202" s="247">
        <v>5.0999999999999996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172</v>
      </c>
      <c r="AU202" s="253" t="s">
        <v>88</v>
      </c>
      <c r="AV202" s="13" t="s">
        <v>88</v>
      </c>
      <c r="AW202" s="13" t="s">
        <v>34</v>
      </c>
      <c r="AX202" s="13" t="s">
        <v>78</v>
      </c>
      <c r="AY202" s="253" t="s">
        <v>163</v>
      </c>
    </row>
    <row r="203" s="13" customFormat="1">
      <c r="A203" s="13"/>
      <c r="B203" s="242"/>
      <c r="C203" s="243"/>
      <c r="D203" s="244" t="s">
        <v>172</v>
      </c>
      <c r="E203" s="245" t="s">
        <v>1</v>
      </c>
      <c r="F203" s="246" t="s">
        <v>1361</v>
      </c>
      <c r="G203" s="243"/>
      <c r="H203" s="247">
        <v>5.5999999999999996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172</v>
      </c>
      <c r="AU203" s="253" t="s">
        <v>88</v>
      </c>
      <c r="AV203" s="13" t="s">
        <v>88</v>
      </c>
      <c r="AW203" s="13" t="s">
        <v>34</v>
      </c>
      <c r="AX203" s="13" t="s">
        <v>78</v>
      </c>
      <c r="AY203" s="253" t="s">
        <v>163</v>
      </c>
    </row>
    <row r="204" s="14" customFormat="1">
      <c r="A204" s="14"/>
      <c r="B204" s="254"/>
      <c r="C204" s="255"/>
      <c r="D204" s="244" t="s">
        <v>172</v>
      </c>
      <c r="E204" s="256" t="s">
        <v>1</v>
      </c>
      <c r="F204" s="257" t="s">
        <v>176</v>
      </c>
      <c r="G204" s="255"/>
      <c r="H204" s="258">
        <v>10.699999999999999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4" t="s">
        <v>172</v>
      </c>
      <c r="AU204" s="264" t="s">
        <v>88</v>
      </c>
      <c r="AV204" s="14" t="s">
        <v>170</v>
      </c>
      <c r="AW204" s="14" t="s">
        <v>34</v>
      </c>
      <c r="AX204" s="14" t="s">
        <v>86</v>
      </c>
      <c r="AY204" s="264" t="s">
        <v>163</v>
      </c>
    </row>
    <row r="205" s="2" customFormat="1" ht="24.15" customHeight="1">
      <c r="A205" s="39"/>
      <c r="B205" s="40"/>
      <c r="C205" s="228" t="s">
        <v>8</v>
      </c>
      <c r="D205" s="228" t="s">
        <v>166</v>
      </c>
      <c r="E205" s="229" t="s">
        <v>1362</v>
      </c>
      <c r="F205" s="230" t="s">
        <v>1363</v>
      </c>
      <c r="G205" s="231" t="s">
        <v>184</v>
      </c>
      <c r="H205" s="232">
        <v>3</v>
      </c>
      <c r="I205" s="233"/>
      <c r="J205" s="234">
        <f>ROUND(I205*H205,2)</f>
        <v>0</v>
      </c>
      <c r="K205" s="235"/>
      <c r="L205" s="45"/>
      <c r="M205" s="236" t="s">
        <v>1</v>
      </c>
      <c r="N205" s="237" t="s">
        <v>43</v>
      </c>
      <c r="O205" s="92"/>
      <c r="P205" s="238">
        <f>O205*H205</f>
        <v>0</v>
      </c>
      <c r="Q205" s="238">
        <v>0.017770000000000001</v>
      </c>
      <c r="R205" s="238">
        <f>Q205*H205</f>
        <v>0.053310000000000003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170</v>
      </c>
      <c r="AT205" s="240" t="s">
        <v>166</v>
      </c>
      <c r="AU205" s="240" t="s">
        <v>88</v>
      </c>
      <c r="AY205" s="18" t="s">
        <v>163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86</v>
      </c>
      <c r="BK205" s="241">
        <f>ROUND(I205*H205,2)</f>
        <v>0</v>
      </c>
      <c r="BL205" s="18" t="s">
        <v>170</v>
      </c>
      <c r="BM205" s="240" t="s">
        <v>1364</v>
      </c>
    </row>
    <row r="206" s="2" customFormat="1" ht="24.15" customHeight="1">
      <c r="A206" s="39"/>
      <c r="B206" s="40"/>
      <c r="C206" s="290" t="s">
        <v>278</v>
      </c>
      <c r="D206" s="290" t="s">
        <v>294</v>
      </c>
      <c r="E206" s="291" t="s">
        <v>1365</v>
      </c>
      <c r="F206" s="292" t="s">
        <v>1366</v>
      </c>
      <c r="G206" s="293" t="s">
        <v>184</v>
      </c>
      <c r="H206" s="294">
        <v>1</v>
      </c>
      <c r="I206" s="295"/>
      <c r="J206" s="296">
        <f>ROUND(I206*H206,2)</f>
        <v>0</v>
      </c>
      <c r="K206" s="297"/>
      <c r="L206" s="298"/>
      <c r="M206" s="299" t="s">
        <v>1</v>
      </c>
      <c r="N206" s="300" t="s">
        <v>43</v>
      </c>
      <c r="O206" s="92"/>
      <c r="P206" s="238">
        <f>O206*H206</f>
        <v>0</v>
      </c>
      <c r="Q206" s="238">
        <v>0.012489999999999999</v>
      </c>
      <c r="R206" s="238">
        <f>Q206*H206</f>
        <v>0.012489999999999999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212</v>
      </c>
      <c r="AT206" s="240" t="s">
        <v>294</v>
      </c>
      <c r="AU206" s="240" t="s">
        <v>88</v>
      </c>
      <c r="AY206" s="18" t="s">
        <v>163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170</v>
      </c>
      <c r="BM206" s="240" t="s">
        <v>1367</v>
      </c>
    </row>
    <row r="207" s="2" customFormat="1" ht="24.15" customHeight="1">
      <c r="A207" s="39"/>
      <c r="B207" s="40"/>
      <c r="C207" s="290" t="s">
        <v>284</v>
      </c>
      <c r="D207" s="290" t="s">
        <v>294</v>
      </c>
      <c r="E207" s="291" t="s">
        <v>1368</v>
      </c>
      <c r="F207" s="292" t="s">
        <v>1369</v>
      </c>
      <c r="G207" s="293" t="s">
        <v>184</v>
      </c>
      <c r="H207" s="294">
        <v>2</v>
      </c>
      <c r="I207" s="295"/>
      <c r="J207" s="296">
        <f>ROUND(I207*H207,2)</f>
        <v>0</v>
      </c>
      <c r="K207" s="297"/>
      <c r="L207" s="298"/>
      <c r="M207" s="299" t="s">
        <v>1</v>
      </c>
      <c r="N207" s="300" t="s">
        <v>43</v>
      </c>
      <c r="O207" s="92"/>
      <c r="P207" s="238">
        <f>O207*H207</f>
        <v>0</v>
      </c>
      <c r="Q207" s="238">
        <v>0.012250000000000001</v>
      </c>
      <c r="R207" s="238">
        <f>Q207*H207</f>
        <v>0.024500000000000001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212</v>
      </c>
      <c r="AT207" s="240" t="s">
        <v>294</v>
      </c>
      <c r="AU207" s="240" t="s">
        <v>88</v>
      </c>
      <c r="AY207" s="18" t="s">
        <v>163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170</v>
      </c>
      <c r="BM207" s="240" t="s">
        <v>1370</v>
      </c>
    </row>
    <row r="208" s="12" customFormat="1" ht="22.8" customHeight="1">
      <c r="A208" s="12"/>
      <c r="B208" s="212"/>
      <c r="C208" s="213"/>
      <c r="D208" s="214" t="s">
        <v>77</v>
      </c>
      <c r="E208" s="226" t="s">
        <v>195</v>
      </c>
      <c r="F208" s="226" t="s">
        <v>895</v>
      </c>
      <c r="G208" s="213"/>
      <c r="H208" s="213"/>
      <c r="I208" s="216"/>
      <c r="J208" s="227">
        <f>BK208</f>
        <v>0</v>
      </c>
      <c r="K208" s="213"/>
      <c r="L208" s="218"/>
      <c r="M208" s="219"/>
      <c r="N208" s="220"/>
      <c r="O208" s="220"/>
      <c r="P208" s="221">
        <f>SUM(P209:P220)</f>
        <v>0</v>
      </c>
      <c r="Q208" s="220"/>
      <c r="R208" s="221">
        <f>SUM(R209:R220)</f>
        <v>0.0086700000000000006</v>
      </c>
      <c r="S208" s="220"/>
      <c r="T208" s="222">
        <f>SUM(T209:T220)</f>
        <v>26.510945999999997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3" t="s">
        <v>86</v>
      </c>
      <c r="AT208" s="224" t="s">
        <v>77</v>
      </c>
      <c r="AU208" s="224" t="s">
        <v>86</v>
      </c>
      <c r="AY208" s="223" t="s">
        <v>163</v>
      </c>
      <c r="BK208" s="225">
        <f>SUM(BK209:BK220)</f>
        <v>0</v>
      </c>
    </row>
    <row r="209" s="2" customFormat="1" ht="24.15" customHeight="1">
      <c r="A209" s="39"/>
      <c r="B209" s="40"/>
      <c r="C209" s="228" t="s">
        <v>289</v>
      </c>
      <c r="D209" s="228" t="s">
        <v>166</v>
      </c>
      <c r="E209" s="229" t="s">
        <v>1371</v>
      </c>
      <c r="F209" s="230" t="s">
        <v>1372</v>
      </c>
      <c r="G209" s="231" t="s">
        <v>169</v>
      </c>
      <c r="H209" s="232">
        <v>51</v>
      </c>
      <c r="I209" s="233"/>
      <c r="J209" s="234">
        <f>ROUND(I209*H209,2)</f>
        <v>0</v>
      </c>
      <c r="K209" s="235"/>
      <c r="L209" s="45"/>
      <c r="M209" s="236" t="s">
        <v>1</v>
      </c>
      <c r="N209" s="237" t="s">
        <v>43</v>
      </c>
      <c r="O209" s="92"/>
      <c r="P209" s="238">
        <f>O209*H209</f>
        <v>0</v>
      </c>
      <c r="Q209" s="238">
        <v>0.00012999999999999999</v>
      </c>
      <c r="R209" s="238">
        <f>Q209*H209</f>
        <v>0.0066299999999999996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170</v>
      </c>
      <c r="AT209" s="240" t="s">
        <v>166</v>
      </c>
      <c r="AU209" s="240" t="s">
        <v>88</v>
      </c>
      <c r="AY209" s="18" t="s">
        <v>163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86</v>
      </c>
      <c r="BK209" s="241">
        <f>ROUND(I209*H209,2)</f>
        <v>0</v>
      </c>
      <c r="BL209" s="18" t="s">
        <v>170</v>
      </c>
      <c r="BM209" s="240" t="s">
        <v>1373</v>
      </c>
    </row>
    <row r="210" s="2" customFormat="1" ht="24.15" customHeight="1">
      <c r="A210" s="39"/>
      <c r="B210" s="40"/>
      <c r="C210" s="228" t="s">
        <v>293</v>
      </c>
      <c r="D210" s="228" t="s">
        <v>166</v>
      </c>
      <c r="E210" s="229" t="s">
        <v>1374</v>
      </c>
      <c r="F210" s="230" t="s">
        <v>1375</v>
      </c>
      <c r="G210" s="231" t="s">
        <v>169</v>
      </c>
      <c r="H210" s="232">
        <v>51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4.0000000000000003E-05</v>
      </c>
      <c r="R210" s="238">
        <f>Q210*H210</f>
        <v>0.0020400000000000001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170</v>
      </c>
      <c r="AT210" s="240" t="s">
        <v>166</v>
      </c>
      <c r="AU210" s="240" t="s">
        <v>88</v>
      </c>
      <c r="AY210" s="18" t="s">
        <v>163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170</v>
      </c>
      <c r="BM210" s="240" t="s">
        <v>1376</v>
      </c>
    </row>
    <row r="211" s="2" customFormat="1" ht="24.15" customHeight="1">
      <c r="A211" s="39"/>
      <c r="B211" s="40"/>
      <c r="C211" s="228" t="s">
        <v>299</v>
      </c>
      <c r="D211" s="228" t="s">
        <v>166</v>
      </c>
      <c r="E211" s="229" t="s">
        <v>1377</v>
      </c>
      <c r="F211" s="230" t="s">
        <v>1378</v>
      </c>
      <c r="G211" s="231" t="s">
        <v>302</v>
      </c>
      <c r="H211" s="232">
        <v>1</v>
      </c>
      <c r="I211" s="233"/>
      <c r="J211" s="234">
        <f>ROUND(I211*H211,2)</f>
        <v>0</v>
      </c>
      <c r="K211" s="235"/>
      <c r="L211" s="45"/>
      <c r="M211" s="236" t="s">
        <v>1</v>
      </c>
      <c r="N211" s="237" t="s">
        <v>43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170</v>
      </c>
      <c r="AT211" s="240" t="s">
        <v>166</v>
      </c>
      <c r="AU211" s="240" t="s">
        <v>88</v>
      </c>
      <c r="AY211" s="18" t="s">
        <v>163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86</v>
      </c>
      <c r="BK211" s="241">
        <f>ROUND(I211*H211,2)</f>
        <v>0</v>
      </c>
      <c r="BL211" s="18" t="s">
        <v>170</v>
      </c>
      <c r="BM211" s="240" t="s">
        <v>1379</v>
      </c>
    </row>
    <row r="212" s="2" customFormat="1" ht="24.15" customHeight="1">
      <c r="A212" s="39"/>
      <c r="B212" s="40"/>
      <c r="C212" s="228" t="s">
        <v>7</v>
      </c>
      <c r="D212" s="228" t="s">
        <v>166</v>
      </c>
      <c r="E212" s="229" t="s">
        <v>1094</v>
      </c>
      <c r="F212" s="230" t="s">
        <v>1095</v>
      </c>
      <c r="G212" s="231" t="s">
        <v>179</v>
      </c>
      <c r="H212" s="232">
        <v>0.70899999999999996</v>
      </c>
      <c r="I212" s="233"/>
      <c r="J212" s="234">
        <f>ROUND(I212*H212,2)</f>
        <v>0</v>
      </c>
      <c r="K212" s="235"/>
      <c r="L212" s="45"/>
      <c r="M212" s="236" t="s">
        <v>1</v>
      </c>
      <c r="N212" s="237" t="s">
        <v>43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1.5940000000000001</v>
      </c>
      <c r="T212" s="239">
        <f>S212*H212</f>
        <v>1.1301460000000001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170</v>
      </c>
      <c r="AT212" s="240" t="s">
        <v>166</v>
      </c>
      <c r="AU212" s="240" t="s">
        <v>88</v>
      </c>
      <c r="AY212" s="18" t="s">
        <v>163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86</v>
      </c>
      <c r="BK212" s="241">
        <f>ROUND(I212*H212,2)</f>
        <v>0</v>
      </c>
      <c r="BL212" s="18" t="s">
        <v>170</v>
      </c>
      <c r="BM212" s="240" t="s">
        <v>1380</v>
      </c>
    </row>
    <row r="213" s="13" customFormat="1">
      <c r="A213" s="13"/>
      <c r="B213" s="242"/>
      <c r="C213" s="243"/>
      <c r="D213" s="244" t="s">
        <v>172</v>
      </c>
      <c r="E213" s="245" t="s">
        <v>1</v>
      </c>
      <c r="F213" s="246" t="s">
        <v>1381</v>
      </c>
      <c r="G213" s="243"/>
      <c r="H213" s="247">
        <v>0.70899999999999996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172</v>
      </c>
      <c r="AU213" s="253" t="s">
        <v>88</v>
      </c>
      <c r="AV213" s="13" t="s">
        <v>88</v>
      </c>
      <c r="AW213" s="13" t="s">
        <v>34</v>
      </c>
      <c r="AX213" s="13" t="s">
        <v>86</v>
      </c>
      <c r="AY213" s="253" t="s">
        <v>163</v>
      </c>
    </row>
    <row r="214" s="2" customFormat="1" ht="14.4" customHeight="1">
      <c r="A214" s="39"/>
      <c r="B214" s="40"/>
      <c r="C214" s="228" t="s">
        <v>307</v>
      </c>
      <c r="D214" s="228" t="s">
        <v>166</v>
      </c>
      <c r="E214" s="229" t="s">
        <v>1382</v>
      </c>
      <c r="F214" s="230" t="s">
        <v>1383</v>
      </c>
      <c r="G214" s="231" t="s">
        <v>179</v>
      </c>
      <c r="H214" s="232">
        <v>15.300000000000001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1.3999999999999999</v>
      </c>
      <c r="T214" s="239">
        <f>S214*H214</f>
        <v>21.419999999999998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170</v>
      </c>
      <c r="AT214" s="240" t="s">
        <v>166</v>
      </c>
      <c r="AU214" s="240" t="s">
        <v>88</v>
      </c>
      <c r="AY214" s="18" t="s">
        <v>163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170</v>
      </c>
      <c r="BM214" s="240" t="s">
        <v>1384</v>
      </c>
    </row>
    <row r="215" s="13" customFormat="1">
      <c r="A215" s="13"/>
      <c r="B215" s="242"/>
      <c r="C215" s="243"/>
      <c r="D215" s="244" t="s">
        <v>172</v>
      </c>
      <c r="E215" s="245" t="s">
        <v>1</v>
      </c>
      <c r="F215" s="246" t="s">
        <v>1385</v>
      </c>
      <c r="G215" s="243"/>
      <c r="H215" s="247">
        <v>15.300000000000001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172</v>
      </c>
      <c r="AU215" s="253" t="s">
        <v>88</v>
      </c>
      <c r="AV215" s="13" t="s">
        <v>88</v>
      </c>
      <c r="AW215" s="13" t="s">
        <v>34</v>
      </c>
      <c r="AX215" s="13" t="s">
        <v>86</v>
      </c>
      <c r="AY215" s="253" t="s">
        <v>163</v>
      </c>
    </row>
    <row r="216" s="2" customFormat="1" ht="14.4" customHeight="1">
      <c r="A216" s="39"/>
      <c r="B216" s="40"/>
      <c r="C216" s="228" t="s">
        <v>312</v>
      </c>
      <c r="D216" s="228" t="s">
        <v>166</v>
      </c>
      <c r="E216" s="229" t="s">
        <v>1386</v>
      </c>
      <c r="F216" s="230" t="s">
        <v>1387</v>
      </c>
      <c r="G216" s="231" t="s">
        <v>169</v>
      </c>
      <c r="H216" s="232">
        <v>4</v>
      </c>
      <c r="I216" s="233"/>
      <c r="J216" s="234">
        <f>ROUND(I216*H216,2)</f>
        <v>0</v>
      </c>
      <c r="K216" s="235"/>
      <c r="L216" s="45"/>
      <c r="M216" s="236" t="s">
        <v>1</v>
      </c>
      <c r="N216" s="237" t="s">
        <v>43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0.075999999999999998</v>
      </c>
      <c r="T216" s="239">
        <f>S216*H216</f>
        <v>0.30399999999999999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170</v>
      </c>
      <c r="AT216" s="240" t="s">
        <v>166</v>
      </c>
      <c r="AU216" s="240" t="s">
        <v>88</v>
      </c>
      <c r="AY216" s="18" t="s">
        <v>163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86</v>
      </c>
      <c r="BK216" s="241">
        <f>ROUND(I216*H216,2)</f>
        <v>0</v>
      </c>
      <c r="BL216" s="18" t="s">
        <v>170</v>
      </c>
      <c r="BM216" s="240" t="s">
        <v>1388</v>
      </c>
    </row>
    <row r="217" s="13" customFormat="1">
      <c r="A217" s="13"/>
      <c r="B217" s="242"/>
      <c r="C217" s="243"/>
      <c r="D217" s="244" t="s">
        <v>172</v>
      </c>
      <c r="E217" s="245" t="s">
        <v>1</v>
      </c>
      <c r="F217" s="246" t="s">
        <v>1389</v>
      </c>
      <c r="G217" s="243"/>
      <c r="H217" s="247">
        <v>4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172</v>
      </c>
      <c r="AU217" s="253" t="s">
        <v>88</v>
      </c>
      <c r="AV217" s="13" t="s">
        <v>88</v>
      </c>
      <c r="AW217" s="13" t="s">
        <v>34</v>
      </c>
      <c r="AX217" s="13" t="s">
        <v>86</v>
      </c>
      <c r="AY217" s="253" t="s">
        <v>163</v>
      </c>
    </row>
    <row r="218" s="2" customFormat="1" ht="24.15" customHeight="1">
      <c r="A218" s="39"/>
      <c r="B218" s="40"/>
      <c r="C218" s="228" t="s">
        <v>316</v>
      </c>
      <c r="D218" s="228" t="s">
        <v>166</v>
      </c>
      <c r="E218" s="229" t="s">
        <v>1390</v>
      </c>
      <c r="F218" s="230" t="s">
        <v>1391</v>
      </c>
      <c r="G218" s="231" t="s">
        <v>239</v>
      </c>
      <c r="H218" s="232">
        <v>30</v>
      </c>
      <c r="I218" s="233"/>
      <c r="J218" s="234">
        <f>ROUND(I218*H218,2)</f>
        <v>0</v>
      </c>
      <c r="K218" s="235"/>
      <c r="L218" s="45"/>
      <c r="M218" s="236" t="s">
        <v>1</v>
      </c>
      <c r="N218" s="237" t="s">
        <v>43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0.0060000000000000001</v>
      </c>
      <c r="T218" s="239">
        <f>S218*H218</f>
        <v>0.17999999999999999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170</v>
      </c>
      <c r="AT218" s="240" t="s">
        <v>166</v>
      </c>
      <c r="AU218" s="240" t="s">
        <v>88</v>
      </c>
      <c r="AY218" s="18" t="s">
        <v>163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86</v>
      </c>
      <c r="BK218" s="241">
        <f>ROUND(I218*H218,2)</f>
        <v>0</v>
      </c>
      <c r="BL218" s="18" t="s">
        <v>170</v>
      </c>
      <c r="BM218" s="240" t="s">
        <v>1392</v>
      </c>
    </row>
    <row r="219" s="2" customFormat="1" ht="24.15" customHeight="1">
      <c r="A219" s="39"/>
      <c r="B219" s="40"/>
      <c r="C219" s="228" t="s">
        <v>320</v>
      </c>
      <c r="D219" s="228" t="s">
        <v>166</v>
      </c>
      <c r="E219" s="229" t="s">
        <v>1393</v>
      </c>
      <c r="F219" s="230" t="s">
        <v>1394</v>
      </c>
      <c r="G219" s="231" t="s">
        <v>239</v>
      </c>
      <c r="H219" s="232">
        <v>20</v>
      </c>
      <c r="I219" s="233"/>
      <c r="J219" s="234">
        <f>ROUND(I219*H219,2)</f>
        <v>0</v>
      </c>
      <c r="K219" s="235"/>
      <c r="L219" s="45"/>
      <c r="M219" s="236" t="s">
        <v>1</v>
      </c>
      <c r="N219" s="237" t="s">
        <v>43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0.017999999999999999</v>
      </c>
      <c r="T219" s="239">
        <f>S219*H219</f>
        <v>0.35999999999999999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170</v>
      </c>
      <c r="AT219" s="240" t="s">
        <v>166</v>
      </c>
      <c r="AU219" s="240" t="s">
        <v>88</v>
      </c>
      <c r="AY219" s="18" t="s">
        <v>163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86</v>
      </c>
      <c r="BK219" s="241">
        <f>ROUND(I219*H219,2)</f>
        <v>0</v>
      </c>
      <c r="BL219" s="18" t="s">
        <v>170</v>
      </c>
      <c r="BM219" s="240" t="s">
        <v>1395</v>
      </c>
    </row>
    <row r="220" s="2" customFormat="1" ht="24.15" customHeight="1">
      <c r="A220" s="39"/>
      <c r="B220" s="40"/>
      <c r="C220" s="228" t="s">
        <v>325</v>
      </c>
      <c r="D220" s="228" t="s">
        <v>166</v>
      </c>
      <c r="E220" s="229" t="s">
        <v>1396</v>
      </c>
      <c r="F220" s="230" t="s">
        <v>1397</v>
      </c>
      <c r="G220" s="231" t="s">
        <v>169</v>
      </c>
      <c r="H220" s="232">
        <v>155.84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43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0.02</v>
      </c>
      <c r="T220" s="239">
        <f>S220*H220</f>
        <v>3.1168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170</v>
      </c>
      <c r="AT220" s="240" t="s">
        <v>166</v>
      </c>
      <c r="AU220" s="240" t="s">
        <v>88</v>
      </c>
      <c r="AY220" s="18" t="s">
        <v>163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86</v>
      </c>
      <c r="BK220" s="241">
        <f>ROUND(I220*H220,2)</f>
        <v>0</v>
      </c>
      <c r="BL220" s="18" t="s">
        <v>170</v>
      </c>
      <c r="BM220" s="240" t="s">
        <v>1398</v>
      </c>
    </row>
    <row r="221" s="12" customFormat="1" ht="22.8" customHeight="1">
      <c r="A221" s="12"/>
      <c r="B221" s="212"/>
      <c r="C221" s="213"/>
      <c r="D221" s="214" t="s">
        <v>77</v>
      </c>
      <c r="E221" s="226" t="s">
        <v>394</v>
      </c>
      <c r="F221" s="226" t="s">
        <v>395</v>
      </c>
      <c r="G221" s="213"/>
      <c r="H221" s="213"/>
      <c r="I221" s="216"/>
      <c r="J221" s="227">
        <f>BK221</f>
        <v>0</v>
      </c>
      <c r="K221" s="213"/>
      <c r="L221" s="218"/>
      <c r="M221" s="219"/>
      <c r="N221" s="220"/>
      <c r="O221" s="220"/>
      <c r="P221" s="221">
        <f>SUM(P222:P230)</f>
        <v>0</v>
      </c>
      <c r="Q221" s="220"/>
      <c r="R221" s="221">
        <f>SUM(R222:R230)</f>
        <v>0</v>
      </c>
      <c r="S221" s="220"/>
      <c r="T221" s="222">
        <f>SUM(T222:T230)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3" t="s">
        <v>86</v>
      </c>
      <c r="AT221" s="224" t="s">
        <v>77</v>
      </c>
      <c r="AU221" s="224" t="s">
        <v>86</v>
      </c>
      <c r="AY221" s="223" t="s">
        <v>163</v>
      </c>
      <c r="BK221" s="225">
        <f>SUM(BK222:BK230)</f>
        <v>0</v>
      </c>
    </row>
    <row r="222" s="2" customFormat="1" ht="24.15" customHeight="1">
      <c r="A222" s="39"/>
      <c r="B222" s="40"/>
      <c r="C222" s="228" t="s">
        <v>330</v>
      </c>
      <c r="D222" s="228" t="s">
        <v>166</v>
      </c>
      <c r="E222" s="229" t="s">
        <v>1399</v>
      </c>
      <c r="F222" s="230" t="s">
        <v>1400</v>
      </c>
      <c r="G222" s="231" t="s">
        <v>399</v>
      </c>
      <c r="H222" s="232">
        <v>29.265999999999998</v>
      </c>
      <c r="I222" s="233"/>
      <c r="J222" s="234">
        <f>ROUND(I222*H222,2)</f>
        <v>0</v>
      </c>
      <c r="K222" s="235"/>
      <c r="L222" s="45"/>
      <c r="M222" s="236" t="s">
        <v>1</v>
      </c>
      <c r="N222" s="237" t="s">
        <v>43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170</v>
      </c>
      <c r="AT222" s="240" t="s">
        <v>166</v>
      </c>
      <c r="AU222" s="240" t="s">
        <v>88</v>
      </c>
      <c r="AY222" s="18" t="s">
        <v>163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86</v>
      </c>
      <c r="BK222" s="241">
        <f>ROUND(I222*H222,2)</f>
        <v>0</v>
      </c>
      <c r="BL222" s="18" t="s">
        <v>170</v>
      </c>
      <c r="BM222" s="240" t="s">
        <v>1401</v>
      </c>
    </row>
    <row r="223" s="2" customFormat="1" ht="24.15" customHeight="1">
      <c r="A223" s="39"/>
      <c r="B223" s="40"/>
      <c r="C223" s="228" t="s">
        <v>334</v>
      </c>
      <c r="D223" s="228" t="s">
        <v>166</v>
      </c>
      <c r="E223" s="229" t="s">
        <v>407</v>
      </c>
      <c r="F223" s="230" t="s">
        <v>1402</v>
      </c>
      <c r="G223" s="231" t="s">
        <v>399</v>
      </c>
      <c r="H223" s="232">
        <v>29.265999999999998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43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170</v>
      </c>
      <c r="AT223" s="240" t="s">
        <v>166</v>
      </c>
      <c r="AU223" s="240" t="s">
        <v>88</v>
      </c>
      <c r="AY223" s="18" t="s">
        <v>163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170</v>
      </c>
      <c r="BM223" s="240" t="s">
        <v>1403</v>
      </c>
    </row>
    <row r="224" s="2" customFormat="1" ht="24.15" customHeight="1">
      <c r="A224" s="39"/>
      <c r="B224" s="40"/>
      <c r="C224" s="228" t="s">
        <v>338</v>
      </c>
      <c r="D224" s="228" t="s">
        <v>166</v>
      </c>
      <c r="E224" s="229" t="s">
        <v>411</v>
      </c>
      <c r="F224" s="230" t="s">
        <v>412</v>
      </c>
      <c r="G224" s="231" t="s">
        <v>399</v>
      </c>
      <c r="H224" s="232">
        <v>556.05399999999997</v>
      </c>
      <c r="I224" s="233"/>
      <c r="J224" s="234">
        <f>ROUND(I224*H224,2)</f>
        <v>0</v>
      </c>
      <c r="K224" s="235"/>
      <c r="L224" s="45"/>
      <c r="M224" s="236" t="s">
        <v>1</v>
      </c>
      <c r="N224" s="237" t="s">
        <v>43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170</v>
      </c>
      <c r="AT224" s="240" t="s">
        <v>166</v>
      </c>
      <c r="AU224" s="240" t="s">
        <v>88</v>
      </c>
      <c r="AY224" s="18" t="s">
        <v>163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170</v>
      </c>
      <c r="BM224" s="240" t="s">
        <v>1404</v>
      </c>
    </row>
    <row r="225" s="13" customFormat="1">
      <c r="A225" s="13"/>
      <c r="B225" s="242"/>
      <c r="C225" s="243"/>
      <c r="D225" s="244" t="s">
        <v>172</v>
      </c>
      <c r="E225" s="243"/>
      <c r="F225" s="246" t="s">
        <v>1405</v>
      </c>
      <c r="G225" s="243"/>
      <c r="H225" s="247">
        <v>556.05399999999997</v>
      </c>
      <c r="I225" s="248"/>
      <c r="J225" s="243"/>
      <c r="K225" s="243"/>
      <c r="L225" s="249"/>
      <c r="M225" s="250"/>
      <c r="N225" s="251"/>
      <c r="O225" s="251"/>
      <c r="P225" s="251"/>
      <c r="Q225" s="251"/>
      <c r="R225" s="251"/>
      <c r="S225" s="251"/>
      <c r="T225" s="25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3" t="s">
        <v>172</v>
      </c>
      <c r="AU225" s="253" t="s">
        <v>88</v>
      </c>
      <c r="AV225" s="13" t="s">
        <v>88</v>
      </c>
      <c r="AW225" s="13" t="s">
        <v>4</v>
      </c>
      <c r="AX225" s="13" t="s">
        <v>86</v>
      </c>
      <c r="AY225" s="253" t="s">
        <v>163</v>
      </c>
    </row>
    <row r="226" s="2" customFormat="1" ht="24.15" customHeight="1">
      <c r="A226" s="39"/>
      <c r="B226" s="40"/>
      <c r="C226" s="228" t="s">
        <v>342</v>
      </c>
      <c r="D226" s="228" t="s">
        <v>166</v>
      </c>
      <c r="E226" s="229" t="s">
        <v>416</v>
      </c>
      <c r="F226" s="230" t="s">
        <v>417</v>
      </c>
      <c r="G226" s="231" t="s">
        <v>399</v>
      </c>
      <c r="H226" s="232">
        <v>2.7069999999999999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170</v>
      </c>
      <c r="AT226" s="240" t="s">
        <v>166</v>
      </c>
      <c r="AU226" s="240" t="s">
        <v>88</v>
      </c>
      <c r="AY226" s="18" t="s">
        <v>163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170</v>
      </c>
      <c r="BM226" s="240" t="s">
        <v>1406</v>
      </c>
    </row>
    <row r="227" s="13" customFormat="1">
      <c r="A227" s="13"/>
      <c r="B227" s="242"/>
      <c r="C227" s="243"/>
      <c r="D227" s="244" t="s">
        <v>172</v>
      </c>
      <c r="E227" s="245" t="s">
        <v>1</v>
      </c>
      <c r="F227" s="246" t="s">
        <v>1407</v>
      </c>
      <c r="G227" s="243"/>
      <c r="H227" s="247">
        <v>29.218</v>
      </c>
      <c r="I227" s="248"/>
      <c r="J227" s="243"/>
      <c r="K227" s="243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172</v>
      </c>
      <c r="AU227" s="253" t="s">
        <v>88</v>
      </c>
      <c r="AV227" s="13" t="s">
        <v>88</v>
      </c>
      <c r="AW227" s="13" t="s">
        <v>34</v>
      </c>
      <c r="AX227" s="13" t="s">
        <v>78</v>
      </c>
      <c r="AY227" s="253" t="s">
        <v>163</v>
      </c>
    </row>
    <row r="228" s="13" customFormat="1">
      <c r="A228" s="13"/>
      <c r="B228" s="242"/>
      <c r="C228" s="243"/>
      <c r="D228" s="244" t="s">
        <v>172</v>
      </c>
      <c r="E228" s="245" t="s">
        <v>1</v>
      </c>
      <c r="F228" s="246" t="s">
        <v>1408</v>
      </c>
      <c r="G228" s="243"/>
      <c r="H228" s="247">
        <v>-26.510999999999999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172</v>
      </c>
      <c r="AU228" s="253" t="s">
        <v>88</v>
      </c>
      <c r="AV228" s="13" t="s">
        <v>88</v>
      </c>
      <c r="AW228" s="13" t="s">
        <v>34</v>
      </c>
      <c r="AX228" s="13" t="s">
        <v>78</v>
      </c>
      <c r="AY228" s="253" t="s">
        <v>163</v>
      </c>
    </row>
    <row r="229" s="14" customFormat="1">
      <c r="A229" s="14"/>
      <c r="B229" s="254"/>
      <c r="C229" s="255"/>
      <c r="D229" s="244" t="s">
        <v>172</v>
      </c>
      <c r="E229" s="256" t="s">
        <v>1</v>
      </c>
      <c r="F229" s="257" t="s">
        <v>176</v>
      </c>
      <c r="G229" s="255"/>
      <c r="H229" s="258">
        <v>2.7070000000000007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4" t="s">
        <v>172</v>
      </c>
      <c r="AU229" s="264" t="s">
        <v>88</v>
      </c>
      <c r="AV229" s="14" t="s">
        <v>170</v>
      </c>
      <c r="AW229" s="14" t="s">
        <v>34</v>
      </c>
      <c r="AX229" s="14" t="s">
        <v>86</v>
      </c>
      <c r="AY229" s="264" t="s">
        <v>163</v>
      </c>
    </row>
    <row r="230" s="2" customFormat="1" ht="24.15" customHeight="1">
      <c r="A230" s="39"/>
      <c r="B230" s="40"/>
      <c r="C230" s="228" t="s">
        <v>346</v>
      </c>
      <c r="D230" s="228" t="s">
        <v>166</v>
      </c>
      <c r="E230" s="229" t="s">
        <v>423</v>
      </c>
      <c r="F230" s="230" t="s">
        <v>1409</v>
      </c>
      <c r="G230" s="231" t="s">
        <v>399</v>
      </c>
      <c r="H230" s="232">
        <v>26.510999999999999</v>
      </c>
      <c r="I230" s="233"/>
      <c r="J230" s="234">
        <f>ROUND(I230*H230,2)</f>
        <v>0</v>
      </c>
      <c r="K230" s="235"/>
      <c r="L230" s="45"/>
      <c r="M230" s="236" t="s">
        <v>1</v>
      </c>
      <c r="N230" s="237" t="s">
        <v>43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170</v>
      </c>
      <c r="AT230" s="240" t="s">
        <v>166</v>
      </c>
      <c r="AU230" s="240" t="s">
        <v>88</v>
      </c>
      <c r="AY230" s="18" t="s">
        <v>163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86</v>
      </c>
      <c r="BK230" s="241">
        <f>ROUND(I230*H230,2)</f>
        <v>0</v>
      </c>
      <c r="BL230" s="18" t="s">
        <v>170</v>
      </c>
      <c r="BM230" s="240" t="s">
        <v>1410</v>
      </c>
    </row>
    <row r="231" s="12" customFormat="1" ht="22.8" customHeight="1">
      <c r="A231" s="12"/>
      <c r="B231" s="212"/>
      <c r="C231" s="213"/>
      <c r="D231" s="214" t="s">
        <v>77</v>
      </c>
      <c r="E231" s="226" t="s">
        <v>426</v>
      </c>
      <c r="F231" s="226" t="s">
        <v>427</v>
      </c>
      <c r="G231" s="213"/>
      <c r="H231" s="213"/>
      <c r="I231" s="216"/>
      <c r="J231" s="227">
        <f>BK231</f>
        <v>0</v>
      </c>
      <c r="K231" s="213"/>
      <c r="L231" s="218"/>
      <c r="M231" s="219"/>
      <c r="N231" s="220"/>
      <c r="O231" s="220"/>
      <c r="P231" s="221">
        <f>P232</f>
        <v>0</v>
      </c>
      <c r="Q231" s="220"/>
      <c r="R231" s="221">
        <f>R232</f>
        <v>0</v>
      </c>
      <c r="S231" s="220"/>
      <c r="T231" s="222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3" t="s">
        <v>86</v>
      </c>
      <c r="AT231" s="224" t="s">
        <v>77</v>
      </c>
      <c r="AU231" s="224" t="s">
        <v>86</v>
      </c>
      <c r="AY231" s="223" t="s">
        <v>163</v>
      </c>
      <c r="BK231" s="225">
        <f>BK232</f>
        <v>0</v>
      </c>
    </row>
    <row r="232" s="2" customFormat="1" ht="14.4" customHeight="1">
      <c r="A232" s="39"/>
      <c r="B232" s="40"/>
      <c r="C232" s="228" t="s">
        <v>350</v>
      </c>
      <c r="D232" s="228" t="s">
        <v>166</v>
      </c>
      <c r="E232" s="229" t="s">
        <v>429</v>
      </c>
      <c r="F232" s="230" t="s">
        <v>430</v>
      </c>
      <c r="G232" s="231" t="s">
        <v>399</v>
      </c>
      <c r="H232" s="232">
        <v>51.534999999999997</v>
      </c>
      <c r="I232" s="233"/>
      <c r="J232" s="234">
        <f>ROUND(I232*H232,2)</f>
        <v>0</v>
      </c>
      <c r="K232" s="235"/>
      <c r="L232" s="45"/>
      <c r="M232" s="236" t="s">
        <v>1</v>
      </c>
      <c r="N232" s="237" t="s">
        <v>43</v>
      </c>
      <c r="O232" s="92"/>
      <c r="P232" s="238">
        <f>O232*H232</f>
        <v>0</v>
      </c>
      <c r="Q232" s="238">
        <v>0</v>
      </c>
      <c r="R232" s="238">
        <f>Q232*H232</f>
        <v>0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170</v>
      </c>
      <c r="AT232" s="240" t="s">
        <v>166</v>
      </c>
      <c r="AU232" s="240" t="s">
        <v>88</v>
      </c>
      <c r="AY232" s="18" t="s">
        <v>163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86</v>
      </c>
      <c r="BK232" s="241">
        <f>ROUND(I232*H232,2)</f>
        <v>0</v>
      </c>
      <c r="BL232" s="18" t="s">
        <v>170</v>
      </c>
      <c r="BM232" s="240" t="s">
        <v>1411</v>
      </c>
    </row>
    <row r="233" s="12" customFormat="1" ht="25.92" customHeight="1">
      <c r="A233" s="12"/>
      <c r="B233" s="212"/>
      <c r="C233" s="213"/>
      <c r="D233" s="214" t="s">
        <v>77</v>
      </c>
      <c r="E233" s="215" t="s">
        <v>432</v>
      </c>
      <c r="F233" s="215" t="s">
        <v>433</v>
      </c>
      <c r="G233" s="213"/>
      <c r="H233" s="213"/>
      <c r="I233" s="216"/>
      <c r="J233" s="217">
        <f>BK233</f>
        <v>0</v>
      </c>
      <c r="K233" s="213"/>
      <c r="L233" s="218"/>
      <c r="M233" s="219"/>
      <c r="N233" s="220"/>
      <c r="O233" s="220"/>
      <c r="P233" s="221">
        <f>P234+P256+P261+P268+P276+P292+P294+P299+P310+P326+P338+P353+P367+P385</f>
        <v>0</v>
      </c>
      <c r="Q233" s="220"/>
      <c r="R233" s="221">
        <f>R234+R256+R261+R268+R276+R292+R294+R299+R310+R326+R338+R353+R367+R385</f>
        <v>2.1449942000000002</v>
      </c>
      <c r="S233" s="220"/>
      <c r="T233" s="222">
        <f>T234+T256+T261+T268+T276+T292+T294+T299+T310+T326+T338+T353+T367+T385</f>
        <v>2.6989000000000001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3" t="s">
        <v>88</v>
      </c>
      <c r="AT233" s="224" t="s">
        <v>77</v>
      </c>
      <c r="AU233" s="224" t="s">
        <v>78</v>
      </c>
      <c r="AY233" s="223" t="s">
        <v>163</v>
      </c>
      <c r="BK233" s="225">
        <f>BK234+BK256+BK261+BK268+BK276+BK292+BK294+BK299+BK310+BK326+BK338+BK353+BK367+BK385</f>
        <v>0</v>
      </c>
    </row>
    <row r="234" s="12" customFormat="1" ht="22.8" customHeight="1">
      <c r="A234" s="12"/>
      <c r="B234" s="212"/>
      <c r="C234" s="213"/>
      <c r="D234" s="214" t="s">
        <v>77</v>
      </c>
      <c r="E234" s="226" t="s">
        <v>1412</v>
      </c>
      <c r="F234" s="226" t="s">
        <v>1413</v>
      </c>
      <c r="G234" s="213"/>
      <c r="H234" s="213"/>
      <c r="I234" s="216"/>
      <c r="J234" s="227">
        <f>BK234</f>
        <v>0</v>
      </c>
      <c r="K234" s="213"/>
      <c r="L234" s="218"/>
      <c r="M234" s="219"/>
      <c r="N234" s="220"/>
      <c r="O234" s="220"/>
      <c r="P234" s="221">
        <f>SUM(P235:P255)</f>
        <v>0</v>
      </c>
      <c r="Q234" s="220"/>
      <c r="R234" s="221">
        <f>SUM(R235:R255)</f>
        <v>0.326235</v>
      </c>
      <c r="S234" s="220"/>
      <c r="T234" s="222">
        <f>SUM(T235:T255)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3" t="s">
        <v>88</v>
      </c>
      <c r="AT234" s="224" t="s">
        <v>77</v>
      </c>
      <c r="AU234" s="224" t="s">
        <v>86</v>
      </c>
      <c r="AY234" s="223" t="s">
        <v>163</v>
      </c>
      <c r="BK234" s="225">
        <f>SUM(BK235:BK255)</f>
        <v>0</v>
      </c>
    </row>
    <row r="235" s="2" customFormat="1" ht="24.15" customHeight="1">
      <c r="A235" s="39"/>
      <c r="B235" s="40"/>
      <c r="C235" s="228" t="s">
        <v>367</v>
      </c>
      <c r="D235" s="228" t="s">
        <v>166</v>
      </c>
      <c r="E235" s="229" t="s">
        <v>1414</v>
      </c>
      <c r="F235" s="230" t="s">
        <v>1415</v>
      </c>
      <c r="G235" s="231" t="s">
        <v>169</v>
      </c>
      <c r="H235" s="232">
        <v>51</v>
      </c>
      <c r="I235" s="233"/>
      <c r="J235" s="234">
        <f>ROUND(I235*H235,2)</f>
        <v>0</v>
      </c>
      <c r="K235" s="235"/>
      <c r="L235" s="45"/>
      <c r="M235" s="236" t="s">
        <v>1</v>
      </c>
      <c r="N235" s="237" t="s">
        <v>43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278</v>
      </c>
      <c r="AT235" s="240" t="s">
        <v>166</v>
      </c>
      <c r="AU235" s="240" t="s">
        <v>88</v>
      </c>
      <c r="AY235" s="18" t="s">
        <v>163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86</v>
      </c>
      <c r="BK235" s="241">
        <f>ROUND(I235*H235,2)</f>
        <v>0</v>
      </c>
      <c r="BL235" s="18" t="s">
        <v>278</v>
      </c>
      <c r="BM235" s="240" t="s">
        <v>1416</v>
      </c>
    </row>
    <row r="236" s="2" customFormat="1" ht="14.4" customHeight="1">
      <c r="A236" s="39"/>
      <c r="B236" s="40"/>
      <c r="C236" s="290" t="s">
        <v>372</v>
      </c>
      <c r="D236" s="290" t="s">
        <v>294</v>
      </c>
      <c r="E236" s="291" t="s">
        <v>1417</v>
      </c>
      <c r="F236" s="292" t="s">
        <v>1418</v>
      </c>
      <c r="G236" s="293" t="s">
        <v>399</v>
      </c>
      <c r="H236" s="294">
        <v>0.014999999999999999</v>
      </c>
      <c r="I236" s="295"/>
      <c r="J236" s="296">
        <f>ROUND(I236*H236,2)</f>
        <v>0</v>
      </c>
      <c r="K236" s="297"/>
      <c r="L236" s="298"/>
      <c r="M236" s="299" t="s">
        <v>1</v>
      </c>
      <c r="N236" s="300" t="s">
        <v>43</v>
      </c>
      <c r="O236" s="92"/>
      <c r="P236" s="238">
        <f>O236*H236</f>
        <v>0</v>
      </c>
      <c r="Q236" s="238">
        <v>1</v>
      </c>
      <c r="R236" s="238">
        <f>Q236*H236</f>
        <v>0.014999999999999999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350</v>
      </c>
      <c r="AT236" s="240" t="s">
        <v>294</v>
      </c>
      <c r="AU236" s="240" t="s">
        <v>88</v>
      </c>
      <c r="AY236" s="18" t="s">
        <v>163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278</v>
      </c>
      <c r="BM236" s="240" t="s">
        <v>1419</v>
      </c>
    </row>
    <row r="237" s="13" customFormat="1">
      <c r="A237" s="13"/>
      <c r="B237" s="242"/>
      <c r="C237" s="243"/>
      <c r="D237" s="244" t="s">
        <v>172</v>
      </c>
      <c r="E237" s="243"/>
      <c r="F237" s="246" t="s">
        <v>1420</v>
      </c>
      <c r="G237" s="243"/>
      <c r="H237" s="247">
        <v>0.014999999999999999</v>
      </c>
      <c r="I237" s="248"/>
      <c r="J237" s="243"/>
      <c r="K237" s="243"/>
      <c r="L237" s="249"/>
      <c r="M237" s="250"/>
      <c r="N237" s="251"/>
      <c r="O237" s="251"/>
      <c r="P237" s="251"/>
      <c r="Q237" s="251"/>
      <c r="R237" s="251"/>
      <c r="S237" s="251"/>
      <c r="T237" s="25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3" t="s">
        <v>172</v>
      </c>
      <c r="AU237" s="253" t="s">
        <v>88</v>
      </c>
      <c r="AV237" s="13" t="s">
        <v>88</v>
      </c>
      <c r="AW237" s="13" t="s">
        <v>4</v>
      </c>
      <c r="AX237" s="13" t="s">
        <v>86</v>
      </c>
      <c r="AY237" s="253" t="s">
        <v>163</v>
      </c>
    </row>
    <row r="238" s="2" customFormat="1" ht="24.15" customHeight="1">
      <c r="A238" s="39"/>
      <c r="B238" s="40"/>
      <c r="C238" s="228" t="s">
        <v>377</v>
      </c>
      <c r="D238" s="228" t="s">
        <v>166</v>
      </c>
      <c r="E238" s="229" t="s">
        <v>1421</v>
      </c>
      <c r="F238" s="230" t="s">
        <v>1422</v>
      </c>
      <c r="G238" s="231" t="s">
        <v>169</v>
      </c>
      <c r="H238" s="232">
        <v>3.7200000000000002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43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278</v>
      </c>
      <c r="AT238" s="240" t="s">
        <v>166</v>
      </c>
      <c r="AU238" s="240" t="s">
        <v>88</v>
      </c>
      <c r="AY238" s="18" t="s">
        <v>163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278</v>
      </c>
      <c r="BM238" s="240" t="s">
        <v>1423</v>
      </c>
    </row>
    <row r="239" s="15" customFormat="1">
      <c r="A239" s="15"/>
      <c r="B239" s="269"/>
      <c r="C239" s="270"/>
      <c r="D239" s="244" t="s">
        <v>172</v>
      </c>
      <c r="E239" s="271" t="s">
        <v>1</v>
      </c>
      <c r="F239" s="272" t="s">
        <v>1321</v>
      </c>
      <c r="G239" s="270"/>
      <c r="H239" s="271" t="s">
        <v>1</v>
      </c>
      <c r="I239" s="273"/>
      <c r="J239" s="270"/>
      <c r="K239" s="270"/>
      <c r="L239" s="274"/>
      <c r="M239" s="275"/>
      <c r="N239" s="276"/>
      <c r="O239" s="276"/>
      <c r="P239" s="276"/>
      <c r="Q239" s="276"/>
      <c r="R239" s="276"/>
      <c r="S239" s="276"/>
      <c r="T239" s="27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8" t="s">
        <v>172</v>
      </c>
      <c r="AU239" s="278" t="s">
        <v>88</v>
      </c>
      <c r="AV239" s="15" t="s">
        <v>86</v>
      </c>
      <c r="AW239" s="15" t="s">
        <v>34</v>
      </c>
      <c r="AX239" s="15" t="s">
        <v>78</v>
      </c>
      <c r="AY239" s="278" t="s">
        <v>163</v>
      </c>
    </row>
    <row r="240" s="13" customFormat="1">
      <c r="A240" s="13"/>
      <c r="B240" s="242"/>
      <c r="C240" s="243"/>
      <c r="D240" s="244" t="s">
        <v>172</v>
      </c>
      <c r="E240" s="245" t="s">
        <v>1</v>
      </c>
      <c r="F240" s="246" t="s">
        <v>1424</v>
      </c>
      <c r="G240" s="243"/>
      <c r="H240" s="247">
        <v>1.3799999999999999</v>
      </c>
      <c r="I240" s="248"/>
      <c r="J240" s="243"/>
      <c r="K240" s="243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172</v>
      </c>
      <c r="AU240" s="253" t="s">
        <v>88</v>
      </c>
      <c r="AV240" s="13" t="s">
        <v>88</v>
      </c>
      <c r="AW240" s="13" t="s">
        <v>34</v>
      </c>
      <c r="AX240" s="13" t="s">
        <v>78</v>
      </c>
      <c r="AY240" s="253" t="s">
        <v>163</v>
      </c>
    </row>
    <row r="241" s="16" customFormat="1">
      <c r="A241" s="16"/>
      <c r="B241" s="279"/>
      <c r="C241" s="280"/>
      <c r="D241" s="244" t="s">
        <v>172</v>
      </c>
      <c r="E241" s="281" t="s">
        <v>1</v>
      </c>
      <c r="F241" s="282" t="s">
        <v>190</v>
      </c>
      <c r="G241" s="280"/>
      <c r="H241" s="283">
        <v>1.3799999999999999</v>
      </c>
      <c r="I241" s="284"/>
      <c r="J241" s="280"/>
      <c r="K241" s="280"/>
      <c r="L241" s="285"/>
      <c r="M241" s="286"/>
      <c r="N241" s="287"/>
      <c r="O241" s="287"/>
      <c r="P241" s="287"/>
      <c r="Q241" s="287"/>
      <c r="R241" s="287"/>
      <c r="S241" s="287"/>
      <c r="T241" s="288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89" t="s">
        <v>172</v>
      </c>
      <c r="AU241" s="289" t="s">
        <v>88</v>
      </c>
      <c r="AV241" s="16" t="s">
        <v>164</v>
      </c>
      <c r="AW241" s="16" t="s">
        <v>34</v>
      </c>
      <c r="AX241" s="16" t="s">
        <v>78</v>
      </c>
      <c r="AY241" s="289" t="s">
        <v>163</v>
      </c>
    </row>
    <row r="242" s="15" customFormat="1">
      <c r="A242" s="15"/>
      <c r="B242" s="269"/>
      <c r="C242" s="270"/>
      <c r="D242" s="244" t="s">
        <v>172</v>
      </c>
      <c r="E242" s="271" t="s">
        <v>1</v>
      </c>
      <c r="F242" s="272" t="s">
        <v>1319</v>
      </c>
      <c r="G242" s="270"/>
      <c r="H242" s="271" t="s">
        <v>1</v>
      </c>
      <c r="I242" s="273"/>
      <c r="J242" s="270"/>
      <c r="K242" s="270"/>
      <c r="L242" s="274"/>
      <c r="M242" s="275"/>
      <c r="N242" s="276"/>
      <c r="O242" s="276"/>
      <c r="P242" s="276"/>
      <c r="Q242" s="276"/>
      <c r="R242" s="276"/>
      <c r="S242" s="276"/>
      <c r="T242" s="27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8" t="s">
        <v>172</v>
      </c>
      <c r="AU242" s="278" t="s">
        <v>88</v>
      </c>
      <c r="AV242" s="15" t="s">
        <v>86</v>
      </c>
      <c r="AW242" s="15" t="s">
        <v>34</v>
      </c>
      <c r="AX242" s="15" t="s">
        <v>78</v>
      </c>
      <c r="AY242" s="278" t="s">
        <v>163</v>
      </c>
    </row>
    <row r="243" s="13" customFormat="1">
      <c r="A243" s="13"/>
      <c r="B243" s="242"/>
      <c r="C243" s="243"/>
      <c r="D243" s="244" t="s">
        <v>172</v>
      </c>
      <c r="E243" s="245" t="s">
        <v>1</v>
      </c>
      <c r="F243" s="246" t="s">
        <v>1425</v>
      </c>
      <c r="G243" s="243"/>
      <c r="H243" s="247">
        <v>2.3399999999999999</v>
      </c>
      <c r="I243" s="248"/>
      <c r="J243" s="243"/>
      <c r="K243" s="243"/>
      <c r="L243" s="249"/>
      <c r="M243" s="250"/>
      <c r="N243" s="251"/>
      <c r="O243" s="251"/>
      <c r="P243" s="251"/>
      <c r="Q243" s="251"/>
      <c r="R243" s="251"/>
      <c r="S243" s="251"/>
      <c r="T243" s="25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3" t="s">
        <v>172</v>
      </c>
      <c r="AU243" s="253" t="s">
        <v>88</v>
      </c>
      <c r="AV243" s="13" t="s">
        <v>88</v>
      </c>
      <c r="AW243" s="13" t="s">
        <v>34</v>
      </c>
      <c r="AX243" s="13" t="s">
        <v>78</v>
      </c>
      <c r="AY243" s="253" t="s">
        <v>163</v>
      </c>
    </row>
    <row r="244" s="16" customFormat="1">
      <c r="A244" s="16"/>
      <c r="B244" s="279"/>
      <c r="C244" s="280"/>
      <c r="D244" s="244" t="s">
        <v>172</v>
      </c>
      <c r="E244" s="281" t="s">
        <v>1</v>
      </c>
      <c r="F244" s="282" t="s">
        <v>190</v>
      </c>
      <c r="G244" s="280"/>
      <c r="H244" s="283">
        <v>2.3399999999999999</v>
      </c>
      <c r="I244" s="284"/>
      <c r="J244" s="280"/>
      <c r="K244" s="280"/>
      <c r="L244" s="285"/>
      <c r="M244" s="286"/>
      <c r="N244" s="287"/>
      <c r="O244" s="287"/>
      <c r="P244" s="287"/>
      <c r="Q244" s="287"/>
      <c r="R244" s="287"/>
      <c r="S244" s="287"/>
      <c r="T244" s="288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89" t="s">
        <v>172</v>
      </c>
      <c r="AU244" s="289" t="s">
        <v>88</v>
      </c>
      <c r="AV244" s="16" t="s">
        <v>164</v>
      </c>
      <c r="AW244" s="16" t="s">
        <v>34</v>
      </c>
      <c r="AX244" s="16" t="s">
        <v>78</v>
      </c>
      <c r="AY244" s="289" t="s">
        <v>163</v>
      </c>
    </row>
    <row r="245" s="14" customFormat="1">
      <c r="A245" s="14"/>
      <c r="B245" s="254"/>
      <c r="C245" s="255"/>
      <c r="D245" s="244" t="s">
        <v>172</v>
      </c>
      <c r="E245" s="256" t="s">
        <v>1</v>
      </c>
      <c r="F245" s="257" t="s">
        <v>176</v>
      </c>
      <c r="G245" s="255"/>
      <c r="H245" s="258">
        <v>3.7199999999999998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4" t="s">
        <v>172</v>
      </c>
      <c r="AU245" s="264" t="s">
        <v>88</v>
      </c>
      <c r="AV245" s="14" t="s">
        <v>170</v>
      </c>
      <c r="AW245" s="14" t="s">
        <v>34</v>
      </c>
      <c r="AX245" s="14" t="s">
        <v>86</v>
      </c>
      <c r="AY245" s="264" t="s">
        <v>163</v>
      </c>
    </row>
    <row r="246" s="2" customFormat="1" ht="24.15" customHeight="1">
      <c r="A246" s="39"/>
      <c r="B246" s="40"/>
      <c r="C246" s="290" t="s">
        <v>382</v>
      </c>
      <c r="D246" s="290" t="s">
        <v>294</v>
      </c>
      <c r="E246" s="291" t="s">
        <v>1426</v>
      </c>
      <c r="F246" s="292" t="s">
        <v>1427</v>
      </c>
      <c r="G246" s="293" t="s">
        <v>678</v>
      </c>
      <c r="H246" s="294">
        <v>5.5800000000000001</v>
      </c>
      <c r="I246" s="295"/>
      <c r="J246" s="296">
        <f>ROUND(I246*H246,2)</f>
        <v>0</v>
      </c>
      <c r="K246" s="297"/>
      <c r="L246" s="298"/>
      <c r="M246" s="299" t="s">
        <v>1</v>
      </c>
      <c r="N246" s="300" t="s">
        <v>43</v>
      </c>
      <c r="O246" s="92"/>
      <c r="P246" s="238">
        <f>O246*H246</f>
        <v>0</v>
      </c>
      <c r="Q246" s="238">
        <v>0.001</v>
      </c>
      <c r="R246" s="238">
        <f>Q246*H246</f>
        <v>0.0055799999999999999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350</v>
      </c>
      <c r="AT246" s="240" t="s">
        <v>294</v>
      </c>
      <c r="AU246" s="240" t="s">
        <v>88</v>
      </c>
      <c r="AY246" s="18" t="s">
        <v>163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278</v>
      </c>
      <c r="BM246" s="240" t="s">
        <v>1428</v>
      </c>
    </row>
    <row r="247" s="13" customFormat="1">
      <c r="A247" s="13"/>
      <c r="B247" s="242"/>
      <c r="C247" s="243"/>
      <c r="D247" s="244" t="s">
        <v>172</v>
      </c>
      <c r="E247" s="243"/>
      <c r="F247" s="246" t="s">
        <v>1429</v>
      </c>
      <c r="G247" s="243"/>
      <c r="H247" s="247">
        <v>5.5800000000000001</v>
      </c>
      <c r="I247" s="248"/>
      <c r="J247" s="243"/>
      <c r="K247" s="243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172</v>
      </c>
      <c r="AU247" s="253" t="s">
        <v>88</v>
      </c>
      <c r="AV247" s="13" t="s">
        <v>88</v>
      </c>
      <c r="AW247" s="13" t="s">
        <v>4</v>
      </c>
      <c r="AX247" s="13" t="s">
        <v>86</v>
      </c>
      <c r="AY247" s="253" t="s">
        <v>163</v>
      </c>
    </row>
    <row r="248" s="2" customFormat="1" ht="24.15" customHeight="1">
      <c r="A248" s="39"/>
      <c r="B248" s="40"/>
      <c r="C248" s="228" t="s">
        <v>386</v>
      </c>
      <c r="D248" s="228" t="s">
        <v>166</v>
      </c>
      <c r="E248" s="229" t="s">
        <v>1430</v>
      </c>
      <c r="F248" s="230" t="s">
        <v>1431</v>
      </c>
      <c r="G248" s="231" t="s">
        <v>169</v>
      </c>
      <c r="H248" s="232">
        <v>6.4000000000000004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278</v>
      </c>
      <c r="AT248" s="240" t="s">
        <v>166</v>
      </c>
      <c r="AU248" s="240" t="s">
        <v>88</v>
      </c>
      <c r="AY248" s="18" t="s">
        <v>163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86</v>
      </c>
      <c r="BK248" s="241">
        <f>ROUND(I248*H248,2)</f>
        <v>0</v>
      </c>
      <c r="BL248" s="18" t="s">
        <v>278</v>
      </c>
      <c r="BM248" s="240" t="s">
        <v>1432</v>
      </c>
    </row>
    <row r="249" s="13" customFormat="1">
      <c r="A249" s="13"/>
      <c r="B249" s="242"/>
      <c r="C249" s="243"/>
      <c r="D249" s="244" t="s">
        <v>172</v>
      </c>
      <c r="E249" s="245" t="s">
        <v>1</v>
      </c>
      <c r="F249" s="246" t="s">
        <v>1433</v>
      </c>
      <c r="G249" s="243"/>
      <c r="H249" s="247">
        <v>6.4000000000000004</v>
      </c>
      <c r="I249" s="248"/>
      <c r="J249" s="243"/>
      <c r="K249" s="243"/>
      <c r="L249" s="249"/>
      <c r="M249" s="250"/>
      <c r="N249" s="251"/>
      <c r="O249" s="251"/>
      <c r="P249" s="251"/>
      <c r="Q249" s="251"/>
      <c r="R249" s="251"/>
      <c r="S249" s="251"/>
      <c r="T249" s="25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3" t="s">
        <v>172</v>
      </c>
      <c r="AU249" s="253" t="s">
        <v>88</v>
      </c>
      <c r="AV249" s="13" t="s">
        <v>88</v>
      </c>
      <c r="AW249" s="13" t="s">
        <v>34</v>
      </c>
      <c r="AX249" s="13" t="s">
        <v>86</v>
      </c>
      <c r="AY249" s="253" t="s">
        <v>163</v>
      </c>
    </row>
    <row r="250" s="2" customFormat="1" ht="24.15" customHeight="1">
      <c r="A250" s="39"/>
      <c r="B250" s="40"/>
      <c r="C250" s="290" t="s">
        <v>390</v>
      </c>
      <c r="D250" s="290" t="s">
        <v>294</v>
      </c>
      <c r="E250" s="291" t="s">
        <v>1426</v>
      </c>
      <c r="F250" s="292" t="s">
        <v>1427</v>
      </c>
      <c r="G250" s="293" t="s">
        <v>678</v>
      </c>
      <c r="H250" s="294">
        <v>9.5999999999999996</v>
      </c>
      <c r="I250" s="295"/>
      <c r="J250" s="296">
        <f>ROUND(I250*H250,2)</f>
        <v>0</v>
      </c>
      <c r="K250" s="297"/>
      <c r="L250" s="298"/>
      <c r="M250" s="299" t="s">
        <v>1</v>
      </c>
      <c r="N250" s="300" t="s">
        <v>43</v>
      </c>
      <c r="O250" s="92"/>
      <c r="P250" s="238">
        <f>O250*H250</f>
        <v>0</v>
      </c>
      <c r="Q250" s="238">
        <v>0.001</v>
      </c>
      <c r="R250" s="238">
        <f>Q250*H250</f>
        <v>0.0095999999999999992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350</v>
      </c>
      <c r="AT250" s="240" t="s">
        <v>294</v>
      </c>
      <c r="AU250" s="240" t="s">
        <v>88</v>
      </c>
      <c r="AY250" s="18" t="s">
        <v>163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278</v>
      </c>
      <c r="BM250" s="240" t="s">
        <v>1434</v>
      </c>
    </row>
    <row r="251" s="13" customFormat="1">
      <c r="A251" s="13"/>
      <c r="B251" s="242"/>
      <c r="C251" s="243"/>
      <c r="D251" s="244" t="s">
        <v>172</v>
      </c>
      <c r="E251" s="243"/>
      <c r="F251" s="246" t="s">
        <v>1435</v>
      </c>
      <c r="G251" s="243"/>
      <c r="H251" s="247">
        <v>9.5999999999999996</v>
      </c>
      <c r="I251" s="248"/>
      <c r="J251" s="243"/>
      <c r="K251" s="243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172</v>
      </c>
      <c r="AU251" s="253" t="s">
        <v>88</v>
      </c>
      <c r="AV251" s="13" t="s">
        <v>88</v>
      </c>
      <c r="AW251" s="13" t="s">
        <v>4</v>
      </c>
      <c r="AX251" s="13" t="s">
        <v>86</v>
      </c>
      <c r="AY251" s="253" t="s">
        <v>163</v>
      </c>
    </row>
    <row r="252" s="2" customFormat="1" ht="24.15" customHeight="1">
      <c r="A252" s="39"/>
      <c r="B252" s="40"/>
      <c r="C252" s="228" t="s">
        <v>396</v>
      </c>
      <c r="D252" s="228" t="s">
        <v>166</v>
      </c>
      <c r="E252" s="229" t="s">
        <v>1436</v>
      </c>
      <c r="F252" s="230" t="s">
        <v>1437</v>
      </c>
      <c r="G252" s="231" t="s">
        <v>169</v>
      </c>
      <c r="H252" s="232">
        <v>51</v>
      </c>
      <c r="I252" s="233"/>
      <c r="J252" s="234">
        <f>ROUND(I252*H252,2)</f>
        <v>0</v>
      </c>
      <c r="K252" s="235"/>
      <c r="L252" s="45"/>
      <c r="M252" s="236" t="s">
        <v>1</v>
      </c>
      <c r="N252" s="237" t="s">
        <v>43</v>
      </c>
      <c r="O252" s="92"/>
      <c r="P252" s="238">
        <f>O252*H252</f>
        <v>0</v>
      </c>
      <c r="Q252" s="238">
        <v>0.00040000000000000002</v>
      </c>
      <c r="R252" s="238">
        <f>Q252*H252</f>
        <v>0.020400000000000001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278</v>
      </c>
      <c r="AT252" s="240" t="s">
        <v>166</v>
      </c>
      <c r="AU252" s="240" t="s">
        <v>88</v>
      </c>
      <c r="AY252" s="18" t="s">
        <v>163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86</v>
      </c>
      <c r="BK252" s="241">
        <f>ROUND(I252*H252,2)</f>
        <v>0</v>
      </c>
      <c r="BL252" s="18" t="s">
        <v>278</v>
      </c>
      <c r="BM252" s="240" t="s">
        <v>1438</v>
      </c>
    </row>
    <row r="253" s="2" customFormat="1" ht="37.8" customHeight="1">
      <c r="A253" s="39"/>
      <c r="B253" s="40"/>
      <c r="C253" s="290" t="s">
        <v>402</v>
      </c>
      <c r="D253" s="290" t="s">
        <v>294</v>
      </c>
      <c r="E253" s="291" t="s">
        <v>1439</v>
      </c>
      <c r="F253" s="292" t="s">
        <v>1440</v>
      </c>
      <c r="G253" s="293" t="s">
        <v>169</v>
      </c>
      <c r="H253" s="294">
        <v>58.649999999999999</v>
      </c>
      <c r="I253" s="295"/>
      <c r="J253" s="296">
        <f>ROUND(I253*H253,2)</f>
        <v>0</v>
      </c>
      <c r="K253" s="297"/>
      <c r="L253" s="298"/>
      <c r="M253" s="299" t="s">
        <v>1</v>
      </c>
      <c r="N253" s="300" t="s">
        <v>43</v>
      </c>
      <c r="O253" s="92"/>
      <c r="P253" s="238">
        <f>O253*H253</f>
        <v>0</v>
      </c>
      <c r="Q253" s="238">
        <v>0.0047000000000000002</v>
      </c>
      <c r="R253" s="238">
        <f>Q253*H253</f>
        <v>0.27565499999999998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350</v>
      </c>
      <c r="AT253" s="240" t="s">
        <v>294</v>
      </c>
      <c r="AU253" s="240" t="s">
        <v>88</v>
      </c>
      <c r="AY253" s="18" t="s">
        <v>163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278</v>
      </c>
      <c r="BM253" s="240" t="s">
        <v>1441</v>
      </c>
    </row>
    <row r="254" s="13" customFormat="1">
      <c r="A254" s="13"/>
      <c r="B254" s="242"/>
      <c r="C254" s="243"/>
      <c r="D254" s="244" t="s">
        <v>172</v>
      </c>
      <c r="E254" s="243"/>
      <c r="F254" s="246" t="s">
        <v>1442</v>
      </c>
      <c r="G254" s="243"/>
      <c r="H254" s="247">
        <v>58.649999999999999</v>
      </c>
      <c r="I254" s="248"/>
      <c r="J254" s="243"/>
      <c r="K254" s="243"/>
      <c r="L254" s="249"/>
      <c r="M254" s="250"/>
      <c r="N254" s="251"/>
      <c r="O254" s="251"/>
      <c r="P254" s="251"/>
      <c r="Q254" s="251"/>
      <c r="R254" s="251"/>
      <c r="S254" s="251"/>
      <c r="T254" s="25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3" t="s">
        <v>172</v>
      </c>
      <c r="AU254" s="253" t="s">
        <v>88</v>
      </c>
      <c r="AV254" s="13" t="s">
        <v>88</v>
      </c>
      <c r="AW254" s="13" t="s">
        <v>4</v>
      </c>
      <c r="AX254" s="13" t="s">
        <v>86</v>
      </c>
      <c r="AY254" s="253" t="s">
        <v>163</v>
      </c>
    </row>
    <row r="255" s="2" customFormat="1" ht="24.15" customHeight="1">
      <c r="A255" s="39"/>
      <c r="B255" s="40"/>
      <c r="C255" s="228" t="s">
        <v>406</v>
      </c>
      <c r="D255" s="228" t="s">
        <v>166</v>
      </c>
      <c r="E255" s="229" t="s">
        <v>1443</v>
      </c>
      <c r="F255" s="230" t="s">
        <v>1444</v>
      </c>
      <c r="G255" s="231" t="s">
        <v>538</v>
      </c>
      <c r="H255" s="301"/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43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278</v>
      </c>
      <c r="AT255" s="240" t="s">
        <v>166</v>
      </c>
      <c r="AU255" s="240" t="s">
        <v>88</v>
      </c>
      <c r="AY255" s="18" t="s">
        <v>163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278</v>
      </c>
      <c r="BM255" s="240" t="s">
        <v>1445</v>
      </c>
    </row>
    <row r="256" s="12" customFormat="1" ht="22.8" customHeight="1">
      <c r="A256" s="12"/>
      <c r="B256" s="212"/>
      <c r="C256" s="213"/>
      <c r="D256" s="214" t="s">
        <v>77</v>
      </c>
      <c r="E256" s="226" t="s">
        <v>1446</v>
      </c>
      <c r="F256" s="226" t="s">
        <v>1447</v>
      </c>
      <c r="G256" s="213"/>
      <c r="H256" s="213"/>
      <c r="I256" s="216"/>
      <c r="J256" s="227">
        <f>BK256</f>
        <v>0</v>
      </c>
      <c r="K256" s="213"/>
      <c r="L256" s="218"/>
      <c r="M256" s="219"/>
      <c r="N256" s="220"/>
      <c r="O256" s="220"/>
      <c r="P256" s="221">
        <f>SUM(P257:P260)</f>
        <v>0</v>
      </c>
      <c r="Q256" s="220"/>
      <c r="R256" s="221">
        <f>SUM(R257:R260)</f>
        <v>0.13005</v>
      </c>
      <c r="S256" s="220"/>
      <c r="T256" s="222">
        <f>SUM(T257:T260)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3" t="s">
        <v>88</v>
      </c>
      <c r="AT256" s="224" t="s">
        <v>77</v>
      </c>
      <c r="AU256" s="224" t="s">
        <v>86</v>
      </c>
      <c r="AY256" s="223" t="s">
        <v>163</v>
      </c>
      <c r="BK256" s="225">
        <f>SUM(BK257:BK260)</f>
        <v>0</v>
      </c>
    </row>
    <row r="257" s="2" customFormat="1" ht="24.15" customHeight="1">
      <c r="A257" s="39"/>
      <c r="B257" s="40"/>
      <c r="C257" s="228" t="s">
        <v>410</v>
      </c>
      <c r="D257" s="228" t="s">
        <v>166</v>
      </c>
      <c r="E257" s="229" t="s">
        <v>1448</v>
      </c>
      <c r="F257" s="230" t="s">
        <v>1449</v>
      </c>
      <c r="G257" s="231" t="s">
        <v>169</v>
      </c>
      <c r="H257" s="232">
        <v>51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278</v>
      </c>
      <c r="AT257" s="240" t="s">
        <v>166</v>
      </c>
      <c r="AU257" s="240" t="s">
        <v>88</v>
      </c>
      <c r="AY257" s="18" t="s">
        <v>163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278</v>
      </c>
      <c r="BM257" s="240" t="s">
        <v>1450</v>
      </c>
    </row>
    <row r="258" s="2" customFormat="1" ht="24.15" customHeight="1">
      <c r="A258" s="39"/>
      <c r="B258" s="40"/>
      <c r="C258" s="290" t="s">
        <v>415</v>
      </c>
      <c r="D258" s="290" t="s">
        <v>294</v>
      </c>
      <c r="E258" s="291" t="s">
        <v>1451</v>
      </c>
      <c r="F258" s="292" t="s">
        <v>1452</v>
      </c>
      <c r="G258" s="293" t="s">
        <v>169</v>
      </c>
      <c r="H258" s="294">
        <v>52.020000000000003</v>
      </c>
      <c r="I258" s="295"/>
      <c r="J258" s="296">
        <f>ROUND(I258*H258,2)</f>
        <v>0</v>
      </c>
      <c r="K258" s="297"/>
      <c r="L258" s="298"/>
      <c r="M258" s="299" t="s">
        <v>1</v>
      </c>
      <c r="N258" s="300" t="s">
        <v>43</v>
      </c>
      <c r="O258" s="92"/>
      <c r="P258" s="238">
        <f>O258*H258</f>
        <v>0</v>
      </c>
      <c r="Q258" s="238">
        <v>0.0025000000000000001</v>
      </c>
      <c r="R258" s="238">
        <f>Q258*H258</f>
        <v>0.13005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350</v>
      </c>
      <c r="AT258" s="240" t="s">
        <v>294</v>
      </c>
      <c r="AU258" s="240" t="s">
        <v>88</v>
      </c>
      <c r="AY258" s="18" t="s">
        <v>163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86</v>
      </c>
      <c r="BK258" s="241">
        <f>ROUND(I258*H258,2)</f>
        <v>0</v>
      </c>
      <c r="BL258" s="18" t="s">
        <v>278</v>
      </c>
      <c r="BM258" s="240" t="s">
        <v>1453</v>
      </c>
    </row>
    <row r="259" s="13" customFormat="1">
      <c r="A259" s="13"/>
      <c r="B259" s="242"/>
      <c r="C259" s="243"/>
      <c r="D259" s="244" t="s">
        <v>172</v>
      </c>
      <c r="E259" s="243"/>
      <c r="F259" s="246" t="s">
        <v>1454</v>
      </c>
      <c r="G259" s="243"/>
      <c r="H259" s="247">
        <v>52.020000000000003</v>
      </c>
      <c r="I259" s="248"/>
      <c r="J259" s="243"/>
      <c r="K259" s="243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172</v>
      </c>
      <c r="AU259" s="253" t="s">
        <v>88</v>
      </c>
      <c r="AV259" s="13" t="s">
        <v>88</v>
      </c>
      <c r="AW259" s="13" t="s">
        <v>4</v>
      </c>
      <c r="AX259" s="13" t="s">
        <v>86</v>
      </c>
      <c r="AY259" s="253" t="s">
        <v>163</v>
      </c>
    </row>
    <row r="260" s="2" customFormat="1" ht="24.15" customHeight="1">
      <c r="A260" s="39"/>
      <c r="B260" s="40"/>
      <c r="C260" s="228" t="s">
        <v>422</v>
      </c>
      <c r="D260" s="228" t="s">
        <v>166</v>
      </c>
      <c r="E260" s="229" t="s">
        <v>1455</v>
      </c>
      <c r="F260" s="230" t="s">
        <v>1456</v>
      </c>
      <c r="G260" s="231" t="s">
        <v>538</v>
      </c>
      <c r="H260" s="301"/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278</v>
      </c>
      <c r="AT260" s="240" t="s">
        <v>166</v>
      </c>
      <c r="AU260" s="240" t="s">
        <v>88</v>
      </c>
      <c r="AY260" s="18" t="s">
        <v>163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278</v>
      </c>
      <c r="BM260" s="240" t="s">
        <v>1457</v>
      </c>
    </row>
    <row r="261" s="12" customFormat="1" ht="22.8" customHeight="1">
      <c r="A261" s="12"/>
      <c r="B261" s="212"/>
      <c r="C261" s="213"/>
      <c r="D261" s="214" t="s">
        <v>77</v>
      </c>
      <c r="E261" s="226" t="s">
        <v>434</v>
      </c>
      <c r="F261" s="226" t="s">
        <v>435</v>
      </c>
      <c r="G261" s="213"/>
      <c r="H261" s="213"/>
      <c r="I261" s="216"/>
      <c r="J261" s="227">
        <f>BK261</f>
        <v>0</v>
      </c>
      <c r="K261" s="213"/>
      <c r="L261" s="218"/>
      <c r="M261" s="219"/>
      <c r="N261" s="220"/>
      <c r="O261" s="220"/>
      <c r="P261" s="221">
        <f>SUM(P262:P267)</f>
        <v>0</v>
      </c>
      <c r="Q261" s="220"/>
      <c r="R261" s="221">
        <f>SUM(R262:R267)</f>
        <v>0.0081799999999999998</v>
      </c>
      <c r="S261" s="220"/>
      <c r="T261" s="222">
        <f>SUM(T262:T267)</f>
        <v>0.0378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3" t="s">
        <v>88</v>
      </c>
      <c r="AT261" s="224" t="s">
        <v>77</v>
      </c>
      <c r="AU261" s="224" t="s">
        <v>86</v>
      </c>
      <c r="AY261" s="223" t="s">
        <v>163</v>
      </c>
      <c r="BK261" s="225">
        <f>SUM(BK262:BK267)</f>
        <v>0</v>
      </c>
    </row>
    <row r="262" s="2" customFormat="1" ht="14.4" customHeight="1">
      <c r="A262" s="39"/>
      <c r="B262" s="40"/>
      <c r="C262" s="228" t="s">
        <v>428</v>
      </c>
      <c r="D262" s="228" t="s">
        <v>166</v>
      </c>
      <c r="E262" s="229" t="s">
        <v>1458</v>
      </c>
      <c r="F262" s="230" t="s">
        <v>1459</v>
      </c>
      <c r="G262" s="231" t="s">
        <v>445</v>
      </c>
      <c r="H262" s="232">
        <v>1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0.00114</v>
      </c>
      <c r="R262" s="238">
        <f>Q262*H262</f>
        <v>0.00114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278</v>
      </c>
      <c r="AT262" s="240" t="s">
        <v>166</v>
      </c>
      <c r="AU262" s="240" t="s">
        <v>88</v>
      </c>
      <c r="AY262" s="18" t="s">
        <v>163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278</v>
      </c>
      <c r="BM262" s="240" t="s">
        <v>1460</v>
      </c>
    </row>
    <row r="263" s="2" customFormat="1" ht="49.05" customHeight="1">
      <c r="A263" s="39"/>
      <c r="B263" s="40"/>
      <c r="C263" s="228" t="s">
        <v>436</v>
      </c>
      <c r="D263" s="228" t="s">
        <v>166</v>
      </c>
      <c r="E263" s="229" t="s">
        <v>1461</v>
      </c>
      <c r="F263" s="230" t="s">
        <v>1462</v>
      </c>
      <c r="G263" s="231" t="s">
        <v>445</v>
      </c>
      <c r="H263" s="232">
        <v>1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43</v>
      </c>
      <c r="O263" s="92"/>
      <c r="P263" s="238">
        <f>O263*H263</f>
        <v>0</v>
      </c>
      <c r="Q263" s="238">
        <v>0.00114</v>
      </c>
      <c r="R263" s="238">
        <f>Q263*H263</f>
        <v>0.00114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278</v>
      </c>
      <c r="AT263" s="240" t="s">
        <v>166</v>
      </c>
      <c r="AU263" s="240" t="s">
        <v>88</v>
      </c>
      <c r="AY263" s="18" t="s">
        <v>163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278</v>
      </c>
      <c r="BM263" s="240" t="s">
        <v>1463</v>
      </c>
    </row>
    <row r="264" s="2" customFormat="1" ht="14.4" customHeight="1">
      <c r="A264" s="39"/>
      <c r="B264" s="40"/>
      <c r="C264" s="228" t="s">
        <v>442</v>
      </c>
      <c r="D264" s="228" t="s">
        <v>166</v>
      </c>
      <c r="E264" s="229" t="s">
        <v>1464</v>
      </c>
      <c r="F264" s="230" t="s">
        <v>1465</v>
      </c>
      <c r="G264" s="231" t="s">
        <v>239</v>
      </c>
      <c r="H264" s="232">
        <v>10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43</v>
      </c>
      <c r="O264" s="92"/>
      <c r="P264" s="238">
        <f>O264*H264</f>
        <v>0</v>
      </c>
      <c r="Q264" s="238">
        <v>0.00059000000000000003</v>
      </c>
      <c r="R264" s="238">
        <f>Q264*H264</f>
        <v>0.0059000000000000007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278</v>
      </c>
      <c r="AT264" s="240" t="s">
        <v>166</v>
      </c>
      <c r="AU264" s="240" t="s">
        <v>88</v>
      </c>
      <c r="AY264" s="18" t="s">
        <v>163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278</v>
      </c>
      <c r="BM264" s="240" t="s">
        <v>1466</v>
      </c>
    </row>
    <row r="265" s="2" customFormat="1" ht="14.4" customHeight="1">
      <c r="A265" s="39"/>
      <c r="B265" s="40"/>
      <c r="C265" s="228" t="s">
        <v>448</v>
      </c>
      <c r="D265" s="228" t="s">
        <v>166</v>
      </c>
      <c r="E265" s="229" t="s">
        <v>1467</v>
      </c>
      <c r="F265" s="230" t="s">
        <v>1468</v>
      </c>
      <c r="G265" s="231" t="s">
        <v>239</v>
      </c>
      <c r="H265" s="232">
        <v>10</v>
      </c>
      <c r="I265" s="233"/>
      <c r="J265" s="234">
        <f>ROUND(I265*H265,2)</f>
        <v>0</v>
      </c>
      <c r="K265" s="235"/>
      <c r="L265" s="45"/>
      <c r="M265" s="236" t="s">
        <v>1</v>
      </c>
      <c r="N265" s="237" t="s">
        <v>43</v>
      </c>
      <c r="O265" s="92"/>
      <c r="P265" s="238">
        <f>O265*H265</f>
        <v>0</v>
      </c>
      <c r="Q265" s="238">
        <v>0</v>
      </c>
      <c r="R265" s="238">
        <f>Q265*H265</f>
        <v>0</v>
      </c>
      <c r="S265" s="238">
        <v>0.0037799999999999999</v>
      </c>
      <c r="T265" s="239">
        <f>S265*H265</f>
        <v>0.0378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278</v>
      </c>
      <c r="AT265" s="240" t="s">
        <v>166</v>
      </c>
      <c r="AU265" s="240" t="s">
        <v>88</v>
      </c>
      <c r="AY265" s="18" t="s">
        <v>163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86</v>
      </c>
      <c r="BK265" s="241">
        <f>ROUND(I265*H265,2)</f>
        <v>0</v>
      </c>
      <c r="BL265" s="18" t="s">
        <v>278</v>
      </c>
      <c r="BM265" s="240" t="s">
        <v>1469</v>
      </c>
    </row>
    <row r="266" s="2" customFormat="1" ht="14.4" customHeight="1">
      <c r="A266" s="39"/>
      <c r="B266" s="40"/>
      <c r="C266" s="228" t="s">
        <v>454</v>
      </c>
      <c r="D266" s="228" t="s">
        <v>166</v>
      </c>
      <c r="E266" s="229" t="s">
        <v>1470</v>
      </c>
      <c r="F266" s="230" t="s">
        <v>1471</v>
      </c>
      <c r="G266" s="231" t="s">
        <v>239</v>
      </c>
      <c r="H266" s="232">
        <v>10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43</v>
      </c>
      <c r="O266" s="92"/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278</v>
      </c>
      <c r="AT266" s="240" t="s">
        <v>166</v>
      </c>
      <c r="AU266" s="240" t="s">
        <v>88</v>
      </c>
      <c r="AY266" s="18" t="s">
        <v>163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278</v>
      </c>
      <c r="BM266" s="240" t="s">
        <v>1472</v>
      </c>
    </row>
    <row r="267" s="2" customFormat="1" ht="24.15" customHeight="1">
      <c r="A267" s="39"/>
      <c r="B267" s="40"/>
      <c r="C267" s="228" t="s">
        <v>458</v>
      </c>
      <c r="D267" s="228" t="s">
        <v>166</v>
      </c>
      <c r="E267" s="229" t="s">
        <v>1473</v>
      </c>
      <c r="F267" s="230" t="s">
        <v>1474</v>
      </c>
      <c r="G267" s="231" t="s">
        <v>538</v>
      </c>
      <c r="H267" s="301"/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43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278</v>
      </c>
      <c r="AT267" s="240" t="s">
        <v>166</v>
      </c>
      <c r="AU267" s="240" t="s">
        <v>88</v>
      </c>
      <c r="AY267" s="18" t="s">
        <v>163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278</v>
      </c>
      <c r="BM267" s="240" t="s">
        <v>1475</v>
      </c>
    </row>
    <row r="268" s="12" customFormat="1" ht="22.8" customHeight="1">
      <c r="A268" s="12"/>
      <c r="B268" s="212"/>
      <c r="C268" s="213"/>
      <c r="D268" s="214" t="s">
        <v>77</v>
      </c>
      <c r="E268" s="226" t="s">
        <v>1476</v>
      </c>
      <c r="F268" s="226" t="s">
        <v>1477</v>
      </c>
      <c r="G268" s="213"/>
      <c r="H268" s="213"/>
      <c r="I268" s="216"/>
      <c r="J268" s="227">
        <f>BK268</f>
        <v>0</v>
      </c>
      <c r="K268" s="213"/>
      <c r="L268" s="218"/>
      <c r="M268" s="219"/>
      <c r="N268" s="220"/>
      <c r="O268" s="220"/>
      <c r="P268" s="221">
        <f>SUM(P269:P275)</f>
        <v>0</v>
      </c>
      <c r="Q268" s="220"/>
      <c r="R268" s="221">
        <f>SUM(R269:R275)</f>
        <v>0.019949999999999996</v>
      </c>
      <c r="S268" s="220"/>
      <c r="T268" s="222">
        <f>SUM(T269:T275)</f>
        <v>0.010199999999999999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3" t="s">
        <v>88</v>
      </c>
      <c r="AT268" s="224" t="s">
        <v>77</v>
      </c>
      <c r="AU268" s="224" t="s">
        <v>86</v>
      </c>
      <c r="AY268" s="223" t="s">
        <v>163</v>
      </c>
      <c r="BK268" s="225">
        <f>SUM(BK269:BK275)</f>
        <v>0</v>
      </c>
    </row>
    <row r="269" s="2" customFormat="1" ht="14.4" customHeight="1">
      <c r="A269" s="39"/>
      <c r="B269" s="40"/>
      <c r="C269" s="228" t="s">
        <v>462</v>
      </c>
      <c r="D269" s="228" t="s">
        <v>166</v>
      </c>
      <c r="E269" s="229" t="s">
        <v>1478</v>
      </c>
      <c r="F269" s="230" t="s">
        <v>1479</v>
      </c>
      <c r="G269" s="231" t="s">
        <v>239</v>
      </c>
      <c r="H269" s="232">
        <v>20</v>
      </c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0.00027999999999999998</v>
      </c>
      <c r="T269" s="239">
        <f>S269*H269</f>
        <v>0.0055999999999999991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278</v>
      </c>
      <c r="AT269" s="240" t="s">
        <v>166</v>
      </c>
      <c r="AU269" s="240" t="s">
        <v>88</v>
      </c>
      <c r="AY269" s="18" t="s">
        <v>163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278</v>
      </c>
      <c r="BM269" s="240" t="s">
        <v>1480</v>
      </c>
    </row>
    <row r="270" s="2" customFormat="1" ht="14.4" customHeight="1">
      <c r="A270" s="39"/>
      <c r="B270" s="40"/>
      <c r="C270" s="228" t="s">
        <v>466</v>
      </c>
      <c r="D270" s="228" t="s">
        <v>166</v>
      </c>
      <c r="E270" s="229" t="s">
        <v>1481</v>
      </c>
      <c r="F270" s="230" t="s">
        <v>1482</v>
      </c>
      <c r="G270" s="231" t="s">
        <v>445</v>
      </c>
      <c r="H270" s="232">
        <v>1</v>
      </c>
      <c r="I270" s="233"/>
      <c r="J270" s="234">
        <f>ROUND(I270*H270,2)</f>
        <v>0</v>
      </c>
      <c r="K270" s="235"/>
      <c r="L270" s="45"/>
      <c r="M270" s="236" t="s">
        <v>1</v>
      </c>
      <c r="N270" s="237" t="s">
        <v>43</v>
      </c>
      <c r="O270" s="92"/>
      <c r="P270" s="238">
        <f>O270*H270</f>
        <v>0</v>
      </c>
      <c r="Q270" s="238">
        <v>0.00014999999999999999</v>
      </c>
      <c r="R270" s="238">
        <f>Q270*H270</f>
        <v>0.00014999999999999999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278</v>
      </c>
      <c r="AT270" s="240" t="s">
        <v>166</v>
      </c>
      <c r="AU270" s="240" t="s">
        <v>88</v>
      </c>
      <c r="AY270" s="18" t="s">
        <v>163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86</v>
      </c>
      <c r="BK270" s="241">
        <f>ROUND(I270*H270,2)</f>
        <v>0</v>
      </c>
      <c r="BL270" s="18" t="s">
        <v>278</v>
      </c>
      <c r="BM270" s="240" t="s">
        <v>1483</v>
      </c>
    </row>
    <row r="271" s="2" customFormat="1" ht="24.15" customHeight="1">
      <c r="A271" s="39"/>
      <c r="B271" s="40"/>
      <c r="C271" s="228" t="s">
        <v>470</v>
      </c>
      <c r="D271" s="228" t="s">
        <v>166</v>
      </c>
      <c r="E271" s="229" t="s">
        <v>1484</v>
      </c>
      <c r="F271" s="230" t="s">
        <v>1485</v>
      </c>
      <c r="G271" s="231" t="s">
        <v>239</v>
      </c>
      <c r="H271" s="232">
        <v>20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43</v>
      </c>
      <c r="O271" s="92"/>
      <c r="P271" s="238">
        <f>O271*H271</f>
        <v>0</v>
      </c>
      <c r="Q271" s="238">
        <v>0.00084999999999999995</v>
      </c>
      <c r="R271" s="238">
        <f>Q271*H271</f>
        <v>0.016999999999999998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278</v>
      </c>
      <c r="AT271" s="240" t="s">
        <v>166</v>
      </c>
      <c r="AU271" s="240" t="s">
        <v>88</v>
      </c>
      <c r="AY271" s="18" t="s">
        <v>163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278</v>
      </c>
      <c r="BM271" s="240" t="s">
        <v>1486</v>
      </c>
    </row>
    <row r="272" s="2" customFormat="1" ht="24.15" customHeight="1">
      <c r="A272" s="39"/>
      <c r="B272" s="40"/>
      <c r="C272" s="228" t="s">
        <v>474</v>
      </c>
      <c r="D272" s="228" t="s">
        <v>166</v>
      </c>
      <c r="E272" s="229" t="s">
        <v>1487</v>
      </c>
      <c r="F272" s="230" t="s">
        <v>1488</v>
      </c>
      <c r="G272" s="231" t="s">
        <v>239</v>
      </c>
      <c r="H272" s="232">
        <v>20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43</v>
      </c>
      <c r="O272" s="92"/>
      <c r="P272" s="238">
        <f>O272*H272</f>
        <v>0</v>
      </c>
      <c r="Q272" s="238">
        <v>0.00012999999999999999</v>
      </c>
      <c r="R272" s="238">
        <f>Q272*H272</f>
        <v>0.0025999999999999999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278</v>
      </c>
      <c r="AT272" s="240" t="s">
        <v>166</v>
      </c>
      <c r="AU272" s="240" t="s">
        <v>88</v>
      </c>
      <c r="AY272" s="18" t="s">
        <v>163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86</v>
      </c>
      <c r="BK272" s="241">
        <f>ROUND(I272*H272,2)</f>
        <v>0</v>
      </c>
      <c r="BL272" s="18" t="s">
        <v>278</v>
      </c>
      <c r="BM272" s="240" t="s">
        <v>1489</v>
      </c>
    </row>
    <row r="273" s="2" customFormat="1" ht="14.4" customHeight="1">
      <c r="A273" s="39"/>
      <c r="B273" s="40"/>
      <c r="C273" s="228" t="s">
        <v>479</v>
      </c>
      <c r="D273" s="228" t="s">
        <v>166</v>
      </c>
      <c r="E273" s="229" t="s">
        <v>1490</v>
      </c>
      <c r="F273" s="230" t="s">
        <v>1491</v>
      </c>
      <c r="G273" s="231" t="s">
        <v>239</v>
      </c>
      <c r="H273" s="232">
        <v>20</v>
      </c>
      <c r="I273" s="233"/>
      <c r="J273" s="234">
        <f>ROUND(I273*H273,2)</f>
        <v>0</v>
      </c>
      <c r="K273" s="235"/>
      <c r="L273" s="45"/>
      <c r="M273" s="236" t="s">
        <v>1</v>
      </c>
      <c r="N273" s="237" t="s">
        <v>43</v>
      </c>
      <c r="O273" s="92"/>
      <c r="P273" s="238">
        <f>O273*H273</f>
        <v>0</v>
      </c>
      <c r="Q273" s="238">
        <v>0</v>
      </c>
      <c r="R273" s="238">
        <f>Q273*H273</f>
        <v>0</v>
      </c>
      <c r="S273" s="238">
        <v>0.00023000000000000001</v>
      </c>
      <c r="T273" s="239">
        <f>S273*H273</f>
        <v>0.0045999999999999999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278</v>
      </c>
      <c r="AT273" s="240" t="s">
        <v>166</v>
      </c>
      <c r="AU273" s="240" t="s">
        <v>88</v>
      </c>
      <c r="AY273" s="18" t="s">
        <v>163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86</v>
      </c>
      <c r="BK273" s="241">
        <f>ROUND(I273*H273,2)</f>
        <v>0</v>
      </c>
      <c r="BL273" s="18" t="s">
        <v>278</v>
      </c>
      <c r="BM273" s="240" t="s">
        <v>1492</v>
      </c>
    </row>
    <row r="274" s="2" customFormat="1" ht="14.4" customHeight="1">
      <c r="A274" s="39"/>
      <c r="B274" s="40"/>
      <c r="C274" s="228" t="s">
        <v>484</v>
      </c>
      <c r="D274" s="228" t="s">
        <v>166</v>
      </c>
      <c r="E274" s="229" t="s">
        <v>1493</v>
      </c>
      <c r="F274" s="230" t="s">
        <v>1494</v>
      </c>
      <c r="G274" s="231" t="s">
        <v>239</v>
      </c>
      <c r="H274" s="232">
        <v>20</v>
      </c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1.0000000000000001E-05</v>
      </c>
      <c r="R274" s="238">
        <f>Q274*H274</f>
        <v>0.00020000000000000001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278</v>
      </c>
      <c r="AT274" s="240" t="s">
        <v>166</v>
      </c>
      <c r="AU274" s="240" t="s">
        <v>88</v>
      </c>
      <c r="AY274" s="18" t="s">
        <v>163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86</v>
      </c>
      <c r="BK274" s="241">
        <f>ROUND(I274*H274,2)</f>
        <v>0</v>
      </c>
      <c r="BL274" s="18" t="s">
        <v>278</v>
      </c>
      <c r="BM274" s="240" t="s">
        <v>1495</v>
      </c>
    </row>
    <row r="275" s="2" customFormat="1" ht="24.15" customHeight="1">
      <c r="A275" s="39"/>
      <c r="B275" s="40"/>
      <c r="C275" s="228" t="s">
        <v>488</v>
      </c>
      <c r="D275" s="228" t="s">
        <v>166</v>
      </c>
      <c r="E275" s="229" t="s">
        <v>1496</v>
      </c>
      <c r="F275" s="230" t="s">
        <v>1497</v>
      </c>
      <c r="G275" s="231" t="s">
        <v>538</v>
      </c>
      <c r="H275" s="301"/>
      <c r="I275" s="233"/>
      <c r="J275" s="234">
        <f>ROUND(I275*H275,2)</f>
        <v>0</v>
      </c>
      <c r="K275" s="235"/>
      <c r="L275" s="45"/>
      <c r="M275" s="236" t="s">
        <v>1</v>
      </c>
      <c r="N275" s="237" t="s">
        <v>43</v>
      </c>
      <c r="O275" s="92"/>
      <c r="P275" s="238">
        <f>O275*H275</f>
        <v>0</v>
      </c>
      <c r="Q275" s="238">
        <v>0</v>
      </c>
      <c r="R275" s="238">
        <f>Q275*H275</f>
        <v>0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278</v>
      </c>
      <c r="AT275" s="240" t="s">
        <v>166</v>
      </c>
      <c r="AU275" s="240" t="s">
        <v>88</v>
      </c>
      <c r="AY275" s="18" t="s">
        <v>163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86</v>
      </c>
      <c r="BK275" s="241">
        <f>ROUND(I275*H275,2)</f>
        <v>0</v>
      </c>
      <c r="BL275" s="18" t="s">
        <v>278</v>
      </c>
      <c r="BM275" s="240" t="s">
        <v>1498</v>
      </c>
    </row>
    <row r="276" s="12" customFormat="1" ht="22.8" customHeight="1">
      <c r="A276" s="12"/>
      <c r="B276" s="212"/>
      <c r="C276" s="213"/>
      <c r="D276" s="214" t="s">
        <v>77</v>
      </c>
      <c r="E276" s="226" t="s">
        <v>440</v>
      </c>
      <c r="F276" s="226" t="s">
        <v>441</v>
      </c>
      <c r="G276" s="213"/>
      <c r="H276" s="213"/>
      <c r="I276" s="216"/>
      <c r="J276" s="227">
        <f>BK276</f>
        <v>0</v>
      </c>
      <c r="K276" s="213"/>
      <c r="L276" s="218"/>
      <c r="M276" s="219"/>
      <c r="N276" s="220"/>
      <c r="O276" s="220"/>
      <c r="P276" s="221">
        <f>SUM(P277:P291)</f>
        <v>0</v>
      </c>
      <c r="Q276" s="220"/>
      <c r="R276" s="221">
        <f>SUM(R277:R291)</f>
        <v>0.2273</v>
      </c>
      <c r="S276" s="220"/>
      <c r="T276" s="222">
        <f>SUM(T277:T291)</f>
        <v>0.035950000000000003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3" t="s">
        <v>88</v>
      </c>
      <c r="AT276" s="224" t="s">
        <v>77</v>
      </c>
      <c r="AU276" s="224" t="s">
        <v>86</v>
      </c>
      <c r="AY276" s="223" t="s">
        <v>163</v>
      </c>
      <c r="BK276" s="225">
        <f>SUM(BK277:BK291)</f>
        <v>0</v>
      </c>
    </row>
    <row r="277" s="2" customFormat="1" ht="14.4" customHeight="1">
      <c r="A277" s="39"/>
      <c r="B277" s="40"/>
      <c r="C277" s="228" t="s">
        <v>495</v>
      </c>
      <c r="D277" s="228" t="s">
        <v>166</v>
      </c>
      <c r="E277" s="229" t="s">
        <v>1499</v>
      </c>
      <c r="F277" s="230" t="s">
        <v>1500</v>
      </c>
      <c r="G277" s="231" t="s">
        <v>445</v>
      </c>
      <c r="H277" s="232">
        <v>1</v>
      </c>
      <c r="I277" s="233"/>
      <c r="J277" s="234">
        <f>ROUND(I277*H277,2)</f>
        <v>0</v>
      </c>
      <c r="K277" s="235"/>
      <c r="L277" s="45"/>
      <c r="M277" s="236" t="s">
        <v>1</v>
      </c>
      <c r="N277" s="237" t="s">
        <v>43</v>
      </c>
      <c r="O277" s="92"/>
      <c r="P277" s="238">
        <f>O277*H277</f>
        <v>0</v>
      </c>
      <c r="Q277" s="238">
        <v>0.031919999999999997</v>
      </c>
      <c r="R277" s="238">
        <f>Q277*H277</f>
        <v>0.031919999999999997</v>
      </c>
      <c r="S277" s="238">
        <v>0</v>
      </c>
      <c r="T277" s="23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278</v>
      </c>
      <c r="AT277" s="240" t="s">
        <v>166</v>
      </c>
      <c r="AU277" s="240" t="s">
        <v>88</v>
      </c>
      <c r="AY277" s="18" t="s">
        <v>163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86</v>
      </c>
      <c r="BK277" s="241">
        <f>ROUND(I277*H277,2)</f>
        <v>0</v>
      </c>
      <c r="BL277" s="18" t="s">
        <v>278</v>
      </c>
      <c r="BM277" s="240" t="s">
        <v>1501</v>
      </c>
    </row>
    <row r="278" s="2" customFormat="1" ht="14.4" customHeight="1">
      <c r="A278" s="39"/>
      <c r="B278" s="40"/>
      <c r="C278" s="228" t="s">
        <v>502</v>
      </c>
      <c r="D278" s="228" t="s">
        <v>166</v>
      </c>
      <c r="E278" s="229" t="s">
        <v>443</v>
      </c>
      <c r="F278" s="230" t="s">
        <v>444</v>
      </c>
      <c r="G278" s="231" t="s">
        <v>445</v>
      </c>
      <c r="H278" s="232">
        <v>1</v>
      </c>
      <c r="I278" s="233"/>
      <c r="J278" s="234">
        <f>ROUND(I278*H278,2)</f>
        <v>0</v>
      </c>
      <c r="K278" s="235"/>
      <c r="L278" s="45"/>
      <c r="M278" s="236" t="s">
        <v>1</v>
      </c>
      <c r="N278" s="237" t="s">
        <v>43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0.019460000000000002</v>
      </c>
      <c r="T278" s="239">
        <f>S278*H278</f>
        <v>0.019460000000000002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278</v>
      </c>
      <c r="AT278" s="240" t="s">
        <v>166</v>
      </c>
      <c r="AU278" s="240" t="s">
        <v>88</v>
      </c>
      <c r="AY278" s="18" t="s">
        <v>163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86</v>
      </c>
      <c r="BK278" s="241">
        <f>ROUND(I278*H278,2)</f>
        <v>0</v>
      </c>
      <c r="BL278" s="18" t="s">
        <v>278</v>
      </c>
      <c r="BM278" s="240" t="s">
        <v>1502</v>
      </c>
    </row>
    <row r="279" s="2" customFormat="1" ht="24.15" customHeight="1">
      <c r="A279" s="39"/>
      <c r="B279" s="40"/>
      <c r="C279" s="228" t="s">
        <v>517</v>
      </c>
      <c r="D279" s="228" t="s">
        <v>166</v>
      </c>
      <c r="E279" s="229" t="s">
        <v>1503</v>
      </c>
      <c r="F279" s="230" t="s">
        <v>1504</v>
      </c>
      <c r="G279" s="231" t="s">
        <v>445</v>
      </c>
      <c r="H279" s="232">
        <v>1</v>
      </c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43</v>
      </c>
      <c r="O279" s="92"/>
      <c r="P279" s="238">
        <f>O279*H279</f>
        <v>0</v>
      </c>
      <c r="Q279" s="238">
        <v>0.01197</v>
      </c>
      <c r="R279" s="238">
        <f>Q279*H279</f>
        <v>0.01197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278</v>
      </c>
      <c r="AT279" s="240" t="s">
        <v>166</v>
      </c>
      <c r="AU279" s="240" t="s">
        <v>88</v>
      </c>
      <c r="AY279" s="18" t="s">
        <v>163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86</v>
      </c>
      <c r="BK279" s="241">
        <f>ROUND(I279*H279,2)</f>
        <v>0</v>
      </c>
      <c r="BL279" s="18" t="s">
        <v>278</v>
      </c>
      <c r="BM279" s="240" t="s">
        <v>1505</v>
      </c>
    </row>
    <row r="280" s="2" customFormat="1" ht="24.15" customHeight="1">
      <c r="A280" s="39"/>
      <c r="B280" s="40"/>
      <c r="C280" s="228" t="s">
        <v>522</v>
      </c>
      <c r="D280" s="228" t="s">
        <v>166</v>
      </c>
      <c r="E280" s="229" t="s">
        <v>1506</v>
      </c>
      <c r="F280" s="230" t="s">
        <v>1507</v>
      </c>
      <c r="G280" s="231" t="s">
        <v>445</v>
      </c>
      <c r="H280" s="232">
        <v>1</v>
      </c>
      <c r="I280" s="233"/>
      <c r="J280" s="234">
        <f>ROUND(I280*H280,2)</f>
        <v>0</v>
      </c>
      <c r="K280" s="235"/>
      <c r="L280" s="45"/>
      <c r="M280" s="236" t="s">
        <v>1</v>
      </c>
      <c r="N280" s="237" t="s">
        <v>43</v>
      </c>
      <c r="O280" s="92"/>
      <c r="P280" s="238">
        <f>O280*H280</f>
        <v>0</v>
      </c>
      <c r="Q280" s="238">
        <v>0.0094599999999999997</v>
      </c>
      <c r="R280" s="238">
        <f>Q280*H280</f>
        <v>0.0094599999999999997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278</v>
      </c>
      <c r="AT280" s="240" t="s">
        <v>166</v>
      </c>
      <c r="AU280" s="240" t="s">
        <v>88</v>
      </c>
      <c r="AY280" s="18" t="s">
        <v>163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86</v>
      </c>
      <c r="BK280" s="241">
        <f>ROUND(I280*H280,2)</f>
        <v>0</v>
      </c>
      <c r="BL280" s="18" t="s">
        <v>278</v>
      </c>
      <c r="BM280" s="240" t="s">
        <v>1508</v>
      </c>
    </row>
    <row r="281" s="2" customFormat="1" ht="24.15" customHeight="1">
      <c r="A281" s="39"/>
      <c r="B281" s="40"/>
      <c r="C281" s="228" t="s">
        <v>527</v>
      </c>
      <c r="D281" s="228" t="s">
        <v>166</v>
      </c>
      <c r="E281" s="229" t="s">
        <v>1509</v>
      </c>
      <c r="F281" s="230" t="s">
        <v>1510</v>
      </c>
      <c r="G281" s="231" t="s">
        <v>445</v>
      </c>
      <c r="H281" s="232">
        <v>1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0.068229999999999999</v>
      </c>
      <c r="R281" s="238">
        <f>Q281*H281</f>
        <v>0.068229999999999999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278</v>
      </c>
      <c r="AT281" s="240" t="s">
        <v>166</v>
      </c>
      <c r="AU281" s="240" t="s">
        <v>88</v>
      </c>
      <c r="AY281" s="18" t="s">
        <v>163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278</v>
      </c>
      <c r="BM281" s="240" t="s">
        <v>1511</v>
      </c>
    </row>
    <row r="282" s="2" customFormat="1" ht="37.8" customHeight="1">
      <c r="A282" s="39"/>
      <c r="B282" s="40"/>
      <c r="C282" s="228" t="s">
        <v>531</v>
      </c>
      <c r="D282" s="228" t="s">
        <v>166</v>
      </c>
      <c r="E282" s="229" t="s">
        <v>1512</v>
      </c>
      <c r="F282" s="230" t="s">
        <v>1513</v>
      </c>
      <c r="G282" s="231" t="s">
        <v>445</v>
      </c>
      <c r="H282" s="232">
        <v>1</v>
      </c>
      <c r="I282" s="233"/>
      <c r="J282" s="234">
        <f>ROUND(I282*H282,2)</f>
        <v>0</v>
      </c>
      <c r="K282" s="235"/>
      <c r="L282" s="45"/>
      <c r="M282" s="236" t="s">
        <v>1</v>
      </c>
      <c r="N282" s="237" t="s">
        <v>43</v>
      </c>
      <c r="O282" s="92"/>
      <c r="P282" s="238">
        <f>O282*H282</f>
        <v>0</v>
      </c>
      <c r="Q282" s="238">
        <v>0.026429999999999999</v>
      </c>
      <c r="R282" s="238">
        <f>Q282*H282</f>
        <v>0.026429999999999999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278</v>
      </c>
      <c r="AT282" s="240" t="s">
        <v>166</v>
      </c>
      <c r="AU282" s="240" t="s">
        <v>88</v>
      </c>
      <c r="AY282" s="18" t="s">
        <v>163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86</v>
      </c>
      <c r="BK282" s="241">
        <f>ROUND(I282*H282,2)</f>
        <v>0</v>
      </c>
      <c r="BL282" s="18" t="s">
        <v>278</v>
      </c>
      <c r="BM282" s="240" t="s">
        <v>1514</v>
      </c>
    </row>
    <row r="283" s="2" customFormat="1" ht="14.4" customHeight="1">
      <c r="A283" s="39"/>
      <c r="B283" s="40"/>
      <c r="C283" s="228" t="s">
        <v>535</v>
      </c>
      <c r="D283" s="228" t="s">
        <v>166</v>
      </c>
      <c r="E283" s="229" t="s">
        <v>1515</v>
      </c>
      <c r="F283" s="230" t="s">
        <v>1516</v>
      </c>
      <c r="G283" s="231" t="s">
        <v>445</v>
      </c>
      <c r="H283" s="232">
        <v>1</v>
      </c>
      <c r="I283" s="233"/>
      <c r="J283" s="234">
        <f>ROUND(I283*H283,2)</f>
        <v>0</v>
      </c>
      <c r="K283" s="235"/>
      <c r="L283" s="45"/>
      <c r="M283" s="236" t="s">
        <v>1</v>
      </c>
      <c r="N283" s="237" t="s">
        <v>43</v>
      </c>
      <c r="O283" s="92"/>
      <c r="P283" s="238">
        <f>O283*H283</f>
        <v>0</v>
      </c>
      <c r="Q283" s="238">
        <v>0</v>
      </c>
      <c r="R283" s="238">
        <f>Q283*H283</f>
        <v>0</v>
      </c>
      <c r="S283" s="238">
        <v>0.014930000000000001</v>
      </c>
      <c r="T283" s="239">
        <f>S283*H283</f>
        <v>0.014930000000000001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278</v>
      </c>
      <c r="AT283" s="240" t="s">
        <v>166</v>
      </c>
      <c r="AU283" s="240" t="s">
        <v>88</v>
      </c>
      <c r="AY283" s="18" t="s">
        <v>163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86</v>
      </c>
      <c r="BK283" s="241">
        <f>ROUND(I283*H283,2)</f>
        <v>0</v>
      </c>
      <c r="BL283" s="18" t="s">
        <v>278</v>
      </c>
      <c r="BM283" s="240" t="s">
        <v>1517</v>
      </c>
    </row>
    <row r="284" s="2" customFormat="1" ht="24.15" customHeight="1">
      <c r="A284" s="39"/>
      <c r="B284" s="40"/>
      <c r="C284" s="228" t="s">
        <v>542</v>
      </c>
      <c r="D284" s="228" t="s">
        <v>166</v>
      </c>
      <c r="E284" s="229" t="s">
        <v>1518</v>
      </c>
      <c r="F284" s="230" t="s">
        <v>1519</v>
      </c>
      <c r="G284" s="231" t="s">
        <v>445</v>
      </c>
      <c r="H284" s="232">
        <v>1</v>
      </c>
      <c r="I284" s="233"/>
      <c r="J284" s="234">
        <f>ROUND(I284*H284,2)</f>
        <v>0</v>
      </c>
      <c r="K284" s="235"/>
      <c r="L284" s="45"/>
      <c r="M284" s="236" t="s">
        <v>1</v>
      </c>
      <c r="N284" s="237" t="s">
        <v>43</v>
      </c>
      <c r="O284" s="92"/>
      <c r="P284" s="238">
        <f>O284*H284</f>
        <v>0</v>
      </c>
      <c r="Q284" s="238">
        <v>0.072340000000000002</v>
      </c>
      <c r="R284" s="238">
        <f>Q284*H284</f>
        <v>0.072340000000000002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278</v>
      </c>
      <c r="AT284" s="240" t="s">
        <v>166</v>
      </c>
      <c r="AU284" s="240" t="s">
        <v>88</v>
      </c>
      <c r="AY284" s="18" t="s">
        <v>163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86</v>
      </c>
      <c r="BK284" s="241">
        <f>ROUND(I284*H284,2)</f>
        <v>0</v>
      </c>
      <c r="BL284" s="18" t="s">
        <v>278</v>
      </c>
      <c r="BM284" s="240" t="s">
        <v>1520</v>
      </c>
    </row>
    <row r="285" s="2" customFormat="1" ht="24.15" customHeight="1">
      <c r="A285" s="39"/>
      <c r="B285" s="40"/>
      <c r="C285" s="228" t="s">
        <v>546</v>
      </c>
      <c r="D285" s="228" t="s">
        <v>166</v>
      </c>
      <c r="E285" s="229" t="s">
        <v>1521</v>
      </c>
      <c r="F285" s="230" t="s">
        <v>1522</v>
      </c>
      <c r="G285" s="231" t="s">
        <v>445</v>
      </c>
      <c r="H285" s="232">
        <v>1</v>
      </c>
      <c r="I285" s="233"/>
      <c r="J285" s="234">
        <f>ROUND(I285*H285,2)</f>
        <v>0</v>
      </c>
      <c r="K285" s="235"/>
      <c r="L285" s="45"/>
      <c r="M285" s="236" t="s">
        <v>1</v>
      </c>
      <c r="N285" s="237" t="s">
        <v>43</v>
      </c>
      <c r="O285" s="92"/>
      <c r="P285" s="238">
        <f>O285*H285</f>
        <v>0</v>
      </c>
      <c r="Q285" s="238">
        <v>0.00095</v>
      </c>
      <c r="R285" s="238">
        <f>Q285*H285</f>
        <v>0.00095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278</v>
      </c>
      <c r="AT285" s="240" t="s">
        <v>166</v>
      </c>
      <c r="AU285" s="240" t="s">
        <v>88</v>
      </c>
      <c r="AY285" s="18" t="s">
        <v>163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86</v>
      </c>
      <c r="BK285" s="241">
        <f>ROUND(I285*H285,2)</f>
        <v>0</v>
      </c>
      <c r="BL285" s="18" t="s">
        <v>278</v>
      </c>
      <c r="BM285" s="240" t="s">
        <v>1523</v>
      </c>
    </row>
    <row r="286" s="2" customFormat="1" ht="14.4" customHeight="1">
      <c r="A286" s="39"/>
      <c r="B286" s="40"/>
      <c r="C286" s="228" t="s">
        <v>551</v>
      </c>
      <c r="D286" s="228" t="s">
        <v>166</v>
      </c>
      <c r="E286" s="229" t="s">
        <v>1524</v>
      </c>
      <c r="F286" s="230" t="s">
        <v>1525</v>
      </c>
      <c r="G286" s="231" t="s">
        <v>445</v>
      </c>
      <c r="H286" s="232">
        <v>1</v>
      </c>
      <c r="I286" s="233"/>
      <c r="J286" s="234">
        <f>ROUND(I286*H286,2)</f>
        <v>0</v>
      </c>
      <c r="K286" s="235"/>
      <c r="L286" s="45"/>
      <c r="M286" s="236" t="s">
        <v>1</v>
      </c>
      <c r="N286" s="237" t="s">
        <v>43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0.00156</v>
      </c>
      <c r="T286" s="239">
        <f>S286*H286</f>
        <v>0.00156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278</v>
      </c>
      <c r="AT286" s="240" t="s">
        <v>166</v>
      </c>
      <c r="AU286" s="240" t="s">
        <v>88</v>
      </c>
      <c r="AY286" s="18" t="s">
        <v>163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86</v>
      </c>
      <c r="BK286" s="241">
        <f>ROUND(I286*H286,2)</f>
        <v>0</v>
      </c>
      <c r="BL286" s="18" t="s">
        <v>278</v>
      </c>
      <c r="BM286" s="240" t="s">
        <v>1526</v>
      </c>
    </row>
    <row r="287" s="2" customFormat="1" ht="14.4" customHeight="1">
      <c r="A287" s="39"/>
      <c r="B287" s="40"/>
      <c r="C287" s="228" t="s">
        <v>556</v>
      </c>
      <c r="D287" s="228" t="s">
        <v>166</v>
      </c>
      <c r="E287" s="229" t="s">
        <v>1527</v>
      </c>
      <c r="F287" s="230" t="s">
        <v>1528</v>
      </c>
      <c r="G287" s="231" t="s">
        <v>445</v>
      </c>
      <c r="H287" s="232">
        <v>2</v>
      </c>
      <c r="I287" s="233"/>
      <c r="J287" s="234">
        <f>ROUND(I287*H287,2)</f>
        <v>0</v>
      </c>
      <c r="K287" s="235"/>
      <c r="L287" s="45"/>
      <c r="M287" s="236" t="s">
        <v>1</v>
      </c>
      <c r="N287" s="237" t="s">
        <v>43</v>
      </c>
      <c r="O287" s="92"/>
      <c r="P287" s="238">
        <f>O287*H287</f>
        <v>0</v>
      </c>
      <c r="Q287" s="238">
        <v>0.0018400000000000001</v>
      </c>
      <c r="R287" s="238">
        <f>Q287*H287</f>
        <v>0.0036800000000000001</v>
      </c>
      <c r="S287" s="238">
        <v>0</v>
      </c>
      <c r="T287" s="23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278</v>
      </c>
      <c r="AT287" s="240" t="s">
        <v>166</v>
      </c>
      <c r="AU287" s="240" t="s">
        <v>88</v>
      </c>
      <c r="AY287" s="18" t="s">
        <v>163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86</v>
      </c>
      <c r="BK287" s="241">
        <f>ROUND(I287*H287,2)</f>
        <v>0</v>
      </c>
      <c r="BL287" s="18" t="s">
        <v>278</v>
      </c>
      <c r="BM287" s="240" t="s">
        <v>1529</v>
      </c>
    </row>
    <row r="288" s="2" customFormat="1" ht="14.4" customHeight="1">
      <c r="A288" s="39"/>
      <c r="B288" s="40"/>
      <c r="C288" s="228" t="s">
        <v>560</v>
      </c>
      <c r="D288" s="228" t="s">
        <v>166</v>
      </c>
      <c r="E288" s="229" t="s">
        <v>1530</v>
      </c>
      <c r="F288" s="230" t="s">
        <v>1531</v>
      </c>
      <c r="G288" s="231" t="s">
        <v>445</v>
      </c>
      <c r="H288" s="232">
        <v>1</v>
      </c>
      <c r="I288" s="233"/>
      <c r="J288" s="234">
        <f>ROUND(I288*H288,2)</f>
        <v>0</v>
      </c>
      <c r="K288" s="235"/>
      <c r="L288" s="45"/>
      <c r="M288" s="236" t="s">
        <v>1</v>
      </c>
      <c r="N288" s="237" t="s">
        <v>43</v>
      </c>
      <c r="O288" s="92"/>
      <c r="P288" s="238">
        <f>O288*H288</f>
        <v>0</v>
      </c>
      <c r="Q288" s="238">
        <v>0.0018400000000000001</v>
      </c>
      <c r="R288" s="238">
        <f>Q288*H288</f>
        <v>0.0018400000000000001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278</v>
      </c>
      <c r="AT288" s="240" t="s">
        <v>166</v>
      </c>
      <c r="AU288" s="240" t="s">
        <v>88</v>
      </c>
      <c r="AY288" s="18" t="s">
        <v>163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86</v>
      </c>
      <c r="BK288" s="241">
        <f>ROUND(I288*H288,2)</f>
        <v>0</v>
      </c>
      <c r="BL288" s="18" t="s">
        <v>278</v>
      </c>
      <c r="BM288" s="240" t="s">
        <v>1532</v>
      </c>
    </row>
    <row r="289" s="2" customFormat="1" ht="14.4" customHeight="1">
      <c r="A289" s="39"/>
      <c r="B289" s="40"/>
      <c r="C289" s="228" t="s">
        <v>564</v>
      </c>
      <c r="D289" s="228" t="s">
        <v>166</v>
      </c>
      <c r="E289" s="229" t="s">
        <v>1533</v>
      </c>
      <c r="F289" s="230" t="s">
        <v>1534</v>
      </c>
      <c r="G289" s="231" t="s">
        <v>184</v>
      </c>
      <c r="H289" s="232">
        <v>2</v>
      </c>
      <c r="I289" s="233"/>
      <c r="J289" s="234">
        <f>ROUND(I289*H289,2)</f>
        <v>0</v>
      </c>
      <c r="K289" s="235"/>
      <c r="L289" s="45"/>
      <c r="M289" s="236" t="s">
        <v>1</v>
      </c>
      <c r="N289" s="237" t="s">
        <v>43</v>
      </c>
      <c r="O289" s="92"/>
      <c r="P289" s="238">
        <f>O289*H289</f>
        <v>0</v>
      </c>
      <c r="Q289" s="238">
        <v>0.00024000000000000001</v>
      </c>
      <c r="R289" s="238">
        <f>Q289*H289</f>
        <v>0.00048000000000000001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278</v>
      </c>
      <c r="AT289" s="240" t="s">
        <v>166</v>
      </c>
      <c r="AU289" s="240" t="s">
        <v>88</v>
      </c>
      <c r="AY289" s="18" t="s">
        <v>163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86</v>
      </c>
      <c r="BK289" s="241">
        <f>ROUND(I289*H289,2)</f>
        <v>0</v>
      </c>
      <c r="BL289" s="18" t="s">
        <v>278</v>
      </c>
      <c r="BM289" s="240" t="s">
        <v>1535</v>
      </c>
    </row>
    <row r="290" s="2" customFormat="1" ht="14.4" customHeight="1">
      <c r="A290" s="39"/>
      <c r="B290" s="40"/>
      <c r="C290" s="228" t="s">
        <v>568</v>
      </c>
      <c r="D290" s="228" t="s">
        <v>166</v>
      </c>
      <c r="E290" s="229" t="s">
        <v>1536</v>
      </c>
      <c r="F290" s="230" t="s">
        <v>1537</v>
      </c>
      <c r="G290" s="231" t="s">
        <v>184</v>
      </c>
      <c r="H290" s="232">
        <v>1</v>
      </c>
      <c r="I290" s="233"/>
      <c r="J290" s="234">
        <f>ROUND(I290*H290,2)</f>
        <v>0</v>
      </c>
      <c r="K290" s="235"/>
      <c r="L290" s="45"/>
      <c r="M290" s="236" t="s">
        <v>1</v>
      </c>
      <c r="N290" s="237" t="s">
        <v>43</v>
      </c>
      <c r="O290" s="92"/>
      <c r="P290" s="238">
        <f>O290*H290</f>
        <v>0</v>
      </c>
      <c r="Q290" s="238">
        <v>0</v>
      </c>
      <c r="R290" s="238">
        <f>Q290*H290</f>
        <v>0</v>
      </c>
      <c r="S290" s="238">
        <v>0</v>
      </c>
      <c r="T290" s="23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0" t="s">
        <v>278</v>
      </c>
      <c r="AT290" s="240" t="s">
        <v>166</v>
      </c>
      <c r="AU290" s="240" t="s">
        <v>88</v>
      </c>
      <c r="AY290" s="18" t="s">
        <v>163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86</v>
      </c>
      <c r="BK290" s="241">
        <f>ROUND(I290*H290,2)</f>
        <v>0</v>
      </c>
      <c r="BL290" s="18" t="s">
        <v>278</v>
      </c>
      <c r="BM290" s="240" t="s">
        <v>1538</v>
      </c>
    </row>
    <row r="291" s="2" customFormat="1" ht="24.15" customHeight="1">
      <c r="A291" s="39"/>
      <c r="B291" s="40"/>
      <c r="C291" s="228" t="s">
        <v>572</v>
      </c>
      <c r="D291" s="228" t="s">
        <v>166</v>
      </c>
      <c r="E291" s="229" t="s">
        <v>1539</v>
      </c>
      <c r="F291" s="230" t="s">
        <v>1540</v>
      </c>
      <c r="G291" s="231" t="s">
        <v>538</v>
      </c>
      <c r="H291" s="301"/>
      <c r="I291" s="233"/>
      <c r="J291" s="234">
        <f>ROUND(I291*H291,2)</f>
        <v>0</v>
      </c>
      <c r="K291" s="235"/>
      <c r="L291" s="45"/>
      <c r="M291" s="236" t="s">
        <v>1</v>
      </c>
      <c r="N291" s="237" t="s">
        <v>43</v>
      </c>
      <c r="O291" s="92"/>
      <c r="P291" s="238">
        <f>O291*H291</f>
        <v>0</v>
      </c>
      <c r="Q291" s="238">
        <v>0</v>
      </c>
      <c r="R291" s="238">
        <f>Q291*H291</f>
        <v>0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278</v>
      </c>
      <c r="AT291" s="240" t="s">
        <v>166</v>
      </c>
      <c r="AU291" s="240" t="s">
        <v>88</v>
      </c>
      <c r="AY291" s="18" t="s">
        <v>163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86</v>
      </c>
      <c r="BK291" s="241">
        <f>ROUND(I291*H291,2)</f>
        <v>0</v>
      </c>
      <c r="BL291" s="18" t="s">
        <v>278</v>
      </c>
      <c r="BM291" s="240" t="s">
        <v>1541</v>
      </c>
    </row>
    <row r="292" s="12" customFormat="1" ht="22.8" customHeight="1">
      <c r="A292" s="12"/>
      <c r="B292" s="212"/>
      <c r="C292" s="213"/>
      <c r="D292" s="214" t="s">
        <v>77</v>
      </c>
      <c r="E292" s="226" t="s">
        <v>1542</v>
      </c>
      <c r="F292" s="226" t="s">
        <v>1543</v>
      </c>
      <c r="G292" s="213"/>
      <c r="H292" s="213"/>
      <c r="I292" s="216"/>
      <c r="J292" s="227">
        <f>BK292</f>
        <v>0</v>
      </c>
      <c r="K292" s="213"/>
      <c r="L292" s="218"/>
      <c r="M292" s="219"/>
      <c r="N292" s="220"/>
      <c r="O292" s="220"/>
      <c r="P292" s="221">
        <f>P293</f>
        <v>0</v>
      </c>
      <c r="Q292" s="220"/>
      <c r="R292" s="221">
        <f>R293</f>
        <v>0.00015000000000000001</v>
      </c>
      <c r="S292" s="220"/>
      <c r="T292" s="222">
        <f>T293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3" t="s">
        <v>88</v>
      </c>
      <c r="AT292" s="224" t="s">
        <v>77</v>
      </c>
      <c r="AU292" s="224" t="s">
        <v>86</v>
      </c>
      <c r="AY292" s="223" t="s">
        <v>163</v>
      </c>
      <c r="BK292" s="225">
        <f>BK293</f>
        <v>0</v>
      </c>
    </row>
    <row r="293" s="2" customFormat="1" ht="14.4" customHeight="1">
      <c r="A293" s="39"/>
      <c r="B293" s="40"/>
      <c r="C293" s="228" t="s">
        <v>577</v>
      </c>
      <c r="D293" s="228" t="s">
        <v>166</v>
      </c>
      <c r="E293" s="229" t="s">
        <v>1544</v>
      </c>
      <c r="F293" s="230" t="s">
        <v>1545</v>
      </c>
      <c r="G293" s="231" t="s">
        <v>184</v>
      </c>
      <c r="H293" s="232">
        <v>3</v>
      </c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43</v>
      </c>
      <c r="O293" s="92"/>
      <c r="P293" s="238">
        <f>O293*H293</f>
        <v>0</v>
      </c>
      <c r="Q293" s="238">
        <v>5.0000000000000002E-05</v>
      </c>
      <c r="R293" s="238">
        <f>Q293*H293</f>
        <v>0.00015000000000000001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278</v>
      </c>
      <c r="AT293" s="240" t="s">
        <v>166</v>
      </c>
      <c r="AU293" s="240" t="s">
        <v>88</v>
      </c>
      <c r="AY293" s="18" t="s">
        <v>163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86</v>
      </c>
      <c r="BK293" s="241">
        <f>ROUND(I293*H293,2)</f>
        <v>0</v>
      </c>
      <c r="BL293" s="18" t="s">
        <v>278</v>
      </c>
      <c r="BM293" s="240" t="s">
        <v>1546</v>
      </c>
    </row>
    <row r="294" s="12" customFormat="1" ht="22.8" customHeight="1">
      <c r="A294" s="12"/>
      <c r="B294" s="212"/>
      <c r="C294" s="213"/>
      <c r="D294" s="214" t="s">
        <v>77</v>
      </c>
      <c r="E294" s="226" t="s">
        <v>1547</v>
      </c>
      <c r="F294" s="226" t="s">
        <v>1548</v>
      </c>
      <c r="G294" s="213"/>
      <c r="H294" s="213"/>
      <c r="I294" s="216"/>
      <c r="J294" s="227">
        <f>BK294</f>
        <v>0</v>
      </c>
      <c r="K294" s="213"/>
      <c r="L294" s="218"/>
      <c r="M294" s="219"/>
      <c r="N294" s="220"/>
      <c r="O294" s="220"/>
      <c r="P294" s="221">
        <f>SUM(P295:P298)</f>
        <v>0</v>
      </c>
      <c r="Q294" s="220"/>
      <c r="R294" s="221">
        <f>SUM(R295:R298)</f>
        <v>0.0030000000000000001</v>
      </c>
      <c r="S294" s="220"/>
      <c r="T294" s="222">
        <f>SUM(T295:T298)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3" t="s">
        <v>88</v>
      </c>
      <c r="AT294" s="224" t="s">
        <v>77</v>
      </c>
      <c r="AU294" s="224" t="s">
        <v>86</v>
      </c>
      <c r="AY294" s="223" t="s">
        <v>163</v>
      </c>
      <c r="BK294" s="225">
        <f>SUM(BK295:BK298)</f>
        <v>0</v>
      </c>
    </row>
    <row r="295" s="2" customFormat="1" ht="49.05" customHeight="1">
      <c r="A295" s="39"/>
      <c r="B295" s="40"/>
      <c r="C295" s="228" t="s">
        <v>581</v>
      </c>
      <c r="D295" s="228" t="s">
        <v>166</v>
      </c>
      <c r="E295" s="229" t="s">
        <v>1549</v>
      </c>
      <c r="F295" s="230" t="s">
        <v>1550</v>
      </c>
      <c r="G295" s="231" t="s">
        <v>184</v>
      </c>
      <c r="H295" s="232">
        <v>2</v>
      </c>
      <c r="I295" s="233"/>
      <c r="J295" s="234">
        <f>ROUND(I295*H295,2)</f>
        <v>0</v>
      </c>
      <c r="K295" s="235"/>
      <c r="L295" s="45"/>
      <c r="M295" s="236" t="s">
        <v>1</v>
      </c>
      <c r="N295" s="237" t="s">
        <v>43</v>
      </c>
      <c r="O295" s="92"/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278</v>
      </c>
      <c r="AT295" s="240" t="s">
        <v>166</v>
      </c>
      <c r="AU295" s="240" t="s">
        <v>88</v>
      </c>
      <c r="AY295" s="18" t="s">
        <v>163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86</v>
      </c>
      <c r="BK295" s="241">
        <f>ROUND(I295*H295,2)</f>
        <v>0</v>
      </c>
      <c r="BL295" s="18" t="s">
        <v>278</v>
      </c>
      <c r="BM295" s="240" t="s">
        <v>1551</v>
      </c>
    </row>
    <row r="296" s="2" customFormat="1" ht="14.4" customHeight="1">
      <c r="A296" s="39"/>
      <c r="B296" s="40"/>
      <c r="C296" s="228" t="s">
        <v>586</v>
      </c>
      <c r="D296" s="228" t="s">
        <v>166</v>
      </c>
      <c r="E296" s="229" t="s">
        <v>1552</v>
      </c>
      <c r="F296" s="230" t="s">
        <v>1553</v>
      </c>
      <c r="G296" s="231" t="s">
        <v>184</v>
      </c>
      <c r="H296" s="232">
        <v>2</v>
      </c>
      <c r="I296" s="233"/>
      <c r="J296" s="234">
        <f>ROUND(I296*H296,2)</f>
        <v>0</v>
      </c>
      <c r="K296" s="235"/>
      <c r="L296" s="45"/>
      <c r="M296" s="236" t="s">
        <v>1</v>
      </c>
      <c r="N296" s="237" t="s">
        <v>43</v>
      </c>
      <c r="O296" s="92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278</v>
      </c>
      <c r="AT296" s="240" t="s">
        <v>166</v>
      </c>
      <c r="AU296" s="240" t="s">
        <v>88</v>
      </c>
      <c r="AY296" s="18" t="s">
        <v>163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86</v>
      </c>
      <c r="BK296" s="241">
        <f>ROUND(I296*H296,2)</f>
        <v>0</v>
      </c>
      <c r="BL296" s="18" t="s">
        <v>278</v>
      </c>
      <c r="BM296" s="240" t="s">
        <v>1554</v>
      </c>
    </row>
    <row r="297" s="2" customFormat="1" ht="24.15" customHeight="1">
      <c r="A297" s="39"/>
      <c r="B297" s="40"/>
      <c r="C297" s="290" t="s">
        <v>590</v>
      </c>
      <c r="D297" s="290" t="s">
        <v>294</v>
      </c>
      <c r="E297" s="291" t="s">
        <v>1555</v>
      </c>
      <c r="F297" s="292" t="s">
        <v>1556</v>
      </c>
      <c r="G297" s="293" t="s">
        <v>184</v>
      </c>
      <c r="H297" s="294">
        <v>2</v>
      </c>
      <c r="I297" s="295"/>
      <c r="J297" s="296">
        <f>ROUND(I297*H297,2)</f>
        <v>0</v>
      </c>
      <c r="K297" s="297"/>
      <c r="L297" s="298"/>
      <c r="M297" s="299" t="s">
        <v>1</v>
      </c>
      <c r="N297" s="300" t="s">
        <v>43</v>
      </c>
      <c r="O297" s="92"/>
      <c r="P297" s="238">
        <f>O297*H297</f>
        <v>0</v>
      </c>
      <c r="Q297" s="238">
        <v>0.0015</v>
      </c>
      <c r="R297" s="238">
        <f>Q297*H297</f>
        <v>0.0030000000000000001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350</v>
      </c>
      <c r="AT297" s="240" t="s">
        <v>294</v>
      </c>
      <c r="AU297" s="240" t="s">
        <v>88</v>
      </c>
      <c r="AY297" s="18" t="s">
        <v>163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86</v>
      </c>
      <c r="BK297" s="241">
        <f>ROUND(I297*H297,2)</f>
        <v>0</v>
      </c>
      <c r="BL297" s="18" t="s">
        <v>278</v>
      </c>
      <c r="BM297" s="240" t="s">
        <v>1557</v>
      </c>
    </row>
    <row r="298" s="2" customFormat="1" ht="24.15" customHeight="1">
      <c r="A298" s="39"/>
      <c r="B298" s="40"/>
      <c r="C298" s="228" t="s">
        <v>594</v>
      </c>
      <c r="D298" s="228" t="s">
        <v>166</v>
      </c>
      <c r="E298" s="229" t="s">
        <v>1558</v>
      </c>
      <c r="F298" s="230" t="s">
        <v>1559</v>
      </c>
      <c r="G298" s="231" t="s">
        <v>538</v>
      </c>
      <c r="H298" s="301"/>
      <c r="I298" s="233"/>
      <c r="J298" s="234">
        <f>ROUND(I298*H298,2)</f>
        <v>0</v>
      </c>
      <c r="K298" s="235"/>
      <c r="L298" s="45"/>
      <c r="M298" s="236" t="s">
        <v>1</v>
      </c>
      <c r="N298" s="237" t="s">
        <v>43</v>
      </c>
      <c r="O298" s="92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278</v>
      </c>
      <c r="AT298" s="240" t="s">
        <v>166</v>
      </c>
      <c r="AU298" s="240" t="s">
        <v>88</v>
      </c>
      <c r="AY298" s="18" t="s">
        <v>163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86</v>
      </c>
      <c r="BK298" s="241">
        <f>ROUND(I298*H298,2)</f>
        <v>0</v>
      </c>
      <c r="BL298" s="18" t="s">
        <v>278</v>
      </c>
      <c r="BM298" s="240" t="s">
        <v>1560</v>
      </c>
    </row>
    <row r="299" s="12" customFormat="1" ht="22.8" customHeight="1">
      <c r="A299" s="12"/>
      <c r="B299" s="212"/>
      <c r="C299" s="213"/>
      <c r="D299" s="214" t="s">
        <v>77</v>
      </c>
      <c r="E299" s="226" t="s">
        <v>944</v>
      </c>
      <c r="F299" s="226" t="s">
        <v>945</v>
      </c>
      <c r="G299" s="213"/>
      <c r="H299" s="213"/>
      <c r="I299" s="216"/>
      <c r="J299" s="227">
        <f>BK299</f>
        <v>0</v>
      </c>
      <c r="K299" s="213"/>
      <c r="L299" s="218"/>
      <c r="M299" s="219"/>
      <c r="N299" s="220"/>
      <c r="O299" s="220"/>
      <c r="P299" s="221">
        <f>SUM(P300:P309)</f>
        <v>0</v>
      </c>
      <c r="Q299" s="220"/>
      <c r="R299" s="221">
        <f>SUM(R300:R309)</f>
        <v>0</v>
      </c>
      <c r="S299" s="220"/>
      <c r="T299" s="222">
        <f>SUM(T300:T309)</f>
        <v>2.448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23" t="s">
        <v>88</v>
      </c>
      <c r="AT299" s="224" t="s">
        <v>77</v>
      </c>
      <c r="AU299" s="224" t="s">
        <v>86</v>
      </c>
      <c r="AY299" s="223" t="s">
        <v>163</v>
      </c>
      <c r="BK299" s="225">
        <f>SUM(BK300:BK309)</f>
        <v>0</v>
      </c>
    </row>
    <row r="300" s="2" customFormat="1" ht="14.4" customHeight="1">
      <c r="A300" s="39"/>
      <c r="B300" s="40"/>
      <c r="C300" s="228" t="s">
        <v>599</v>
      </c>
      <c r="D300" s="228" t="s">
        <v>166</v>
      </c>
      <c r="E300" s="229" t="s">
        <v>1561</v>
      </c>
      <c r="F300" s="230" t="s">
        <v>1562</v>
      </c>
      <c r="G300" s="231" t="s">
        <v>169</v>
      </c>
      <c r="H300" s="232">
        <v>51</v>
      </c>
      <c r="I300" s="233"/>
      <c r="J300" s="234">
        <f>ROUND(I300*H300,2)</f>
        <v>0</v>
      </c>
      <c r="K300" s="235"/>
      <c r="L300" s="45"/>
      <c r="M300" s="236" t="s">
        <v>1</v>
      </c>
      <c r="N300" s="237" t="s">
        <v>43</v>
      </c>
      <c r="O300" s="92"/>
      <c r="P300" s="238">
        <f>O300*H300</f>
        <v>0</v>
      </c>
      <c r="Q300" s="238">
        <v>0</v>
      </c>
      <c r="R300" s="238">
        <f>Q300*H300</f>
        <v>0</v>
      </c>
      <c r="S300" s="238">
        <v>0.017999999999999999</v>
      </c>
      <c r="T300" s="239">
        <f>S300*H300</f>
        <v>0.91799999999999993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278</v>
      </c>
      <c r="AT300" s="240" t="s">
        <v>166</v>
      </c>
      <c r="AU300" s="240" t="s">
        <v>88</v>
      </c>
      <c r="AY300" s="18" t="s">
        <v>163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86</v>
      </c>
      <c r="BK300" s="241">
        <f>ROUND(I300*H300,2)</f>
        <v>0</v>
      </c>
      <c r="BL300" s="18" t="s">
        <v>278</v>
      </c>
      <c r="BM300" s="240" t="s">
        <v>1563</v>
      </c>
    </row>
    <row r="301" s="15" customFormat="1">
      <c r="A301" s="15"/>
      <c r="B301" s="269"/>
      <c r="C301" s="270"/>
      <c r="D301" s="244" t="s">
        <v>172</v>
      </c>
      <c r="E301" s="271" t="s">
        <v>1</v>
      </c>
      <c r="F301" s="272" t="s">
        <v>1317</v>
      </c>
      <c r="G301" s="270"/>
      <c r="H301" s="271" t="s">
        <v>1</v>
      </c>
      <c r="I301" s="273"/>
      <c r="J301" s="270"/>
      <c r="K301" s="270"/>
      <c r="L301" s="274"/>
      <c r="M301" s="275"/>
      <c r="N301" s="276"/>
      <c r="O301" s="276"/>
      <c r="P301" s="276"/>
      <c r="Q301" s="276"/>
      <c r="R301" s="276"/>
      <c r="S301" s="276"/>
      <c r="T301" s="27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8" t="s">
        <v>172</v>
      </c>
      <c r="AU301" s="278" t="s">
        <v>88</v>
      </c>
      <c r="AV301" s="15" t="s">
        <v>86</v>
      </c>
      <c r="AW301" s="15" t="s">
        <v>34</v>
      </c>
      <c r="AX301" s="15" t="s">
        <v>78</v>
      </c>
      <c r="AY301" s="278" t="s">
        <v>163</v>
      </c>
    </row>
    <row r="302" s="13" customFormat="1">
      <c r="A302" s="13"/>
      <c r="B302" s="242"/>
      <c r="C302" s="243"/>
      <c r="D302" s="244" t="s">
        <v>172</v>
      </c>
      <c r="E302" s="245" t="s">
        <v>1</v>
      </c>
      <c r="F302" s="246" t="s">
        <v>1564</v>
      </c>
      <c r="G302" s="243"/>
      <c r="H302" s="247">
        <v>35</v>
      </c>
      <c r="I302" s="248"/>
      <c r="J302" s="243"/>
      <c r="K302" s="243"/>
      <c r="L302" s="249"/>
      <c r="M302" s="250"/>
      <c r="N302" s="251"/>
      <c r="O302" s="251"/>
      <c r="P302" s="251"/>
      <c r="Q302" s="251"/>
      <c r="R302" s="251"/>
      <c r="S302" s="251"/>
      <c r="T302" s="25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3" t="s">
        <v>172</v>
      </c>
      <c r="AU302" s="253" t="s">
        <v>88</v>
      </c>
      <c r="AV302" s="13" t="s">
        <v>88</v>
      </c>
      <c r="AW302" s="13" t="s">
        <v>34</v>
      </c>
      <c r="AX302" s="13" t="s">
        <v>78</v>
      </c>
      <c r="AY302" s="253" t="s">
        <v>163</v>
      </c>
    </row>
    <row r="303" s="16" customFormat="1">
      <c r="A303" s="16"/>
      <c r="B303" s="279"/>
      <c r="C303" s="280"/>
      <c r="D303" s="244" t="s">
        <v>172</v>
      </c>
      <c r="E303" s="281" t="s">
        <v>1</v>
      </c>
      <c r="F303" s="282" t="s">
        <v>190</v>
      </c>
      <c r="G303" s="280"/>
      <c r="H303" s="283">
        <v>35</v>
      </c>
      <c r="I303" s="284"/>
      <c r="J303" s="280"/>
      <c r="K303" s="280"/>
      <c r="L303" s="285"/>
      <c r="M303" s="286"/>
      <c r="N303" s="287"/>
      <c r="O303" s="287"/>
      <c r="P303" s="287"/>
      <c r="Q303" s="287"/>
      <c r="R303" s="287"/>
      <c r="S303" s="287"/>
      <c r="T303" s="288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89" t="s">
        <v>172</v>
      </c>
      <c r="AU303" s="289" t="s">
        <v>88</v>
      </c>
      <c r="AV303" s="16" t="s">
        <v>164</v>
      </c>
      <c r="AW303" s="16" t="s">
        <v>34</v>
      </c>
      <c r="AX303" s="16" t="s">
        <v>78</v>
      </c>
      <c r="AY303" s="289" t="s">
        <v>163</v>
      </c>
    </row>
    <row r="304" s="15" customFormat="1">
      <c r="A304" s="15"/>
      <c r="B304" s="269"/>
      <c r="C304" s="270"/>
      <c r="D304" s="244" t="s">
        <v>172</v>
      </c>
      <c r="E304" s="271" t="s">
        <v>1</v>
      </c>
      <c r="F304" s="272" t="s">
        <v>1565</v>
      </c>
      <c r="G304" s="270"/>
      <c r="H304" s="271" t="s">
        <v>1</v>
      </c>
      <c r="I304" s="273"/>
      <c r="J304" s="270"/>
      <c r="K304" s="270"/>
      <c r="L304" s="274"/>
      <c r="M304" s="275"/>
      <c r="N304" s="276"/>
      <c r="O304" s="276"/>
      <c r="P304" s="276"/>
      <c r="Q304" s="276"/>
      <c r="R304" s="276"/>
      <c r="S304" s="276"/>
      <c r="T304" s="27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8" t="s">
        <v>172</v>
      </c>
      <c r="AU304" s="278" t="s">
        <v>88</v>
      </c>
      <c r="AV304" s="15" t="s">
        <v>86</v>
      </c>
      <c r="AW304" s="15" t="s">
        <v>34</v>
      </c>
      <c r="AX304" s="15" t="s">
        <v>78</v>
      </c>
      <c r="AY304" s="278" t="s">
        <v>163</v>
      </c>
    </row>
    <row r="305" s="13" customFormat="1">
      <c r="A305" s="13"/>
      <c r="B305" s="242"/>
      <c r="C305" s="243"/>
      <c r="D305" s="244" t="s">
        <v>172</v>
      </c>
      <c r="E305" s="245" t="s">
        <v>1</v>
      </c>
      <c r="F305" s="246" t="s">
        <v>1566</v>
      </c>
      <c r="G305" s="243"/>
      <c r="H305" s="247">
        <v>16</v>
      </c>
      <c r="I305" s="248"/>
      <c r="J305" s="243"/>
      <c r="K305" s="243"/>
      <c r="L305" s="249"/>
      <c r="M305" s="250"/>
      <c r="N305" s="251"/>
      <c r="O305" s="251"/>
      <c r="P305" s="251"/>
      <c r="Q305" s="251"/>
      <c r="R305" s="251"/>
      <c r="S305" s="251"/>
      <c r="T305" s="25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3" t="s">
        <v>172</v>
      </c>
      <c r="AU305" s="253" t="s">
        <v>88</v>
      </c>
      <c r="AV305" s="13" t="s">
        <v>88</v>
      </c>
      <c r="AW305" s="13" t="s">
        <v>34</v>
      </c>
      <c r="AX305" s="13" t="s">
        <v>78</v>
      </c>
      <c r="AY305" s="253" t="s">
        <v>163</v>
      </c>
    </row>
    <row r="306" s="16" customFormat="1">
      <c r="A306" s="16"/>
      <c r="B306" s="279"/>
      <c r="C306" s="280"/>
      <c r="D306" s="244" t="s">
        <v>172</v>
      </c>
      <c r="E306" s="281" t="s">
        <v>1</v>
      </c>
      <c r="F306" s="282" t="s">
        <v>190</v>
      </c>
      <c r="G306" s="280"/>
      <c r="H306" s="283">
        <v>16</v>
      </c>
      <c r="I306" s="284"/>
      <c r="J306" s="280"/>
      <c r="K306" s="280"/>
      <c r="L306" s="285"/>
      <c r="M306" s="286"/>
      <c r="N306" s="287"/>
      <c r="O306" s="287"/>
      <c r="P306" s="287"/>
      <c r="Q306" s="287"/>
      <c r="R306" s="287"/>
      <c r="S306" s="287"/>
      <c r="T306" s="288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89" t="s">
        <v>172</v>
      </c>
      <c r="AU306" s="289" t="s">
        <v>88</v>
      </c>
      <c r="AV306" s="16" t="s">
        <v>164</v>
      </c>
      <c r="AW306" s="16" t="s">
        <v>34</v>
      </c>
      <c r="AX306" s="16" t="s">
        <v>78</v>
      </c>
      <c r="AY306" s="289" t="s">
        <v>163</v>
      </c>
    </row>
    <row r="307" s="14" customFormat="1">
      <c r="A307" s="14"/>
      <c r="B307" s="254"/>
      <c r="C307" s="255"/>
      <c r="D307" s="244" t="s">
        <v>172</v>
      </c>
      <c r="E307" s="256" t="s">
        <v>1</v>
      </c>
      <c r="F307" s="257" t="s">
        <v>176</v>
      </c>
      <c r="G307" s="255"/>
      <c r="H307" s="258">
        <v>51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4" t="s">
        <v>172</v>
      </c>
      <c r="AU307" s="264" t="s">
        <v>88</v>
      </c>
      <c r="AV307" s="14" t="s">
        <v>170</v>
      </c>
      <c r="AW307" s="14" t="s">
        <v>34</v>
      </c>
      <c r="AX307" s="14" t="s">
        <v>86</v>
      </c>
      <c r="AY307" s="264" t="s">
        <v>163</v>
      </c>
    </row>
    <row r="308" s="2" customFormat="1" ht="24.15" customHeight="1">
      <c r="A308" s="39"/>
      <c r="B308" s="40"/>
      <c r="C308" s="228" t="s">
        <v>603</v>
      </c>
      <c r="D308" s="228" t="s">
        <v>166</v>
      </c>
      <c r="E308" s="229" t="s">
        <v>1567</v>
      </c>
      <c r="F308" s="230" t="s">
        <v>1568</v>
      </c>
      <c r="G308" s="231" t="s">
        <v>169</v>
      </c>
      <c r="H308" s="232">
        <v>51</v>
      </c>
      <c r="I308" s="233"/>
      <c r="J308" s="234">
        <f>ROUND(I308*H308,2)</f>
        <v>0</v>
      </c>
      <c r="K308" s="235"/>
      <c r="L308" s="45"/>
      <c r="M308" s="236" t="s">
        <v>1</v>
      </c>
      <c r="N308" s="237" t="s">
        <v>43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0.029999999999999999</v>
      </c>
      <c r="T308" s="239">
        <f>S308*H308</f>
        <v>1.53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278</v>
      </c>
      <c r="AT308" s="240" t="s">
        <v>166</v>
      </c>
      <c r="AU308" s="240" t="s">
        <v>88</v>
      </c>
      <c r="AY308" s="18" t="s">
        <v>163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86</v>
      </c>
      <c r="BK308" s="241">
        <f>ROUND(I308*H308,2)</f>
        <v>0</v>
      </c>
      <c r="BL308" s="18" t="s">
        <v>278</v>
      </c>
      <c r="BM308" s="240" t="s">
        <v>1569</v>
      </c>
    </row>
    <row r="309" s="2" customFormat="1" ht="24.15" customHeight="1">
      <c r="A309" s="39"/>
      <c r="B309" s="40"/>
      <c r="C309" s="228" t="s">
        <v>607</v>
      </c>
      <c r="D309" s="228" t="s">
        <v>166</v>
      </c>
      <c r="E309" s="229" t="s">
        <v>990</v>
      </c>
      <c r="F309" s="230" t="s">
        <v>991</v>
      </c>
      <c r="G309" s="231" t="s">
        <v>538</v>
      </c>
      <c r="H309" s="301"/>
      <c r="I309" s="233"/>
      <c r="J309" s="234">
        <f>ROUND(I309*H309,2)</f>
        <v>0</v>
      </c>
      <c r="K309" s="235"/>
      <c r="L309" s="45"/>
      <c r="M309" s="236" t="s">
        <v>1</v>
      </c>
      <c r="N309" s="237" t="s">
        <v>43</v>
      </c>
      <c r="O309" s="92"/>
      <c r="P309" s="238">
        <f>O309*H309</f>
        <v>0</v>
      </c>
      <c r="Q309" s="238">
        <v>0</v>
      </c>
      <c r="R309" s="238">
        <f>Q309*H309</f>
        <v>0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278</v>
      </c>
      <c r="AT309" s="240" t="s">
        <v>166</v>
      </c>
      <c r="AU309" s="240" t="s">
        <v>88</v>
      </c>
      <c r="AY309" s="18" t="s">
        <v>163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86</v>
      </c>
      <c r="BK309" s="241">
        <f>ROUND(I309*H309,2)</f>
        <v>0</v>
      </c>
      <c r="BL309" s="18" t="s">
        <v>278</v>
      </c>
      <c r="BM309" s="240" t="s">
        <v>1570</v>
      </c>
    </row>
    <row r="310" s="12" customFormat="1" ht="22.8" customHeight="1">
      <c r="A310" s="12"/>
      <c r="B310" s="212"/>
      <c r="C310" s="213"/>
      <c r="D310" s="214" t="s">
        <v>77</v>
      </c>
      <c r="E310" s="226" t="s">
        <v>1571</v>
      </c>
      <c r="F310" s="226" t="s">
        <v>1572</v>
      </c>
      <c r="G310" s="213"/>
      <c r="H310" s="213"/>
      <c r="I310" s="216"/>
      <c r="J310" s="227">
        <f>BK310</f>
        <v>0</v>
      </c>
      <c r="K310" s="213"/>
      <c r="L310" s="218"/>
      <c r="M310" s="219"/>
      <c r="N310" s="220"/>
      <c r="O310" s="220"/>
      <c r="P310" s="221">
        <f>SUM(P311:P325)</f>
        <v>0</v>
      </c>
      <c r="Q310" s="220"/>
      <c r="R310" s="221">
        <f>SUM(R311:R325)</f>
        <v>0.61754520000000002</v>
      </c>
      <c r="S310" s="220"/>
      <c r="T310" s="222">
        <f>SUM(T311:T325)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3" t="s">
        <v>88</v>
      </c>
      <c r="AT310" s="224" t="s">
        <v>77</v>
      </c>
      <c r="AU310" s="224" t="s">
        <v>86</v>
      </c>
      <c r="AY310" s="223" t="s">
        <v>163</v>
      </c>
      <c r="BK310" s="225">
        <f>SUM(BK311:BK325)</f>
        <v>0</v>
      </c>
    </row>
    <row r="311" s="2" customFormat="1" ht="24.15" customHeight="1">
      <c r="A311" s="39"/>
      <c r="B311" s="40"/>
      <c r="C311" s="228" t="s">
        <v>611</v>
      </c>
      <c r="D311" s="228" t="s">
        <v>166</v>
      </c>
      <c r="E311" s="229" t="s">
        <v>1573</v>
      </c>
      <c r="F311" s="230" t="s">
        <v>1574</v>
      </c>
      <c r="G311" s="231" t="s">
        <v>169</v>
      </c>
      <c r="H311" s="232">
        <v>46.68</v>
      </c>
      <c r="I311" s="233"/>
      <c r="J311" s="234">
        <f>ROUND(I311*H311,2)</f>
        <v>0</v>
      </c>
      <c r="K311" s="235"/>
      <c r="L311" s="45"/>
      <c r="M311" s="236" t="s">
        <v>1</v>
      </c>
      <c r="N311" s="237" t="s">
        <v>43</v>
      </c>
      <c r="O311" s="92"/>
      <c r="P311" s="238">
        <f>O311*H311</f>
        <v>0</v>
      </c>
      <c r="Q311" s="238">
        <v>0.01223</v>
      </c>
      <c r="R311" s="238">
        <f>Q311*H311</f>
        <v>0.57089639999999997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278</v>
      </c>
      <c r="AT311" s="240" t="s">
        <v>166</v>
      </c>
      <c r="AU311" s="240" t="s">
        <v>88</v>
      </c>
      <c r="AY311" s="18" t="s">
        <v>163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86</v>
      </c>
      <c r="BK311" s="241">
        <f>ROUND(I311*H311,2)</f>
        <v>0</v>
      </c>
      <c r="BL311" s="18" t="s">
        <v>278</v>
      </c>
      <c r="BM311" s="240" t="s">
        <v>1575</v>
      </c>
    </row>
    <row r="312" s="15" customFormat="1">
      <c r="A312" s="15"/>
      <c r="B312" s="269"/>
      <c r="C312" s="270"/>
      <c r="D312" s="244" t="s">
        <v>172</v>
      </c>
      <c r="E312" s="271" t="s">
        <v>1</v>
      </c>
      <c r="F312" s="272" t="s">
        <v>1317</v>
      </c>
      <c r="G312" s="270"/>
      <c r="H312" s="271" t="s">
        <v>1</v>
      </c>
      <c r="I312" s="273"/>
      <c r="J312" s="270"/>
      <c r="K312" s="270"/>
      <c r="L312" s="274"/>
      <c r="M312" s="275"/>
      <c r="N312" s="276"/>
      <c r="O312" s="276"/>
      <c r="P312" s="276"/>
      <c r="Q312" s="276"/>
      <c r="R312" s="276"/>
      <c r="S312" s="276"/>
      <c r="T312" s="277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8" t="s">
        <v>172</v>
      </c>
      <c r="AU312" s="278" t="s">
        <v>88</v>
      </c>
      <c r="AV312" s="15" t="s">
        <v>86</v>
      </c>
      <c r="AW312" s="15" t="s">
        <v>34</v>
      </c>
      <c r="AX312" s="15" t="s">
        <v>78</v>
      </c>
      <c r="AY312" s="278" t="s">
        <v>163</v>
      </c>
    </row>
    <row r="313" s="13" customFormat="1">
      <c r="A313" s="13"/>
      <c r="B313" s="242"/>
      <c r="C313" s="243"/>
      <c r="D313" s="244" t="s">
        <v>172</v>
      </c>
      <c r="E313" s="245" t="s">
        <v>1</v>
      </c>
      <c r="F313" s="246" t="s">
        <v>1564</v>
      </c>
      <c r="G313" s="243"/>
      <c r="H313" s="247">
        <v>35</v>
      </c>
      <c r="I313" s="248"/>
      <c r="J313" s="243"/>
      <c r="K313" s="243"/>
      <c r="L313" s="249"/>
      <c r="M313" s="250"/>
      <c r="N313" s="251"/>
      <c r="O313" s="251"/>
      <c r="P313" s="251"/>
      <c r="Q313" s="251"/>
      <c r="R313" s="251"/>
      <c r="S313" s="251"/>
      <c r="T313" s="25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3" t="s">
        <v>172</v>
      </c>
      <c r="AU313" s="253" t="s">
        <v>88</v>
      </c>
      <c r="AV313" s="13" t="s">
        <v>88</v>
      </c>
      <c r="AW313" s="13" t="s">
        <v>34</v>
      </c>
      <c r="AX313" s="13" t="s">
        <v>78</v>
      </c>
      <c r="AY313" s="253" t="s">
        <v>163</v>
      </c>
    </row>
    <row r="314" s="16" customFormat="1">
      <c r="A314" s="16"/>
      <c r="B314" s="279"/>
      <c r="C314" s="280"/>
      <c r="D314" s="244" t="s">
        <v>172</v>
      </c>
      <c r="E314" s="281" t="s">
        <v>1</v>
      </c>
      <c r="F314" s="282" t="s">
        <v>190</v>
      </c>
      <c r="G314" s="280"/>
      <c r="H314" s="283">
        <v>35</v>
      </c>
      <c r="I314" s="284"/>
      <c r="J314" s="280"/>
      <c r="K314" s="280"/>
      <c r="L314" s="285"/>
      <c r="M314" s="286"/>
      <c r="N314" s="287"/>
      <c r="O314" s="287"/>
      <c r="P314" s="287"/>
      <c r="Q314" s="287"/>
      <c r="R314" s="287"/>
      <c r="S314" s="287"/>
      <c r="T314" s="288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89" t="s">
        <v>172</v>
      </c>
      <c r="AU314" s="289" t="s">
        <v>88</v>
      </c>
      <c r="AV314" s="16" t="s">
        <v>164</v>
      </c>
      <c r="AW314" s="16" t="s">
        <v>34</v>
      </c>
      <c r="AX314" s="16" t="s">
        <v>78</v>
      </c>
      <c r="AY314" s="289" t="s">
        <v>163</v>
      </c>
    </row>
    <row r="315" s="15" customFormat="1">
      <c r="A315" s="15"/>
      <c r="B315" s="269"/>
      <c r="C315" s="270"/>
      <c r="D315" s="244" t="s">
        <v>172</v>
      </c>
      <c r="E315" s="271" t="s">
        <v>1</v>
      </c>
      <c r="F315" s="272" t="s">
        <v>1576</v>
      </c>
      <c r="G315" s="270"/>
      <c r="H315" s="271" t="s">
        <v>1</v>
      </c>
      <c r="I315" s="273"/>
      <c r="J315" s="270"/>
      <c r="K315" s="270"/>
      <c r="L315" s="274"/>
      <c r="M315" s="275"/>
      <c r="N315" s="276"/>
      <c r="O315" s="276"/>
      <c r="P315" s="276"/>
      <c r="Q315" s="276"/>
      <c r="R315" s="276"/>
      <c r="S315" s="276"/>
      <c r="T315" s="27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8" t="s">
        <v>172</v>
      </c>
      <c r="AU315" s="278" t="s">
        <v>88</v>
      </c>
      <c r="AV315" s="15" t="s">
        <v>86</v>
      </c>
      <c r="AW315" s="15" t="s">
        <v>34</v>
      </c>
      <c r="AX315" s="15" t="s">
        <v>78</v>
      </c>
      <c r="AY315" s="278" t="s">
        <v>163</v>
      </c>
    </row>
    <row r="316" s="13" customFormat="1">
      <c r="A316" s="13"/>
      <c r="B316" s="242"/>
      <c r="C316" s="243"/>
      <c r="D316" s="244" t="s">
        <v>172</v>
      </c>
      <c r="E316" s="245" t="s">
        <v>1</v>
      </c>
      <c r="F316" s="246" t="s">
        <v>1577</v>
      </c>
      <c r="G316" s="243"/>
      <c r="H316" s="247">
        <v>11.68</v>
      </c>
      <c r="I316" s="248"/>
      <c r="J316" s="243"/>
      <c r="K316" s="243"/>
      <c r="L316" s="249"/>
      <c r="M316" s="250"/>
      <c r="N316" s="251"/>
      <c r="O316" s="251"/>
      <c r="P316" s="251"/>
      <c r="Q316" s="251"/>
      <c r="R316" s="251"/>
      <c r="S316" s="251"/>
      <c r="T316" s="25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3" t="s">
        <v>172</v>
      </c>
      <c r="AU316" s="253" t="s">
        <v>88</v>
      </c>
      <c r="AV316" s="13" t="s">
        <v>88</v>
      </c>
      <c r="AW316" s="13" t="s">
        <v>34</v>
      </c>
      <c r="AX316" s="13" t="s">
        <v>78</v>
      </c>
      <c r="AY316" s="253" t="s">
        <v>163</v>
      </c>
    </row>
    <row r="317" s="16" customFormat="1">
      <c r="A317" s="16"/>
      <c r="B317" s="279"/>
      <c r="C317" s="280"/>
      <c r="D317" s="244" t="s">
        <v>172</v>
      </c>
      <c r="E317" s="281" t="s">
        <v>1</v>
      </c>
      <c r="F317" s="282" t="s">
        <v>190</v>
      </c>
      <c r="G317" s="280"/>
      <c r="H317" s="283">
        <v>11.68</v>
      </c>
      <c r="I317" s="284"/>
      <c r="J317" s="280"/>
      <c r="K317" s="280"/>
      <c r="L317" s="285"/>
      <c r="M317" s="286"/>
      <c r="N317" s="287"/>
      <c r="O317" s="287"/>
      <c r="P317" s="287"/>
      <c r="Q317" s="287"/>
      <c r="R317" s="287"/>
      <c r="S317" s="287"/>
      <c r="T317" s="288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89" t="s">
        <v>172</v>
      </c>
      <c r="AU317" s="289" t="s">
        <v>88</v>
      </c>
      <c r="AV317" s="16" t="s">
        <v>164</v>
      </c>
      <c r="AW317" s="16" t="s">
        <v>34</v>
      </c>
      <c r="AX317" s="16" t="s">
        <v>78</v>
      </c>
      <c r="AY317" s="289" t="s">
        <v>163</v>
      </c>
    </row>
    <row r="318" s="14" customFormat="1">
      <c r="A318" s="14"/>
      <c r="B318" s="254"/>
      <c r="C318" s="255"/>
      <c r="D318" s="244" t="s">
        <v>172</v>
      </c>
      <c r="E318" s="256" t="s">
        <v>1</v>
      </c>
      <c r="F318" s="257" t="s">
        <v>176</v>
      </c>
      <c r="G318" s="255"/>
      <c r="H318" s="258">
        <v>46.68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4" t="s">
        <v>172</v>
      </c>
      <c r="AU318" s="264" t="s">
        <v>88</v>
      </c>
      <c r="AV318" s="14" t="s">
        <v>170</v>
      </c>
      <c r="AW318" s="14" t="s">
        <v>34</v>
      </c>
      <c r="AX318" s="14" t="s">
        <v>86</v>
      </c>
      <c r="AY318" s="264" t="s">
        <v>163</v>
      </c>
    </row>
    <row r="319" s="2" customFormat="1" ht="24.15" customHeight="1">
      <c r="A319" s="39"/>
      <c r="B319" s="40"/>
      <c r="C319" s="228" t="s">
        <v>616</v>
      </c>
      <c r="D319" s="228" t="s">
        <v>166</v>
      </c>
      <c r="E319" s="229" t="s">
        <v>1578</v>
      </c>
      <c r="F319" s="230" t="s">
        <v>1579</v>
      </c>
      <c r="G319" s="231" t="s">
        <v>169</v>
      </c>
      <c r="H319" s="232">
        <v>3.7200000000000002</v>
      </c>
      <c r="I319" s="233"/>
      <c r="J319" s="234">
        <f>ROUND(I319*H319,2)</f>
        <v>0</v>
      </c>
      <c r="K319" s="235"/>
      <c r="L319" s="45"/>
      <c r="M319" s="236" t="s">
        <v>1</v>
      </c>
      <c r="N319" s="237" t="s">
        <v>43</v>
      </c>
      <c r="O319" s="92"/>
      <c r="P319" s="238">
        <f>O319*H319</f>
        <v>0</v>
      </c>
      <c r="Q319" s="238">
        <v>0.012540000000000001</v>
      </c>
      <c r="R319" s="238">
        <f>Q319*H319</f>
        <v>0.046648800000000004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278</v>
      </c>
      <c r="AT319" s="240" t="s">
        <v>166</v>
      </c>
      <c r="AU319" s="240" t="s">
        <v>88</v>
      </c>
      <c r="AY319" s="18" t="s">
        <v>163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86</v>
      </c>
      <c r="BK319" s="241">
        <f>ROUND(I319*H319,2)</f>
        <v>0</v>
      </c>
      <c r="BL319" s="18" t="s">
        <v>278</v>
      </c>
      <c r="BM319" s="240" t="s">
        <v>1580</v>
      </c>
    </row>
    <row r="320" s="15" customFormat="1">
      <c r="A320" s="15"/>
      <c r="B320" s="269"/>
      <c r="C320" s="270"/>
      <c r="D320" s="244" t="s">
        <v>172</v>
      </c>
      <c r="E320" s="271" t="s">
        <v>1</v>
      </c>
      <c r="F320" s="272" t="s">
        <v>1321</v>
      </c>
      <c r="G320" s="270"/>
      <c r="H320" s="271" t="s">
        <v>1</v>
      </c>
      <c r="I320" s="273"/>
      <c r="J320" s="270"/>
      <c r="K320" s="270"/>
      <c r="L320" s="274"/>
      <c r="M320" s="275"/>
      <c r="N320" s="276"/>
      <c r="O320" s="276"/>
      <c r="P320" s="276"/>
      <c r="Q320" s="276"/>
      <c r="R320" s="276"/>
      <c r="S320" s="276"/>
      <c r="T320" s="277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8" t="s">
        <v>172</v>
      </c>
      <c r="AU320" s="278" t="s">
        <v>88</v>
      </c>
      <c r="AV320" s="15" t="s">
        <v>86</v>
      </c>
      <c r="AW320" s="15" t="s">
        <v>34</v>
      </c>
      <c r="AX320" s="15" t="s">
        <v>78</v>
      </c>
      <c r="AY320" s="278" t="s">
        <v>163</v>
      </c>
    </row>
    <row r="321" s="13" customFormat="1">
      <c r="A321" s="13"/>
      <c r="B321" s="242"/>
      <c r="C321" s="243"/>
      <c r="D321" s="244" t="s">
        <v>172</v>
      </c>
      <c r="E321" s="245" t="s">
        <v>1</v>
      </c>
      <c r="F321" s="246" t="s">
        <v>1424</v>
      </c>
      <c r="G321" s="243"/>
      <c r="H321" s="247">
        <v>1.3799999999999999</v>
      </c>
      <c r="I321" s="248"/>
      <c r="J321" s="243"/>
      <c r="K321" s="243"/>
      <c r="L321" s="249"/>
      <c r="M321" s="250"/>
      <c r="N321" s="251"/>
      <c r="O321" s="251"/>
      <c r="P321" s="251"/>
      <c r="Q321" s="251"/>
      <c r="R321" s="251"/>
      <c r="S321" s="251"/>
      <c r="T321" s="25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3" t="s">
        <v>172</v>
      </c>
      <c r="AU321" s="253" t="s">
        <v>88</v>
      </c>
      <c r="AV321" s="13" t="s">
        <v>88</v>
      </c>
      <c r="AW321" s="13" t="s">
        <v>34</v>
      </c>
      <c r="AX321" s="13" t="s">
        <v>78</v>
      </c>
      <c r="AY321" s="253" t="s">
        <v>163</v>
      </c>
    </row>
    <row r="322" s="15" customFormat="1">
      <c r="A322" s="15"/>
      <c r="B322" s="269"/>
      <c r="C322" s="270"/>
      <c r="D322" s="244" t="s">
        <v>172</v>
      </c>
      <c r="E322" s="271" t="s">
        <v>1</v>
      </c>
      <c r="F322" s="272" t="s">
        <v>1319</v>
      </c>
      <c r="G322" s="270"/>
      <c r="H322" s="271" t="s">
        <v>1</v>
      </c>
      <c r="I322" s="273"/>
      <c r="J322" s="270"/>
      <c r="K322" s="270"/>
      <c r="L322" s="274"/>
      <c r="M322" s="275"/>
      <c r="N322" s="276"/>
      <c r="O322" s="276"/>
      <c r="P322" s="276"/>
      <c r="Q322" s="276"/>
      <c r="R322" s="276"/>
      <c r="S322" s="276"/>
      <c r="T322" s="277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8" t="s">
        <v>172</v>
      </c>
      <c r="AU322" s="278" t="s">
        <v>88</v>
      </c>
      <c r="AV322" s="15" t="s">
        <v>86</v>
      </c>
      <c r="AW322" s="15" t="s">
        <v>34</v>
      </c>
      <c r="AX322" s="15" t="s">
        <v>78</v>
      </c>
      <c r="AY322" s="278" t="s">
        <v>163</v>
      </c>
    </row>
    <row r="323" s="13" customFormat="1">
      <c r="A323" s="13"/>
      <c r="B323" s="242"/>
      <c r="C323" s="243"/>
      <c r="D323" s="244" t="s">
        <v>172</v>
      </c>
      <c r="E323" s="245" t="s">
        <v>1</v>
      </c>
      <c r="F323" s="246" t="s">
        <v>1425</v>
      </c>
      <c r="G323" s="243"/>
      <c r="H323" s="247">
        <v>2.3399999999999999</v>
      </c>
      <c r="I323" s="248"/>
      <c r="J323" s="243"/>
      <c r="K323" s="243"/>
      <c r="L323" s="249"/>
      <c r="M323" s="250"/>
      <c r="N323" s="251"/>
      <c r="O323" s="251"/>
      <c r="P323" s="251"/>
      <c r="Q323" s="251"/>
      <c r="R323" s="251"/>
      <c r="S323" s="251"/>
      <c r="T323" s="25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3" t="s">
        <v>172</v>
      </c>
      <c r="AU323" s="253" t="s">
        <v>88</v>
      </c>
      <c r="AV323" s="13" t="s">
        <v>88</v>
      </c>
      <c r="AW323" s="13" t="s">
        <v>34</v>
      </c>
      <c r="AX323" s="13" t="s">
        <v>78</v>
      </c>
      <c r="AY323" s="253" t="s">
        <v>163</v>
      </c>
    </row>
    <row r="324" s="14" customFormat="1">
      <c r="A324" s="14"/>
      <c r="B324" s="254"/>
      <c r="C324" s="255"/>
      <c r="D324" s="244" t="s">
        <v>172</v>
      </c>
      <c r="E324" s="256" t="s">
        <v>1</v>
      </c>
      <c r="F324" s="257" t="s">
        <v>176</v>
      </c>
      <c r="G324" s="255"/>
      <c r="H324" s="258">
        <v>3.7199999999999998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4" t="s">
        <v>172</v>
      </c>
      <c r="AU324" s="264" t="s">
        <v>88</v>
      </c>
      <c r="AV324" s="14" t="s">
        <v>170</v>
      </c>
      <c r="AW324" s="14" t="s">
        <v>34</v>
      </c>
      <c r="AX324" s="14" t="s">
        <v>86</v>
      </c>
      <c r="AY324" s="264" t="s">
        <v>163</v>
      </c>
    </row>
    <row r="325" s="2" customFormat="1" ht="24.15" customHeight="1">
      <c r="A325" s="39"/>
      <c r="B325" s="40"/>
      <c r="C325" s="228" t="s">
        <v>620</v>
      </c>
      <c r="D325" s="228" t="s">
        <v>166</v>
      </c>
      <c r="E325" s="229" t="s">
        <v>1581</v>
      </c>
      <c r="F325" s="230" t="s">
        <v>1582</v>
      </c>
      <c r="G325" s="231" t="s">
        <v>538</v>
      </c>
      <c r="H325" s="301"/>
      <c r="I325" s="233"/>
      <c r="J325" s="234">
        <f>ROUND(I325*H325,2)</f>
        <v>0</v>
      </c>
      <c r="K325" s="235"/>
      <c r="L325" s="45"/>
      <c r="M325" s="236" t="s">
        <v>1</v>
      </c>
      <c r="N325" s="237" t="s">
        <v>43</v>
      </c>
      <c r="O325" s="92"/>
      <c r="P325" s="238">
        <f>O325*H325</f>
        <v>0</v>
      </c>
      <c r="Q325" s="238">
        <v>0</v>
      </c>
      <c r="R325" s="238">
        <f>Q325*H325</f>
        <v>0</v>
      </c>
      <c r="S325" s="238">
        <v>0</v>
      </c>
      <c r="T325" s="23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0" t="s">
        <v>278</v>
      </c>
      <c r="AT325" s="240" t="s">
        <v>166</v>
      </c>
      <c r="AU325" s="240" t="s">
        <v>88</v>
      </c>
      <c r="AY325" s="18" t="s">
        <v>163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86</v>
      </c>
      <c r="BK325" s="241">
        <f>ROUND(I325*H325,2)</f>
        <v>0</v>
      </c>
      <c r="BL325" s="18" t="s">
        <v>278</v>
      </c>
      <c r="BM325" s="240" t="s">
        <v>1583</v>
      </c>
    </row>
    <row r="326" s="12" customFormat="1" ht="22.8" customHeight="1">
      <c r="A326" s="12"/>
      <c r="B326" s="212"/>
      <c r="C326" s="213"/>
      <c r="D326" s="214" t="s">
        <v>77</v>
      </c>
      <c r="E326" s="226" t="s">
        <v>540</v>
      </c>
      <c r="F326" s="226" t="s">
        <v>541</v>
      </c>
      <c r="G326" s="213"/>
      <c r="H326" s="213"/>
      <c r="I326" s="216"/>
      <c r="J326" s="227">
        <f>BK326</f>
        <v>0</v>
      </c>
      <c r="K326" s="213"/>
      <c r="L326" s="218"/>
      <c r="M326" s="219"/>
      <c r="N326" s="220"/>
      <c r="O326" s="220"/>
      <c r="P326" s="221">
        <f>SUM(P327:P337)</f>
        <v>0</v>
      </c>
      <c r="Q326" s="220"/>
      <c r="R326" s="221">
        <f>SUM(R327:R337)</f>
        <v>0.052440000000000007</v>
      </c>
      <c r="S326" s="220"/>
      <c r="T326" s="222">
        <f>SUM(T327:T337)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3" t="s">
        <v>88</v>
      </c>
      <c r="AT326" s="224" t="s">
        <v>77</v>
      </c>
      <c r="AU326" s="224" t="s">
        <v>86</v>
      </c>
      <c r="AY326" s="223" t="s">
        <v>163</v>
      </c>
      <c r="BK326" s="225">
        <f>SUM(BK327:BK337)</f>
        <v>0</v>
      </c>
    </row>
    <row r="327" s="2" customFormat="1" ht="24.15" customHeight="1">
      <c r="A327" s="39"/>
      <c r="B327" s="40"/>
      <c r="C327" s="228" t="s">
        <v>626</v>
      </c>
      <c r="D327" s="228" t="s">
        <v>166</v>
      </c>
      <c r="E327" s="229" t="s">
        <v>1584</v>
      </c>
      <c r="F327" s="230" t="s">
        <v>1585</v>
      </c>
      <c r="G327" s="231" t="s">
        <v>184</v>
      </c>
      <c r="H327" s="232">
        <v>3</v>
      </c>
      <c r="I327" s="233"/>
      <c r="J327" s="234">
        <f>ROUND(I327*H327,2)</f>
        <v>0</v>
      </c>
      <c r="K327" s="235"/>
      <c r="L327" s="45"/>
      <c r="M327" s="236" t="s">
        <v>1</v>
      </c>
      <c r="N327" s="237" t="s">
        <v>43</v>
      </c>
      <c r="O327" s="92"/>
      <c r="P327" s="238">
        <f>O327*H327</f>
        <v>0</v>
      </c>
      <c r="Q327" s="238">
        <v>0</v>
      </c>
      <c r="R327" s="238">
        <f>Q327*H327</f>
        <v>0</v>
      </c>
      <c r="S327" s="238">
        <v>0</v>
      </c>
      <c r="T327" s="23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0" t="s">
        <v>278</v>
      </c>
      <c r="AT327" s="240" t="s">
        <v>166</v>
      </c>
      <c r="AU327" s="240" t="s">
        <v>88</v>
      </c>
      <c r="AY327" s="18" t="s">
        <v>163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86</v>
      </c>
      <c r="BK327" s="241">
        <f>ROUND(I327*H327,2)</f>
        <v>0</v>
      </c>
      <c r="BL327" s="18" t="s">
        <v>278</v>
      </c>
      <c r="BM327" s="240" t="s">
        <v>1586</v>
      </c>
    </row>
    <row r="328" s="2" customFormat="1" ht="24.15" customHeight="1">
      <c r="A328" s="39"/>
      <c r="B328" s="40"/>
      <c r="C328" s="290" t="s">
        <v>631</v>
      </c>
      <c r="D328" s="290" t="s">
        <v>294</v>
      </c>
      <c r="E328" s="291" t="s">
        <v>1587</v>
      </c>
      <c r="F328" s="292" t="s">
        <v>1588</v>
      </c>
      <c r="G328" s="293" t="s">
        <v>184</v>
      </c>
      <c r="H328" s="294">
        <v>1</v>
      </c>
      <c r="I328" s="295"/>
      <c r="J328" s="296">
        <f>ROUND(I328*H328,2)</f>
        <v>0</v>
      </c>
      <c r="K328" s="297"/>
      <c r="L328" s="298"/>
      <c r="M328" s="299" t="s">
        <v>1</v>
      </c>
      <c r="N328" s="300" t="s">
        <v>43</v>
      </c>
      <c r="O328" s="92"/>
      <c r="P328" s="238">
        <f>O328*H328</f>
        <v>0</v>
      </c>
      <c r="Q328" s="238">
        <v>0.016</v>
      </c>
      <c r="R328" s="238">
        <f>Q328*H328</f>
        <v>0.016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350</v>
      </c>
      <c r="AT328" s="240" t="s">
        <v>294</v>
      </c>
      <c r="AU328" s="240" t="s">
        <v>88</v>
      </c>
      <c r="AY328" s="18" t="s">
        <v>163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86</v>
      </c>
      <c r="BK328" s="241">
        <f>ROUND(I328*H328,2)</f>
        <v>0</v>
      </c>
      <c r="BL328" s="18" t="s">
        <v>278</v>
      </c>
      <c r="BM328" s="240" t="s">
        <v>1589</v>
      </c>
    </row>
    <row r="329" s="2" customFormat="1" ht="24.15" customHeight="1">
      <c r="A329" s="39"/>
      <c r="B329" s="40"/>
      <c r="C329" s="290" t="s">
        <v>635</v>
      </c>
      <c r="D329" s="290" t="s">
        <v>294</v>
      </c>
      <c r="E329" s="291" t="s">
        <v>1590</v>
      </c>
      <c r="F329" s="292" t="s">
        <v>1591</v>
      </c>
      <c r="G329" s="293" t="s">
        <v>184</v>
      </c>
      <c r="H329" s="294">
        <v>2</v>
      </c>
      <c r="I329" s="295"/>
      <c r="J329" s="296">
        <f>ROUND(I329*H329,2)</f>
        <v>0</v>
      </c>
      <c r="K329" s="297"/>
      <c r="L329" s="298"/>
      <c r="M329" s="299" t="s">
        <v>1</v>
      </c>
      <c r="N329" s="300" t="s">
        <v>43</v>
      </c>
      <c r="O329" s="92"/>
      <c r="P329" s="238">
        <f>O329*H329</f>
        <v>0</v>
      </c>
      <c r="Q329" s="238">
        <v>0.014500000000000001</v>
      </c>
      <c r="R329" s="238">
        <f>Q329*H329</f>
        <v>0.029000000000000001</v>
      </c>
      <c r="S329" s="238">
        <v>0</v>
      </c>
      <c r="T329" s="23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0" t="s">
        <v>350</v>
      </c>
      <c r="AT329" s="240" t="s">
        <v>294</v>
      </c>
      <c r="AU329" s="240" t="s">
        <v>88</v>
      </c>
      <c r="AY329" s="18" t="s">
        <v>163</v>
      </c>
      <c r="BE329" s="241">
        <f>IF(N329="základní",J329,0)</f>
        <v>0</v>
      </c>
      <c r="BF329" s="241">
        <f>IF(N329="snížená",J329,0)</f>
        <v>0</v>
      </c>
      <c r="BG329" s="241">
        <f>IF(N329="zákl. přenesená",J329,0)</f>
        <v>0</v>
      </c>
      <c r="BH329" s="241">
        <f>IF(N329="sníž. přenesená",J329,0)</f>
        <v>0</v>
      </c>
      <c r="BI329" s="241">
        <f>IF(N329="nulová",J329,0)</f>
        <v>0</v>
      </c>
      <c r="BJ329" s="18" t="s">
        <v>86</v>
      </c>
      <c r="BK329" s="241">
        <f>ROUND(I329*H329,2)</f>
        <v>0</v>
      </c>
      <c r="BL329" s="18" t="s">
        <v>278</v>
      </c>
      <c r="BM329" s="240" t="s">
        <v>1592</v>
      </c>
    </row>
    <row r="330" s="2" customFormat="1" ht="14.4" customHeight="1">
      <c r="A330" s="39"/>
      <c r="B330" s="40"/>
      <c r="C330" s="228" t="s">
        <v>640</v>
      </c>
      <c r="D330" s="228" t="s">
        <v>166</v>
      </c>
      <c r="E330" s="229" t="s">
        <v>1593</v>
      </c>
      <c r="F330" s="230" t="s">
        <v>1594</v>
      </c>
      <c r="G330" s="231" t="s">
        <v>184</v>
      </c>
      <c r="H330" s="232">
        <v>3</v>
      </c>
      <c r="I330" s="233"/>
      <c r="J330" s="234">
        <f>ROUND(I330*H330,2)</f>
        <v>0</v>
      </c>
      <c r="K330" s="235"/>
      <c r="L330" s="45"/>
      <c r="M330" s="236" t="s">
        <v>1</v>
      </c>
      <c r="N330" s="237" t="s">
        <v>43</v>
      </c>
      <c r="O330" s="92"/>
      <c r="P330" s="238">
        <f>O330*H330</f>
        <v>0</v>
      </c>
      <c r="Q330" s="238">
        <v>0</v>
      </c>
      <c r="R330" s="238">
        <f>Q330*H330</f>
        <v>0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278</v>
      </c>
      <c r="AT330" s="240" t="s">
        <v>166</v>
      </c>
      <c r="AU330" s="240" t="s">
        <v>88</v>
      </c>
      <c r="AY330" s="18" t="s">
        <v>163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86</v>
      </c>
      <c r="BK330" s="241">
        <f>ROUND(I330*H330,2)</f>
        <v>0</v>
      </c>
      <c r="BL330" s="18" t="s">
        <v>278</v>
      </c>
      <c r="BM330" s="240" t="s">
        <v>1595</v>
      </c>
    </row>
    <row r="331" s="2" customFormat="1" ht="14.4" customHeight="1">
      <c r="A331" s="39"/>
      <c r="B331" s="40"/>
      <c r="C331" s="228" t="s">
        <v>644</v>
      </c>
      <c r="D331" s="228" t="s">
        <v>166</v>
      </c>
      <c r="E331" s="229" t="s">
        <v>1596</v>
      </c>
      <c r="F331" s="230" t="s">
        <v>1597</v>
      </c>
      <c r="G331" s="231" t="s">
        <v>184</v>
      </c>
      <c r="H331" s="232">
        <v>3</v>
      </c>
      <c r="I331" s="233"/>
      <c r="J331" s="234">
        <f>ROUND(I331*H331,2)</f>
        <v>0</v>
      </c>
      <c r="K331" s="235"/>
      <c r="L331" s="45"/>
      <c r="M331" s="236" t="s">
        <v>1</v>
      </c>
      <c r="N331" s="237" t="s">
        <v>43</v>
      </c>
      <c r="O331" s="92"/>
      <c r="P331" s="238">
        <f>O331*H331</f>
        <v>0</v>
      </c>
      <c r="Q331" s="238">
        <v>0</v>
      </c>
      <c r="R331" s="238">
        <f>Q331*H331</f>
        <v>0</v>
      </c>
      <c r="S331" s="238">
        <v>0</v>
      </c>
      <c r="T331" s="23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0" t="s">
        <v>278</v>
      </c>
      <c r="AT331" s="240" t="s">
        <v>166</v>
      </c>
      <c r="AU331" s="240" t="s">
        <v>88</v>
      </c>
      <c r="AY331" s="18" t="s">
        <v>163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8" t="s">
        <v>86</v>
      </c>
      <c r="BK331" s="241">
        <f>ROUND(I331*H331,2)</f>
        <v>0</v>
      </c>
      <c r="BL331" s="18" t="s">
        <v>278</v>
      </c>
      <c r="BM331" s="240" t="s">
        <v>1598</v>
      </c>
    </row>
    <row r="332" s="2" customFormat="1" ht="24.15" customHeight="1">
      <c r="A332" s="39"/>
      <c r="B332" s="40"/>
      <c r="C332" s="290" t="s">
        <v>649</v>
      </c>
      <c r="D332" s="290" t="s">
        <v>294</v>
      </c>
      <c r="E332" s="291" t="s">
        <v>1599</v>
      </c>
      <c r="F332" s="292" t="s">
        <v>1600</v>
      </c>
      <c r="G332" s="293" t="s">
        <v>184</v>
      </c>
      <c r="H332" s="294">
        <v>3</v>
      </c>
      <c r="I332" s="295"/>
      <c r="J332" s="296">
        <f>ROUND(I332*H332,2)</f>
        <v>0</v>
      </c>
      <c r="K332" s="297"/>
      <c r="L332" s="298"/>
      <c r="M332" s="299" t="s">
        <v>1</v>
      </c>
      <c r="N332" s="300" t="s">
        <v>43</v>
      </c>
      <c r="O332" s="92"/>
      <c r="P332" s="238">
        <f>O332*H332</f>
        <v>0</v>
      </c>
      <c r="Q332" s="238">
        <v>0.0011999999999999999</v>
      </c>
      <c r="R332" s="238">
        <f>Q332*H332</f>
        <v>0.0035999999999999999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350</v>
      </c>
      <c r="AT332" s="240" t="s">
        <v>294</v>
      </c>
      <c r="AU332" s="240" t="s">
        <v>88</v>
      </c>
      <c r="AY332" s="18" t="s">
        <v>163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86</v>
      </c>
      <c r="BK332" s="241">
        <f>ROUND(I332*H332,2)</f>
        <v>0</v>
      </c>
      <c r="BL332" s="18" t="s">
        <v>278</v>
      </c>
      <c r="BM332" s="240" t="s">
        <v>1601</v>
      </c>
    </row>
    <row r="333" s="2" customFormat="1" ht="14.4" customHeight="1">
      <c r="A333" s="39"/>
      <c r="B333" s="40"/>
      <c r="C333" s="290" t="s">
        <v>653</v>
      </c>
      <c r="D333" s="290" t="s">
        <v>294</v>
      </c>
      <c r="E333" s="291" t="s">
        <v>1602</v>
      </c>
      <c r="F333" s="292" t="s">
        <v>1603</v>
      </c>
      <c r="G333" s="293" t="s">
        <v>184</v>
      </c>
      <c r="H333" s="294">
        <v>3</v>
      </c>
      <c r="I333" s="295"/>
      <c r="J333" s="296">
        <f>ROUND(I333*H333,2)</f>
        <v>0</v>
      </c>
      <c r="K333" s="297"/>
      <c r="L333" s="298"/>
      <c r="M333" s="299" t="s">
        <v>1</v>
      </c>
      <c r="N333" s="300" t="s">
        <v>43</v>
      </c>
      <c r="O333" s="92"/>
      <c r="P333" s="238">
        <f>O333*H333</f>
        <v>0</v>
      </c>
      <c r="Q333" s="238">
        <v>0.00014999999999999999</v>
      </c>
      <c r="R333" s="238">
        <f>Q333*H333</f>
        <v>0.00044999999999999999</v>
      </c>
      <c r="S333" s="238">
        <v>0</v>
      </c>
      <c r="T333" s="23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0" t="s">
        <v>350</v>
      </c>
      <c r="AT333" s="240" t="s">
        <v>294</v>
      </c>
      <c r="AU333" s="240" t="s">
        <v>88</v>
      </c>
      <c r="AY333" s="18" t="s">
        <v>163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86</v>
      </c>
      <c r="BK333" s="241">
        <f>ROUND(I333*H333,2)</f>
        <v>0</v>
      </c>
      <c r="BL333" s="18" t="s">
        <v>278</v>
      </c>
      <c r="BM333" s="240" t="s">
        <v>1604</v>
      </c>
    </row>
    <row r="334" s="2" customFormat="1" ht="24.15" customHeight="1">
      <c r="A334" s="39"/>
      <c r="B334" s="40"/>
      <c r="C334" s="228" t="s">
        <v>662</v>
      </c>
      <c r="D334" s="228" t="s">
        <v>166</v>
      </c>
      <c r="E334" s="229" t="s">
        <v>1605</v>
      </c>
      <c r="F334" s="230" t="s">
        <v>1606</v>
      </c>
      <c r="G334" s="231" t="s">
        <v>184</v>
      </c>
      <c r="H334" s="232">
        <v>3</v>
      </c>
      <c r="I334" s="233"/>
      <c r="J334" s="234">
        <f>ROUND(I334*H334,2)</f>
        <v>0</v>
      </c>
      <c r="K334" s="235"/>
      <c r="L334" s="45"/>
      <c r="M334" s="236" t="s">
        <v>1</v>
      </c>
      <c r="N334" s="237" t="s">
        <v>43</v>
      </c>
      <c r="O334" s="92"/>
      <c r="P334" s="238">
        <f>O334*H334</f>
        <v>0</v>
      </c>
      <c r="Q334" s="238">
        <v>0</v>
      </c>
      <c r="R334" s="238">
        <f>Q334*H334</f>
        <v>0</v>
      </c>
      <c r="S334" s="238">
        <v>0</v>
      </c>
      <c r="T334" s="23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0" t="s">
        <v>278</v>
      </c>
      <c r="AT334" s="240" t="s">
        <v>166</v>
      </c>
      <c r="AU334" s="240" t="s">
        <v>88</v>
      </c>
      <c r="AY334" s="18" t="s">
        <v>163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8" t="s">
        <v>86</v>
      </c>
      <c r="BK334" s="241">
        <f>ROUND(I334*H334,2)</f>
        <v>0</v>
      </c>
      <c r="BL334" s="18" t="s">
        <v>278</v>
      </c>
      <c r="BM334" s="240" t="s">
        <v>1607</v>
      </c>
    </row>
    <row r="335" s="2" customFormat="1" ht="24.15" customHeight="1">
      <c r="A335" s="39"/>
      <c r="B335" s="40"/>
      <c r="C335" s="290" t="s">
        <v>666</v>
      </c>
      <c r="D335" s="290" t="s">
        <v>294</v>
      </c>
      <c r="E335" s="291" t="s">
        <v>1608</v>
      </c>
      <c r="F335" s="292" t="s">
        <v>1609</v>
      </c>
      <c r="G335" s="293" t="s">
        <v>184</v>
      </c>
      <c r="H335" s="294">
        <v>1</v>
      </c>
      <c r="I335" s="295"/>
      <c r="J335" s="296">
        <f>ROUND(I335*H335,2)</f>
        <v>0</v>
      </c>
      <c r="K335" s="297"/>
      <c r="L335" s="298"/>
      <c r="M335" s="299" t="s">
        <v>1</v>
      </c>
      <c r="N335" s="300" t="s">
        <v>43</v>
      </c>
      <c r="O335" s="92"/>
      <c r="P335" s="238">
        <f>O335*H335</f>
        <v>0</v>
      </c>
      <c r="Q335" s="238">
        <v>0.00123</v>
      </c>
      <c r="R335" s="238">
        <f>Q335*H335</f>
        <v>0.00123</v>
      </c>
      <c r="S335" s="238">
        <v>0</v>
      </c>
      <c r="T335" s="23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0" t="s">
        <v>350</v>
      </c>
      <c r="AT335" s="240" t="s">
        <v>294</v>
      </c>
      <c r="AU335" s="240" t="s">
        <v>88</v>
      </c>
      <c r="AY335" s="18" t="s">
        <v>163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8" t="s">
        <v>86</v>
      </c>
      <c r="BK335" s="241">
        <f>ROUND(I335*H335,2)</f>
        <v>0</v>
      </c>
      <c r="BL335" s="18" t="s">
        <v>278</v>
      </c>
      <c r="BM335" s="240" t="s">
        <v>1610</v>
      </c>
    </row>
    <row r="336" s="2" customFormat="1" ht="24.15" customHeight="1">
      <c r="A336" s="39"/>
      <c r="B336" s="40"/>
      <c r="C336" s="290" t="s">
        <v>670</v>
      </c>
      <c r="D336" s="290" t="s">
        <v>294</v>
      </c>
      <c r="E336" s="291" t="s">
        <v>1611</v>
      </c>
      <c r="F336" s="292" t="s">
        <v>1612</v>
      </c>
      <c r="G336" s="293" t="s">
        <v>184</v>
      </c>
      <c r="H336" s="294">
        <v>2</v>
      </c>
      <c r="I336" s="295"/>
      <c r="J336" s="296">
        <f>ROUND(I336*H336,2)</f>
        <v>0</v>
      </c>
      <c r="K336" s="297"/>
      <c r="L336" s="298"/>
      <c r="M336" s="299" t="s">
        <v>1</v>
      </c>
      <c r="N336" s="300" t="s">
        <v>43</v>
      </c>
      <c r="O336" s="92"/>
      <c r="P336" s="238">
        <f>O336*H336</f>
        <v>0</v>
      </c>
      <c r="Q336" s="238">
        <v>0.00108</v>
      </c>
      <c r="R336" s="238">
        <f>Q336*H336</f>
        <v>0.00216</v>
      </c>
      <c r="S336" s="238">
        <v>0</v>
      </c>
      <c r="T336" s="23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350</v>
      </c>
      <c r="AT336" s="240" t="s">
        <v>294</v>
      </c>
      <c r="AU336" s="240" t="s">
        <v>88</v>
      </c>
      <c r="AY336" s="18" t="s">
        <v>163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86</v>
      </c>
      <c r="BK336" s="241">
        <f>ROUND(I336*H336,2)</f>
        <v>0</v>
      </c>
      <c r="BL336" s="18" t="s">
        <v>278</v>
      </c>
      <c r="BM336" s="240" t="s">
        <v>1613</v>
      </c>
    </row>
    <row r="337" s="2" customFormat="1" ht="24.15" customHeight="1">
      <c r="A337" s="39"/>
      <c r="B337" s="40"/>
      <c r="C337" s="228" t="s">
        <v>675</v>
      </c>
      <c r="D337" s="228" t="s">
        <v>166</v>
      </c>
      <c r="E337" s="229" t="s">
        <v>621</v>
      </c>
      <c r="F337" s="230" t="s">
        <v>622</v>
      </c>
      <c r="G337" s="231" t="s">
        <v>538</v>
      </c>
      <c r="H337" s="301"/>
      <c r="I337" s="233"/>
      <c r="J337" s="234">
        <f>ROUND(I337*H337,2)</f>
        <v>0</v>
      </c>
      <c r="K337" s="235"/>
      <c r="L337" s="45"/>
      <c r="M337" s="236" t="s">
        <v>1</v>
      </c>
      <c r="N337" s="237" t="s">
        <v>43</v>
      </c>
      <c r="O337" s="92"/>
      <c r="P337" s="238">
        <f>O337*H337</f>
        <v>0</v>
      </c>
      <c r="Q337" s="238">
        <v>0</v>
      </c>
      <c r="R337" s="238">
        <f>Q337*H337</f>
        <v>0</v>
      </c>
      <c r="S337" s="238">
        <v>0</v>
      </c>
      <c r="T337" s="23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0" t="s">
        <v>278</v>
      </c>
      <c r="AT337" s="240" t="s">
        <v>166</v>
      </c>
      <c r="AU337" s="240" t="s">
        <v>88</v>
      </c>
      <c r="AY337" s="18" t="s">
        <v>163</v>
      </c>
      <c r="BE337" s="241">
        <f>IF(N337="základní",J337,0)</f>
        <v>0</v>
      </c>
      <c r="BF337" s="241">
        <f>IF(N337="snížená",J337,0)</f>
        <v>0</v>
      </c>
      <c r="BG337" s="241">
        <f>IF(N337="zákl. přenesená",J337,0)</f>
        <v>0</v>
      </c>
      <c r="BH337" s="241">
        <f>IF(N337="sníž. přenesená",J337,0)</f>
        <v>0</v>
      </c>
      <c r="BI337" s="241">
        <f>IF(N337="nulová",J337,0)</f>
        <v>0</v>
      </c>
      <c r="BJ337" s="18" t="s">
        <v>86</v>
      </c>
      <c r="BK337" s="241">
        <f>ROUND(I337*H337,2)</f>
        <v>0</v>
      </c>
      <c r="BL337" s="18" t="s">
        <v>278</v>
      </c>
      <c r="BM337" s="240" t="s">
        <v>1614</v>
      </c>
    </row>
    <row r="338" s="12" customFormat="1" ht="22.8" customHeight="1">
      <c r="A338" s="12"/>
      <c r="B338" s="212"/>
      <c r="C338" s="213"/>
      <c r="D338" s="214" t="s">
        <v>77</v>
      </c>
      <c r="E338" s="226" t="s">
        <v>1615</v>
      </c>
      <c r="F338" s="226" t="s">
        <v>1616</v>
      </c>
      <c r="G338" s="213"/>
      <c r="H338" s="213"/>
      <c r="I338" s="216"/>
      <c r="J338" s="227">
        <f>BK338</f>
        <v>0</v>
      </c>
      <c r="K338" s="213"/>
      <c r="L338" s="218"/>
      <c r="M338" s="219"/>
      <c r="N338" s="220"/>
      <c r="O338" s="220"/>
      <c r="P338" s="221">
        <f>SUM(P339:P352)</f>
        <v>0</v>
      </c>
      <c r="Q338" s="220"/>
      <c r="R338" s="221">
        <f>SUM(R339:R352)</f>
        <v>0.38807999999999998</v>
      </c>
      <c r="S338" s="220"/>
      <c r="T338" s="222">
        <f>SUM(T339:T352)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23" t="s">
        <v>88</v>
      </c>
      <c r="AT338" s="224" t="s">
        <v>77</v>
      </c>
      <c r="AU338" s="224" t="s">
        <v>86</v>
      </c>
      <c r="AY338" s="223" t="s">
        <v>163</v>
      </c>
      <c r="BK338" s="225">
        <f>SUM(BK339:BK352)</f>
        <v>0</v>
      </c>
    </row>
    <row r="339" s="2" customFormat="1" ht="14.4" customHeight="1">
      <c r="A339" s="39"/>
      <c r="B339" s="40"/>
      <c r="C339" s="228" t="s">
        <v>680</v>
      </c>
      <c r="D339" s="228" t="s">
        <v>166</v>
      </c>
      <c r="E339" s="229" t="s">
        <v>1617</v>
      </c>
      <c r="F339" s="230" t="s">
        <v>1618</v>
      </c>
      <c r="G339" s="231" t="s">
        <v>169</v>
      </c>
      <c r="H339" s="232">
        <v>51</v>
      </c>
      <c r="I339" s="233"/>
      <c r="J339" s="234">
        <f>ROUND(I339*H339,2)</f>
        <v>0</v>
      </c>
      <c r="K339" s="235"/>
      <c r="L339" s="45"/>
      <c r="M339" s="236" t="s">
        <v>1</v>
      </c>
      <c r="N339" s="237" t="s">
        <v>43</v>
      </c>
      <c r="O339" s="92"/>
      <c r="P339" s="238">
        <f>O339*H339</f>
        <v>0</v>
      </c>
      <c r="Q339" s="238">
        <v>0</v>
      </c>
      <c r="R339" s="238">
        <f>Q339*H339</f>
        <v>0</v>
      </c>
      <c r="S339" s="238">
        <v>0</v>
      </c>
      <c r="T339" s="23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0" t="s">
        <v>278</v>
      </c>
      <c r="AT339" s="240" t="s">
        <v>166</v>
      </c>
      <c r="AU339" s="240" t="s">
        <v>88</v>
      </c>
      <c r="AY339" s="18" t="s">
        <v>163</v>
      </c>
      <c r="BE339" s="241">
        <f>IF(N339="základní",J339,0)</f>
        <v>0</v>
      </c>
      <c r="BF339" s="241">
        <f>IF(N339="snížená",J339,0)</f>
        <v>0</v>
      </c>
      <c r="BG339" s="241">
        <f>IF(N339="zákl. přenesená",J339,0)</f>
        <v>0</v>
      </c>
      <c r="BH339" s="241">
        <f>IF(N339="sníž. přenesená",J339,0)</f>
        <v>0</v>
      </c>
      <c r="BI339" s="241">
        <f>IF(N339="nulová",J339,0)</f>
        <v>0</v>
      </c>
      <c r="BJ339" s="18" t="s">
        <v>86</v>
      </c>
      <c r="BK339" s="241">
        <f>ROUND(I339*H339,2)</f>
        <v>0</v>
      </c>
      <c r="BL339" s="18" t="s">
        <v>278</v>
      </c>
      <c r="BM339" s="240" t="s">
        <v>1619</v>
      </c>
    </row>
    <row r="340" s="2" customFormat="1" ht="14.4" customHeight="1">
      <c r="A340" s="39"/>
      <c r="B340" s="40"/>
      <c r="C340" s="228" t="s">
        <v>684</v>
      </c>
      <c r="D340" s="228" t="s">
        <v>166</v>
      </c>
      <c r="E340" s="229" t="s">
        <v>1620</v>
      </c>
      <c r="F340" s="230" t="s">
        <v>1621</v>
      </c>
      <c r="G340" s="231" t="s">
        <v>169</v>
      </c>
      <c r="H340" s="232">
        <v>51</v>
      </c>
      <c r="I340" s="233"/>
      <c r="J340" s="234">
        <f>ROUND(I340*H340,2)</f>
        <v>0</v>
      </c>
      <c r="K340" s="235"/>
      <c r="L340" s="45"/>
      <c r="M340" s="236" t="s">
        <v>1</v>
      </c>
      <c r="N340" s="237" t="s">
        <v>43</v>
      </c>
      <c r="O340" s="92"/>
      <c r="P340" s="238">
        <f>O340*H340</f>
        <v>0</v>
      </c>
      <c r="Q340" s="238">
        <v>0.0074999999999999997</v>
      </c>
      <c r="R340" s="238">
        <f>Q340*H340</f>
        <v>0.38250000000000001</v>
      </c>
      <c r="S340" s="238">
        <v>0</v>
      </c>
      <c r="T340" s="23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0" t="s">
        <v>278</v>
      </c>
      <c r="AT340" s="240" t="s">
        <v>166</v>
      </c>
      <c r="AU340" s="240" t="s">
        <v>88</v>
      </c>
      <c r="AY340" s="18" t="s">
        <v>163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86</v>
      </c>
      <c r="BK340" s="241">
        <f>ROUND(I340*H340,2)</f>
        <v>0</v>
      </c>
      <c r="BL340" s="18" t="s">
        <v>278</v>
      </c>
      <c r="BM340" s="240" t="s">
        <v>1622</v>
      </c>
    </row>
    <row r="341" s="13" customFormat="1">
      <c r="A341" s="13"/>
      <c r="B341" s="242"/>
      <c r="C341" s="243"/>
      <c r="D341" s="244" t="s">
        <v>172</v>
      </c>
      <c r="E341" s="245" t="s">
        <v>1</v>
      </c>
      <c r="F341" s="246" t="s">
        <v>462</v>
      </c>
      <c r="G341" s="243"/>
      <c r="H341" s="247">
        <v>51</v>
      </c>
      <c r="I341" s="248"/>
      <c r="J341" s="243"/>
      <c r="K341" s="243"/>
      <c r="L341" s="249"/>
      <c r="M341" s="250"/>
      <c r="N341" s="251"/>
      <c r="O341" s="251"/>
      <c r="P341" s="251"/>
      <c r="Q341" s="251"/>
      <c r="R341" s="251"/>
      <c r="S341" s="251"/>
      <c r="T341" s="25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3" t="s">
        <v>172</v>
      </c>
      <c r="AU341" s="253" t="s">
        <v>88</v>
      </c>
      <c r="AV341" s="13" t="s">
        <v>88</v>
      </c>
      <c r="AW341" s="13" t="s">
        <v>34</v>
      </c>
      <c r="AX341" s="13" t="s">
        <v>86</v>
      </c>
      <c r="AY341" s="253" t="s">
        <v>163</v>
      </c>
    </row>
    <row r="342" s="2" customFormat="1" ht="24.15" customHeight="1">
      <c r="A342" s="39"/>
      <c r="B342" s="40"/>
      <c r="C342" s="228" t="s">
        <v>688</v>
      </c>
      <c r="D342" s="228" t="s">
        <v>166</v>
      </c>
      <c r="E342" s="229" t="s">
        <v>1623</v>
      </c>
      <c r="F342" s="230" t="s">
        <v>1624</v>
      </c>
      <c r="G342" s="231" t="s">
        <v>169</v>
      </c>
      <c r="H342" s="232">
        <v>3.7200000000000002</v>
      </c>
      <c r="I342" s="233"/>
      <c r="J342" s="234">
        <f>ROUND(I342*H342,2)</f>
        <v>0</v>
      </c>
      <c r="K342" s="235"/>
      <c r="L342" s="45"/>
      <c r="M342" s="236" t="s">
        <v>1</v>
      </c>
      <c r="N342" s="237" t="s">
        <v>43</v>
      </c>
      <c r="O342" s="92"/>
      <c r="P342" s="238">
        <f>O342*H342</f>
        <v>0</v>
      </c>
      <c r="Q342" s="238">
        <v>0</v>
      </c>
      <c r="R342" s="238">
        <f>Q342*H342</f>
        <v>0</v>
      </c>
      <c r="S342" s="238">
        <v>0</v>
      </c>
      <c r="T342" s="23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0" t="s">
        <v>278</v>
      </c>
      <c r="AT342" s="240" t="s">
        <v>166</v>
      </c>
      <c r="AU342" s="240" t="s">
        <v>88</v>
      </c>
      <c r="AY342" s="18" t="s">
        <v>163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86</v>
      </c>
      <c r="BK342" s="241">
        <f>ROUND(I342*H342,2)</f>
        <v>0</v>
      </c>
      <c r="BL342" s="18" t="s">
        <v>278</v>
      </c>
      <c r="BM342" s="240" t="s">
        <v>1625</v>
      </c>
    </row>
    <row r="343" s="15" customFormat="1">
      <c r="A343" s="15"/>
      <c r="B343" s="269"/>
      <c r="C343" s="270"/>
      <c r="D343" s="244" t="s">
        <v>172</v>
      </c>
      <c r="E343" s="271" t="s">
        <v>1</v>
      </c>
      <c r="F343" s="272" t="s">
        <v>1321</v>
      </c>
      <c r="G343" s="270"/>
      <c r="H343" s="271" t="s">
        <v>1</v>
      </c>
      <c r="I343" s="273"/>
      <c r="J343" s="270"/>
      <c r="K343" s="270"/>
      <c r="L343" s="274"/>
      <c r="M343" s="275"/>
      <c r="N343" s="276"/>
      <c r="O343" s="276"/>
      <c r="P343" s="276"/>
      <c r="Q343" s="276"/>
      <c r="R343" s="276"/>
      <c r="S343" s="276"/>
      <c r="T343" s="27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8" t="s">
        <v>172</v>
      </c>
      <c r="AU343" s="278" t="s">
        <v>88</v>
      </c>
      <c r="AV343" s="15" t="s">
        <v>86</v>
      </c>
      <c r="AW343" s="15" t="s">
        <v>34</v>
      </c>
      <c r="AX343" s="15" t="s">
        <v>78</v>
      </c>
      <c r="AY343" s="278" t="s">
        <v>163</v>
      </c>
    </row>
    <row r="344" s="13" customFormat="1">
      <c r="A344" s="13"/>
      <c r="B344" s="242"/>
      <c r="C344" s="243"/>
      <c r="D344" s="244" t="s">
        <v>172</v>
      </c>
      <c r="E344" s="245" t="s">
        <v>1</v>
      </c>
      <c r="F344" s="246" t="s">
        <v>1424</v>
      </c>
      <c r="G344" s="243"/>
      <c r="H344" s="247">
        <v>1.3799999999999999</v>
      </c>
      <c r="I344" s="248"/>
      <c r="J344" s="243"/>
      <c r="K344" s="243"/>
      <c r="L344" s="249"/>
      <c r="M344" s="250"/>
      <c r="N344" s="251"/>
      <c r="O344" s="251"/>
      <c r="P344" s="251"/>
      <c r="Q344" s="251"/>
      <c r="R344" s="251"/>
      <c r="S344" s="251"/>
      <c r="T344" s="25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3" t="s">
        <v>172</v>
      </c>
      <c r="AU344" s="253" t="s">
        <v>88</v>
      </c>
      <c r="AV344" s="13" t="s">
        <v>88</v>
      </c>
      <c r="AW344" s="13" t="s">
        <v>34</v>
      </c>
      <c r="AX344" s="13" t="s">
        <v>78</v>
      </c>
      <c r="AY344" s="253" t="s">
        <v>163</v>
      </c>
    </row>
    <row r="345" s="15" customFormat="1">
      <c r="A345" s="15"/>
      <c r="B345" s="269"/>
      <c r="C345" s="270"/>
      <c r="D345" s="244" t="s">
        <v>172</v>
      </c>
      <c r="E345" s="271" t="s">
        <v>1</v>
      </c>
      <c r="F345" s="272" t="s">
        <v>1319</v>
      </c>
      <c r="G345" s="270"/>
      <c r="H345" s="271" t="s">
        <v>1</v>
      </c>
      <c r="I345" s="273"/>
      <c r="J345" s="270"/>
      <c r="K345" s="270"/>
      <c r="L345" s="274"/>
      <c r="M345" s="275"/>
      <c r="N345" s="276"/>
      <c r="O345" s="276"/>
      <c r="P345" s="276"/>
      <c r="Q345" s="276"/>
      <c r="R345" s="276"/>
      <c r="S345" s="276"/>
      <c r="T345" s="277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8" t="s">
        <v>172</v>
      </c>
      <c r="AU345" s="278" t="s">
        <v>88</v>
      </c>
      <c r="AV345" s="15" t="s">
        <v>86</v>
      </c>
      <c r="AW345" s="15" t="s">
        <v>34</v>
      </c>
      <c r="AX345" s="15" t="s">
        <v>78</v>
      </c>
      <c r="AY345" s="278" t="s">
        <v>163</v>
      </c>
    </row>
    <row r="346" s="13" customFormat="1">
      <c r="A346" s="13"/>
      <c r="B346" s="242"/>
      <c r="C346" s="243"/>
      <c r="D346" s="244" t="s">
        <v>172</v>
      </c>
      <c r="E346" s="245" t="s">
        <v>1</v>
      </c>
      <c r="F346" s="246" t="s">
        <v>1425</v>
      </c>
      <c r="G346" s="243"/>
      <c r="H346" s="247">
        <v>2.3399999999999999</v>
      </c>
      <c r="I346" s="248"/>
      <c r="J346" s="243"/>
      <c r="K346" s="243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172</v>
      </c>
      <c r="AU346" s="253" t="s">
        <v>88</v>
      </c>
      <c r="AV346" s="13" t="s">
        <v>88</v>
      </c>
      <c r="AW346" s="13" t="s">
        <v>34</v>
      </c>
      <c r="AX346" s="13" t="s">
        <v>78</v>
      </c>
      <c r="AY346" s="253" t="s">
        <v>163</v>
      </c>
    </row>
    <row r="347" s="14" customFormat="1">
      <c r="A347" s="14"/>
      <c r="B347" s="254"/>
      <c r="C347" s="255"/>
      <c r="D347" s="244" t="s">
        <v>172</v>
      </c>
      <c r="E347" s="256" t="s">
        <v>1</v>
      </c>
      <c r="F347" s="257" t="s">
        <v>176</v>
      </c>
      <c r="G347" s="255"/>
      <c r="H347" s="258">
        <v>3.7199999999999998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4" t="s">
        <v>172</v>
      </c>
      <c r="AU347" s="264" t="s">
        <v>88</v>
      </c>
      <c r="AV347" s="14" t="s">
        <v>170</v>
      </c>
      <c r="AW347" s="14" t="s">
        <v>34</v>
      </c>
      <c r="AX347" s="14" t="s">
        <v>86</v>
      </c>
      <c r="AY347" s="264" t="s">
        <v>163</v>
      </c>
    </row>
    <row r="348" s="2" customFormat="1" ht="37.8" customHeight="1">
      <c r="A348" s="39"/>
      <c r="B348" s="40"/>
      <c r="C348" s="290" t="s">
        <v>694</v>
      </c>
      <c r="D348" s="290" t="s">
        <v>294</v>
      </c>
      <c r="E348" s="291" t="s">
        <v>1626</v>
      </c>
      <c r="F348" s="292" t="s">
        <v>1627</v>
      </c>
      <c r="G348" s="293" t="s">
        <v>169</v>
      </c>
      <c r="H348" s="294">
        <v>4.2779999999999996</v>
      </c>
      <c r="I348" s="295"/>
      <c r="J348" s="296">
        <f>ROUND(I348*H348,2)</f>
        <v>0</v>
      </c>
      <c r="K348" s="297"/>
      <c r="L348" s="298"/>
      <c r="M348" s="299" t="s">
        <v>1</v>
      </c>
      <c r="N348" s="300" t="s">
        <v>43</v>
      </c>
      <c r="O348" s="92"/>
      <c r="P348" s="238">
        <f>O348*H348</f>
        <v>0</v>
      </c>
      <c r="Q348" s="238">
        <v>0</v>
      </c>
      <c r="R348" s="238">
        <f>Q348*H348</f>
        <v>0</v>
      </c>
      <c r="S348" s="238">
        <v>0</v>
      </c>
      <c r="T348" s="23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0" t="s">
        <v>350</v>
      </c>
      <c r="AT348" s="240" t="s">
        <v>294</v>
      </c>
      <c r="AU348" s="240" t="s">
        <v>88</v>
      </c>
      <c r="AY348" s="18" t="s">
        <v>163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8" t="s">
        <v>86</v>
      </c>
      <c r="BK348" s="241">
        <f>ROUND(I348*H348,2)</f>
        <v>0</v>
      </c>
      <c r="BL348" s="18" t="s">
        <v>278</v>
      </c>
      <c r="BM348" s="240" t="s">
        <v>1628</v>
      </c>
    </row>
    <row r="349" s="13" customFormat="1">
      <c r="A349" s="13"/>
      <c r="B349" s="242"/>
      <c r="C349" s="243"/>
      <c r="D349" s="244" t="s">
        <v>172</v>
      </c>
      <c r="E349" s="243"/>
      <c r="F349" s="246" t="s">
        <v>1629</v>
      </c>
      <c r="G349" s="243"/>
      <c r="H349" s="247">
        <v>4.2779999999999996</v>
      </c>
      <c r="I349" s="248"/>
      <c r="J349" s="243"/>
      <c r="K349" s="243"/>
      <c r="L349" s="249"/>
      <c r="M349" s="250"/>
      <c r="N349" s="251"/>
      <c r="O349" s="251"/>
      <c r="P349" s="251"/>
      <c r="Q349" s="251"/>
      <c r="R349" s="251"/>
      <c r="S349" s="251"/>
      <c r="T349" s="25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3" t="s">
        <v>172</v>
      </c>
      <c r="AU349" s="253" t="s">
        <v>88</v>
      </c>
      <c r="AV349" s="13" t="s">
        <v>88</v>
      </c>
      <c r="AW349" s="13" t="s">
        <v>4</v>
      </c>
      <c r="AX349" s="13" t="s">
        <v>86</v>
      </c>
      <c r="AY349" s="253" t="s">
        <v>163</v>
      </c>
    </row>
    <row r="350" s="2" customFormat="1" ht="14.4" customHeight="1">
      <c r="A350" s="39"/>
      <c r="B350" s="40"/>
      <c r="C350" s="228" t="s">
        <v>701</v>
      </c>
      <c r="D350" s="228" t="s">
        <v>166</v>
      </c>
      <c r="E350" s="229" t="s">
        <v>1630</v>
      </c>
      <c r="F350" s="230" t="s">
        <v>1631</v>
      </c>
      <c r="G350" s="231" t="s">
        <v>169</v>
      </c>
      <c r="H350" s="232">
        <v>51</v>
      </c>
      <c r="I350" s="233"/>
      <c r="J350" s="234">
        <f>ROUND(I350*H350,2)</f>
        <v>0</v>
      </c>
      <c r="K350" s="235"/>
      <c r="L350" s="45"/>
      <c r="M350" s="236" t="s">
        <v>1</v>
      </c>
      <c r="N350" s="237" t="s">
        <v>43</v>
      </c>
      <c r="O350" s="92"/>
      <c r="P350" s="238">
        <f>O350*H350</f>
        <v>0</v>
      </c>
      <c r="Q350" s="238">
        <v>0</v>
      </c>
      <c r="R350" s="238">
        <f>Q350*H350</f>
        <v>0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278</v>
      </c>
      <c r="AT350" s="240" t="s">
        <v>166</v>
      </c>
      <c r="AU350" s="240" t="s">
        <v>88</v>
      </c>
      <c r="AY350" s="18" t="s">
        <v>163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86</v>
      </c>
      <c r="BK350" s="241">
        <f>ROUND(I350*H350,2)</f>
        <v>0</v>
      </c>
      <c r="BL350" s="18" t="s">
        <v>278</v>
      </c>
      <c r="BM350" s="240" t="s">
        <v>1632</v>
      </c>
    </row>
    <row r="351" s="2" customFormat="1" ht="24.15" customHeight="1">
      <c r="A351" s="39"/>
      <c r="B351" s="40"/>
      <c r="C351" s="228" t="s">
        <v>706</v>
      </c>
      <c r="D351" s="228" t="s">
        <v>166</v>
      </c>
      <c r="E351" s="229" t="s">
        <v>1633</v>
      </c>
      <c r="F351" s="230" t="s">
        <v>1634</v>
      </c>
      <c r="G351" s="231" t="s">
        <v>169</v>
      </c>
      <c r="H351" s="232">
        <v>3.7200000000000002</v>
      </c>
      <c r="I351" s="233"/>
      <c r="J351" s="234">
        <f>ROUND(I351*H351,2)</f>
        <v>0</v>
      </c>
      <c r="K351" s="235"/>
      <c r="L351" s="45"/>
      <c r="M351" s="236" t="s">
        <v>1</v>
      </c>
      <c r="N351" s="237" t="s">
        <v>43</v>
      </c>
      <c r="O351" s="92"/>
      <c r="P351" s="238">
        <f>O351*H351</f>
        <v>0</v>
      </c>
      <c r="Q351" s="238">
        <v>0.0015</v>
      </c>
      <c r="R351" s="238">
        <f>Q351*H351</f>
        <v>0.0055800000000000008</v>
      </c>
      <c r="S351" s="238">
        <v>0</v>
      </c>
      <c r="T351" s="23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0" t="s">
        <v>278</v>
      </c>
      <c r="AT351" s="240" t="s">
        <v>166</v>
      </c>
      <c r="AU351" s="240" t="s">
        <v>88</v>
      </c>
      <c r="AY351" s="18" t="s">
        <v>163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8" t="s">
        <v>86</v>
      </c>
      <c r="BK351" s="241">
        <f>ROUND(I351*H351,2)</f>
        <v>0</v>
      </c>
      <c r="BL351" s="18" t="s">
        <v>278</v>
      </c>
      <c r="BM351" s="240" t="s">
        <v>1635</v>
      </c>
    </row>
    <row r="352" s="2" customFormat="1" ht="24.15" customHeight="1">
      <c r="A352" s="39"/>
      <c r="B352" s="40"/>
      <c r="C352" s="228" t="s">
        <v>710</v>
      </c>
      <c r="D352" s="228" t="s">
        <v>166</v>
      </c>
      <c r="E352" s="229" t="s">
        <v>1636</v>
      </c>
      <c r="F352" s="230" t="s">
        <v>1637</v>
      </c>
      <c r="G352" s="231" t="s">
        <v>538</v>
      </c>
      <c r="H352" s="301"/>
      <c r="I352" s="233"/>
      <c r="J352" s="234">
        <f>ROUND(I352*H352,2)</f>
        <v>0</v>
      </c>
      <c r="K352" s="235"/>
      <c r="L352" s="45"/>
      <c r="M352" s="236" t="s">
        <v>1</v>
      </c>
      <c r="N352" s="237" t="s">
        <v>43</v>
      </c>
      <c r="O352" s="92"/>
      <c r="P352" s="238">
        <f>O352*H352</f>
        <v>0</v>
      </c>
      <c r="Q352" s="238">
        <v>0</v>
      </c>
      <c r="R352" s="238">
        <f>Q352*H352</f>
        <v>0</v>
      </c>
      <c r="S352" s="238">
        <v>0</v>
      </c>
      <c r="T352" s="23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0" t="s">
        <v>278</v>
      </c>
      <c r="AT352" s="240" t="s">
        <v>166</v>
      </c>
      <c r="AU352" s="240" t="s">
        <v>88</v>
      </c>
      <c r="AY352" s="18" t="s">
        <v>163</v>
      </c>
      <c r="BE352" s="241">
        <f>IF(N352="základní",J352,0)</f>
        <v>0</v>
      </c>
      <c r="BF352" s="241">
        <f>IF(N352="snížená",J352,0)</f>
        <v>0</v>
      </c>
      <c r="BG352" s="241">
        <f>IF(N352="zákl. přenesená",J352,0)</f>
        <v>0</v>
      </c>
      <c r="BH352" s="241">
        <f>IF(N352="sníž. přenesená",J352,0)</f>
        <v>0</v>
      </c>
      <c r="BI352" s="241">
        <f>IF(N352="nulová",J352,0)</f>
        <v>0</v>
      </c>
      <c r="BJ352" s="18" t="s">
        <v>86</v>
      </c>
      <c r="BK352" s="241">
        <f>ROUND(I352*H352,2)</f>
        <v>0</v>
      </c>
      <c r="BL352" s="18" t="s">
        <v>278</v>
      </c>
      <c r="BM352" s="240" t="s">
        <v>1638</v>
      </c>
    </row>
    <row r="353" s="12" customFormat="1" ht="22.8" customHeight="1">
      <c r="A353" s="12"/>
      <c r="B353" s="212"/>
      <c r="C353" s="213"/>
      <c r="D353" s="214" t="s">
        <v>77</v>
      </c>
      <c r="E353" s="226" t="s">
        <v>1639</v>
      </c>
      <c r="F353" s="226" t="s">
        <v>1640</v>
      </c>
      <c r="G353" s="213"/>
      <c r="H353" s="213"/>
      <c r="I353" s="216"/>
      <c r="J353" s="227">
        <f>BK353</f>
        <v>0</v>
      </c>
      <c r="K353" s="213"/>
      <c r="L353" s="218"/>
      <c r="M353" s="219"/>
      <c r="N353" s="220"/>
      <c r="O353" s="220"/>
      <c r="P353" s="221">
        <f>SUM(P354:P366)</f>
        <v>0</v>
      </c>
      <c r="Q353" s="220"/>
      <c r="R353" s="221">
        <f>SUM(R354:R366)</f>
        <v>0</v>
      </c>
      <c r="S353" s="220"/>
      <c r="T353" s="222">
        <f>SUM(T354:T366)</f>
        <v>0.16694999999999999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23" t="s">
        <v>88</v>
      </c>
      <c r="AT353" s="224" t="s">
        <v>77</v>
      </c>
      <c r="AU353" s="224" t="s">
        <v>86</v>
      </c>
      <c r="AY353" s="223" t="s">
        <v>163</v>
      </c>
      <c r="BK353" s="225">
        <f>SUM(BK354:BK366)</f>
        <v>0</v>
      </c>
    </row>
    <row r="354" s="2" customFormat="1" ht="24.15" customHeight="1">
      <c r="A354" s="39"/>
      <c r="B354" s="40"/>
      <c r="C354" s="228" t="s">
        <v>714</v>
      </c>
      <c r="D354" s="228" t="s">
        <v>166</v>
      </c>
      <c r="E354" s="229" t="s">
        <v>1641</v>
      </c>
      <c r="F354" s="230" t="s">
        <v>1642</v>
      </c>
      <c r="G354" s="231" t="s">
        <v>169</v>
      </c>
      <c r="H354" s="232">
        <v>51</v>
      </c>
      <c r="I354" s="233"/>
      <c r="J354" s="234">
        <f>ROUND(I354*H354,2)</f>
        <v>0</v>
      </c>
      <c r="K354" s="235"/>
      <c r="L354" s="45"/>
      <c r="M354" s="236" t="s">
        <v>1</v>
      </c>
      <c r="N354" s="237" t="s">
        <v>43</v>
      </c>
      <c r="O354" s="92"/>
      <c r="P354" s="238">
        <f>O354*H354</f>
        <v>0</v>
      </c>
      <c r="Q354" s="238">
        <v>0</v>
      </c>
      <c r="R354" s="238">
        <f>Q354*H354</f>
        <v>0</v>
      </c>
      <c r="S354" s="238">
        <v>0.0030000000000000001</v>
      </c>
      <c r="T354" s="239">
        <f>S354*H354</f>
        <v>0.153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278</v>
      </c>
      <c r="AT354" s="240" t="s">
        <v>166</v>
      </c>
      <c r="AU354" s="240" t="s">
        <v>88</v>
      </c>
      <c r="AY354" s="18" t="s">
        <v>163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86</v>
      </c>
      <c r="BK354" s="241">
        <f>ROUND(I354*H354,2)</f>
        <v>0</v>
      </c>
      <c r="BL354" s="18" t="s">
        <v>278</v>
      </c>
      <c r="BM354" s="240" t="s">
        <v>1643</v>
      </c>
    </row>
    <row r="355" s="2" customFormat="1" ht="14.4" customHeight="1">
      <c r="A355" s="39"/>
      <c r="B355" s="40"/>
      <c r="C355" s="228" t="s">
        <v>718</v>
      </c>
      <c r="D355" s="228" t="s">
        <v>166</v>
      </c>
      <c r="E355" s="229" t="s">
        <v>1644</v>
      </c>
      <c r="F355" s="230" t="s">
        <v>1645</v>
      </c>
      <c r="G355" s="231" t="s">
        <v>239</v>
      </c>
      <c r="H355" s="232">
        <v>46.5</v>
      </c>
      <c r="I355" s="233"/>
      <c r="J355" s="234">
        <f>ROUND(I355*H355,2)</f>
        <v>0</v>
      </c>
      <c r="K355" s="235"/>
      <c r="L355" s="45"/>
      <c r="M355" s="236" t="s">
        <v>1</v>
      </c>
      <c r="N355" s="237" t="s">
        <v>43</v>
      </c>
      <c r="O355" s="92"/>
      <c r="P355" s="238">
        <f>O355*H355</f>
        <v>0</v>
      </c>
      <c r="Q355" s="238">
        <v>0</v>
      </c>
      <c r="R355" s="238">
        <f>Q355*H355</f>
        <v>0</v>
      </c>
      <c r="S355" s="238">
        <v>0.00029999999999999997</v>
      </c>
      <c r="T355" s="239">
        <f>S355*H355</f>
        <v>0.013949999999999999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0" t="s">
        <v>278</v>
      </c>
      <c r="AT355" s="240" t="s">
        <v>166</v>
      </c>
      <c r="AU355" s="240" t="s">
        <v>88</v>
      </c>
      <c r="AY355" s="18" t="s">
        <v>163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8" t="s">
        <v>86</v>
      </c>
      <c r="BK355" s="241">
        <f>ROUND(I355*H355,2)</f>
        <v>0</v>
      </c>
      <c r="BL355" s="18" t="s">
        <v>278</v>
      </c>
      <c r="BM355" s="240" t="s">
        <v>1646</v>
      </c>
    </row>
    <row r="356" s="15" customFormat="1">
      <c r="A356" s="15"/>
      <c r="B356" s="269"/>
      <c r="C356" s="270"/>
      <c r="D356" s="244" t="s">
        <v>172</v>
      </c>
      <c r="E356" s="271" t="s">
        <v>1</v>
      </c>
      <c r="F356" s="272" t="s">
        <v>1317</v>
      </c>
      <c r="G356" s="270"/>
      <c r="H356" s="271" t="s">
        <v>1</v>
      </c>
      <c r="I356" s="273"/>
      <c r="J356" s="270"/>
      <c r="K356" s="270"/>
      <c r="L356" s="274"/>
      <c r="M356" s="275"/>
      <c r="N356" s="276"/>
      <c r="O356" s="276"/>
      <c r="P356" s="276"/>
      <c r="Q356" s="276"/>
      <c r="R356" s="276"/>
      <c r="S356" s="276"/>
      <c r="T356" s="277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8" t="s">
        <v>172</v>
      </c>
      <c r="AU356" s="278" t="s">
        <v>88</v>
      </c>
      <c r="AV356" s="15" t="s">
        <v>86</v>
      </c>
      <c r="AW356" s="15" t="s">
        <v>34</v>
      </c>
      <c r="AX356" s="15" t="s">
        <v>78</v>
      </c>
      <c r="AY356" s="278" t="s">
        <v>163</v>
      </c>
    </row>
    <row r="357" s="13" customFormat="1">
      <c r="A357" s="13"/>
      <c r="B357" s="242"/>
      <c r="C357" s="243"/>
      <c r="D357" s="244" t="s">
        <v>172</v>
      </c>
      <c r="E357" s="245" t="s">
        <v>1</v>
      </c>
      <c r="F357" s="246" t="s">
        <v>1350</v>
      </c>
      <c r="G357" s="243"/>
      <c r="H357" s="247">
        <v>24</v>
      </c>
      <c r="I357" s="248"/>
      <c r="J357" s="243"/>
      <c r="K357" s="243"/>
      <c r="L357" s="249"/>
      <c r="M357" s="250"/>
      <c r="N357" s="251"/>
      <c r="O357" s="251"/>
      <c r="P357" s="251"/>
      <c r="Q357" s="251"/>
      <c r="R357" s="251"/>
      <c r="S357" s="251"/>
      <c r="T357" s="25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3" t="s">
        <v>172</v>
      </c>
      <c r="AU357" s="253" t="s">
        <v>88</v>
      </c>
      <c r="AV357" s="13" t="s">
        <v>88</v>
      </c>
      <c r="AW357" s="13" t="s">
        <v>34</v>
      </c>
      <c r="AX357" s="13" t="s">
        <v>78</v>
      </c>
      <c r="AY357" s="253" t="s">
        <v>163</v>
      </c>
    </row>
    <row r="358" s="16" customFormat="1">
      <c r="A358" s="16"/>
      <c r="B358" s="279"/>
      <c r="C358" s="280"/>
      <c r="D358" s="244" t="s">
        <v>172</v>
      </c>
      <c r="E358" s="281" t="s">
        <v>1</v>
      </c>
      <c r="F358" s="282" t="s">
        <v>190</v>
      </c>
      <c r="G358" s="280"/>
      <c r="H358" s="283">
        <v>24</v>
      </c>
      <c r="I358" s="284"/>
      <c r="J358" s="280"/>
      <c r="K358" s="280"/>
      <c r="L358" s="285"/>
      <c r="M358" s="286"/>
      <c r="N358" s="287"/>
      <c r="O358" s="287"/>
      <c r="P358" s="287"/>
      <c r="Q358" s="287"/>
      <c r="R358" s="287"/>
      <c r="S358" s="287"/>
      <c r="T358" s="288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89" t="s">
        <v>172</v>
      </c>
      <c r="AU358" s="289" t="s">
        <v>88</v>
      </c>
      <c r="AV358" s="16" t="s">
        <v>164</v>
      </c>
      <c r="AW358" s="16" t="s">
        <v>34</v>
      </c>
      <c r="AX358" s="16" t="s">
        <v>78</v>
      </c>
      <c r="AY358" s="289" t="s">
        <v>163</v>
      </c>
    </row>
    <row r="359" s="15" customFormat="1">
      <c r="A359" s="15"/>
      <c r="B359" s="269"/>
      <c r="C359" s="270"/>
      <c r="D359" s="244" t="s">
        <v>172</v>
      </c>
      <c r="E359" s="271" t="s">
        <v>1</v>
      </c>
      <c r="F359" s="272" t="s">
        <v>1647</v>
      </c>
      <c r="G359" s="270"/>
      <c r="H359" s="271" t="s">
        <v>1</v>
      </c>
      <c r="I359" s="273"/>
      <c r="J359" s="270"/>
      <c r="K359" s="270"/>
      <c r="L359" s="274"/>
      <c r="M359" s="275"/>
      <c r="N359" s="276"/>
      <c r="O359" s="276"/>
      <c r="P359" s="276"/>
      <c r="Q359" s="276"/>
      <c r="R359" s="276"/>
      <c r="S359" s="276"/>
      <c r="T359" s="277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8" t="s">
        <v>172</v>
      </c>
      <c r="AU359" s="278" t="s">
        <v>88</v>
      </c>
      <c r="AV359" s="15" t="s">
        <v>86</v>
      </c>
      <c r="AW359" s="15" t="s">
        <v>34</v>
      </c>
      <c r="AX359" s="15" t="s">
        <v>78</v>
      </c>
      <c r="AY359" s="278" t="s">
        <v>163</v>
      </c>
    </row>
    <row r="360" s="13" customFormat="1">
      <c r="A360" s="13"/>
      <c r="B360" s="242"/>
      <c r="C360" s="243"/>
      <c r="D360" s="244" t="s">
        <v>172</v>
      </c>
      <c r="E360" s="245" t="s">
        <v>1</v>
      </c>
      <c r="F360" s="246" t="s">
        <v>1648</v>
      </c>
      <c r="G360" s="243"/>
      <c r="H360" s="247">
        <v>8.8000000000000007</v>
      </c>
      <c r="I360" s="248"/>
      <c r="J360" s="243"/>
      <c r="K360" s="243"/>
      <c r="L360" s="249"/>
      <c r="M360" s="250"/>
      <c r="N360" s="251"/>
      <c r="O360" s="251"/>
      <c r="P360" s="251"/>
      <c r="Q360" s="251"/>
      <c r="R360" s="251"/>
      <c r="S360" s="251"/>
      <c r="T360" s="25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3" t="s">
        <v>172</v>
      </c>
      <c r="AU360" s="253" t="s">
        <v>88</v>
      </c>
      <c r="AV360" s="13" t="s">
        <v>88</v>
      </c>
      <c r="AW360" s="13" t="s">
        <v>34</v>
      </c>
      <c r="AX360" s="13" t="s">
        <v>78</v>
      </c>
      <c r="AY360" s="253" t="s">
        <v>163</v>
      </c>
    </row>
    <row r="361" s="16" customFormat="1">
      <c r="A361" s="16"/>
      <c r="B361" s="279"/>
      <c r="C361" s="280"/>
      <c r="D361" s="244" t="s">
        <v>172</v>
      </c>
      <c r="E361" s="281" t="s">
        <v>1</v>
      </c>
      <c r="F361" s="282" t="s">
        <v>190</v>
      </c>
      <c r="G361" s="280"/>
      <c r="H361" s="283">
        <v>8.8000000000000007</v>
      </c>
      <c r="I361" s="284"/>
      <c r="J361" s="280"/>
      <c r="K361" s="280"/>
      <c r="L361" s="285"/>
      <c r="M361" s="286"/>
      <c r="N361" s="287"/>
      <c r="O361" s="287"/>
      <c r="P361" s="287"/>
      <c r="Q361" s="287"/>
      <c r="R361" s="287"/>
      <c r="S361" s="287"/>
      <c r="T361" s="288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89" t="s">
        <v>172</v>
      </c>
      <c r="AU361" s="289" t="s">
        <v>88</v>
      </c>
      <c r="AV361" s="16" t="s">
        <v>164</v>
      </c>
      <c r="AW361" s="16" t="s">
        <v>34</v>
      </c>
      <c r="AX361" s="16" t="s">
        <v>78</v>
      </c>
      <c r="AY361" s="289" t="s">
        <v>163</v>
      </c>
    </row>
    <row r="362" s="15" customFormat="1">
      <c r="A362" s="15"/>
      <c r="B362" s="269"/>
      <c r="C362" s="270"/>
      <c r="D362" s="244" t="s">
        <v>172</v>
      </c>
      <c r="E362" s="271" t="s">
        <v>1</v>
      </c>
      <c r="F362" s="272" t="s">
        <v>1576</v>
      </c>
      <c r="G362" s="270"/>
      <c r="H362" s="271" t="s">
        <v>1</v>
      </c>
      <c r="I362" s="273"/>
      <c r="J362" s="270"/>
      <c r="K362" s="270"/>
      <c r="L362" s="274"/>
      <c r="M362" s="275"/>
      <c r="N362" s="276"/>
      <c r="O362" s="276"/>
      <c r="P362" s="276"/>
      <c r="Q362" s="276"/>
      <c r="R362" s="276"/>
      <c r="S362" s="276"/>
      <c r="T362" s="27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8" t="s">
        <v>172</v>
      </c>
      <c r="AU362" s="278" t="s">
        <v>88</v>
      </c>
      <c r="AV362" s="15" t="s">
        <v>86</v>
      </c>
      <c r="AW362" s="15" t="s">
        <v>34</v>
      </c>
      <c r="AX362" s="15" t="s">
        <v>78</v>
      </c>
      <c r="AY362" s="278" t="s">
        <v>163</v>
      </c>
    </row>
    <row r="363" s="13" customFormat="1">
      <c r="A363" s="13"/>
      <c r="B363" s="242"/>
      <c r="C363" s="243"/>
      <c r="D363" s="244" t="s">
        <v>172</v>
      </c>
      <c r="E363" s="245" t="s">
        <v>1</v>
      </c>
      <c r="F363" s="246" t="s">
        <v>1649</v>
      </c>
      <c r="G363" s="243"/>
      <c r="H363" s="247">
        <v>13.699999999999999</v>
      </c>
      <c r="I363" s="248"/>
      <c r="J363" s="243"/>
      <c r="K363" s="243"/>
      <c r="L363" s="249"/>
      <c r="M363" s="250"/>
      <c r="N363" s="251"/>
      <c r="O363" s="251"/>
      <c r="P363" s="251"/>
      <c r="Q363" s="251"/>
      <c r="R363" s="251"/>
      <c r="S363" s="251"/>
      <c r="T363" s="25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3" t="s">
        <v>172</v>
      </c>
      <c r="AU363" s="253" t="s">
        <v>88</v>
      </c>
      <c r="AV363" s="13" t="s">
        <v>88</v>
      </c>
      <c r="AW363" s="13" t="s">
        <v>34</v>
      </c>
      <c r="AX363" s="13" t="s">
        <v>78</v>
      </c>
      <c r="AY363" s="253" t="s">
        <v>163</v>
      </c>
    </row>
    <row r="364" s="16" customFormat="1">
      <c r="A364" s="16"/>
      <c r="B364" s="279"/>
      <c r="C364" s="280"/>
      <c r="D364" s="244" t="s">
        <v>172</v>
      </c>
      <c r="E364" s="281" t="s">
        <v>1</v>
      </c>
      <c r="F364" s="282" t="s">
        <v>190</v>
      </c>
      <c r="G364" s="280"/>
      <c r="H364" s="283">
        <v>13.699999999999999</v>
      </c>
      <c r="I364" s="284"/>
      <c r="J364" s="280"/>
      <c r="K364" s="280"/>
      <c r="L364" s="285"/>
      <c r="M364" s="286"/>
      <c r="N364" s="287"/>
      <c r="O364" s="287"/>
      <c r="P364" s="287"/>
      <c r="Q364" s="287"/>
      <c r="R364" s="287"/>
      <c r="S364" s="287"/>
      <c r="T364" s="288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T364" s="289" t="s">
        <v>172</v>
      </c>
      <c r="AU364" s="289" t="s">
        <v>88</v>
      </c>
      <c r="AV364" s="16" t="s">
        <v>164</v>
      </c>
      <c r="AW364" s="16" t="s">
        <v>34</v>
      </c>
      <c r="AX364" s="16" t="s">
        <v>78</v>
      </c>
      <c r="AY364" s="289" t="s">
        <v>163</v>
      </c>
    </row>
    <row r="365" s="14" customFormat="1">
      <c r="A365" s="14"/>
      <c r="B365" s="254"/>
      <c r="C365" s="255"/>
      <c r="D365" s="244" t="s">
        <v>172</v>
      </c>
      <c r="E365" s="256" t="s">
        <v>1</v>
      </c>
      <c r="F365" s="257" t="s">
        <v>176</v>
      </c>
      <c r="G365" s="255"/>
      <c r="H365" s="258">
        <v>46.5</v>
      </c>
      <c r="I365" s="259"/>
      <c r="J365" s="255"/>
      <c r="K365" s="255"/>
      <c r="L365" s="260"/>
      <c r="M365" s="261"/>
      <c r="N365" s="262"/>
      <c r="O365" s="262"/>
      <c r="P365" s="262"/>
      <c r="Q365" s="262"/>
      <c r="R365" s="262"/>
      <c r="S365" s="262"/>
      <c r="T365" s="26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4" t="s">
        <v>172</v>
      </c>
      <c r="AU365" s="264" t="s">
        <v>88</v>
      </c>
      <c r="AV365" s="14" t="s">
        <v>170</v>
      </c>
      <c r="AW365" s="14" t="s">
        <v>34</v>
      </c>
      <c r="AX365" s="14" t="s">
        <v>86</v>
      </c>
      <c r="AY365" s="264" t="s">
        <v>163</v>
      </c>
    </row>
    <row r="366" s="2" customFormat="1" ht="24.15" customHeight="1">
      <c r="A366" s="39"/>
      <c r="B366" s="40"/>
      <c r="C366" s="228" t="s">
        <v>722</v>
      </c>
      <c r="D366" s="228" t="s">
        <v>166</v>
      </c>
      <c r="E366" s="229" t="s">
        <v>1650</v>
      </c>
      <c r="F366" s="230" t="s">
        <v>1651</v>
      </c>
      <c r="G366" s="231" t="s">
        <v>538</v>
      </c>
      <c r="H366" s="301"/>
      <c r="I366" s="233"/>
      <c r="J366" s="234">
        <f>ROUND(I366*H366,2)</f>
        <v>0</v>
      </c>
      <c r="K366" s="235"/>
      <c r="L366" s="45"/>
      <c r="M366" s="236" t="s">
        <v>1</v>
      </c>
      <c r="N366" s="237" t="s">
        <v>43</v>
      </c>
      <c r="O366" s="92"/>
      <c r="P366" s="238">
        <f>O366*H366</f>
        <v>0</v>
      </c>
      <c r="Q366" s="238">
        <v>0</v>
      </c>
      <c r="R366" s="238">
        <f>Q366*H366</f>
        <v>0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278</v>
      </c>
      <c r="AT366" s="240" t="s">
        <v>166</v>
      </c>
      <c r="AU366" s="240" t="s">
        <v>88</v>
      </c>
      <c r="AY366" s="18" t="s">
        <v>163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86</v>
      </c>
      <c r="BK366" s="241">
        <f>ROUND(I366*H366,2)</f>
        <v>0</v>
      </c>
      <c r="BL366" s="18" t="s">
        <v>278</v>
      </c>
      <c r="BM366" s="240" t="s">
        <v>1652</v>
      </c>
    </row>
    <row r="367" s="12" customFormat="1" ht="22.8" customHeight="1">
      <c r="A367" s="12"/>
      <c r="B367" s="212"/>
      <c r="C367" s="213"/>
      <c r="D367" s="214" t="s">
        <v>77</v>
      </c>
      <c r="E367" s="226" t="s">
        <v>692</v>
      </c>
      <c r="F367" s="226" t="s">
        <v>693</v>
      </c>
      <c r="G367" s="213"/>
      <c r="H367" s="213"/>
      <c r="I367" s="216"/>
      <c r="J367" s="227">
        <f>BK367</f>
        <v>0</v>
      </c>
      <c r="K367" s="213"/>
      <c r="L367" s="218"/>
      <c r="M367" s="219"/>
      <c r="N367" s="220"/>
      <c r="O367" s="220"/>
      <c r="P367" s="221">
        <f>SUM(P368:P384)</f>
        <v>0</v>
      </c>
      <c r="Q367" s="220"/>
      <c r="R367" s="221">
        <f>SUM(R368:R384)</f>
        <v>0.37206400000000001</v>
      </c>
      <c r="S367" s="220"/>
      <c r="T367" s="222">
        <f>SUM(T368:T384)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23" t="s">
        <v>88</v>
      </c>
      <c r="AT367" s="224" t="s">
        <v>77</v>
      </c>
      <c r="AU367" s="224" t="s">
        <v>86</v>
      </c>
      <c r="AY367" s="223" t="s">
        <v>163</v>
      </c>
      <c r="BK367" s="225">
        <f>SUM(BK368:BK384)</f>
        <v>0</v>
      </c>
    </row>
    <row r="368" s="2" customFormat="1" ht="14.4" customHeight="1">
      <c r="A368" s="39"/>
      <c r="B368" s="40"/>
      <c r="C368" s="228" t="s">
        <v>726</v>
      </c>
      <c r="D368" s="228" t="s">
        <v>166</v>
      </c>
      <c r="E368" s="229" t="s">
        <v>1653</v>
      </c>
      <c r="F368" s="230" t="s">
        <v>1654</v>
      </c>
      <c r="G368" s="231" t="s">
        <v>169</v>
      </c>
      <c r="H368" s="232">
        <v>17.600000000000001</v>
      </c>
      <c r="I368" s="233"/>
      <c r="J368" s="234">
        <f>ROUND(I368*H368,2)</f>
        <v>0</v>
      </c>
      <c r="K368" s="235"/>
      <c r="L368" s="45"/>
      <c r="M368" s="236" t="s">
        <v>1</v>
      </c>
      <c r="N368" s="237" t="s">
        <v>43</v>
      </c>
      <c r="O368" s="92"/>
      <c r="P368" s="238">
        <f>O368*H368</f>
        <v>0</v>
      </c>
      <c r="Q368" s="238">
        <v>0.00029999999999999997</v>
      </c>
      <c r="R368" s="238">
        <f>Q368*H368</f>
        <v>0.00528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278</v>
      </c>
      <c r="AT368" s="240" t="s">
        <v>166</v>
      </c>
      <c r="AU368" s="240" t="s">
        <v>88</v>
      </c>
      <c r="AY368" s="18" t="s">
        <v>163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86</v>
      </c>
      <c r="BK368" s="241">
        <f>ROUND(I368*H368,2)</f>
        <v>0</v>
      </c>
      <c r="BL368" s="18" t="s">
        <v>278</v>
      </c>
      <c r="BM368" s="240" t="s">
        <v>1655</v>
      </c>
    </row>
    <row r="369" s="15" customFormat="1">
      <c r="A369" s="15"/>
      <c r="B369" s="269"/>
      <c r="C369" s="270"/>
      <c r="D369" s="244" t="s">
        <v>172</v>
      </c>
      <c r="E369" s="271" t="s">
        <v>1</v>
      </c>
      <c r="F369" s="272" t="s">
        <v>1321</v>
      </c>
      <c r="G369" s="270"/>
      <c r="H369" s="271" t="s">
        <v>1</v>
      </c>
      <c r="I369" s="273"/>
      <c r="J369" s="270"/>
      <c r="K369" s="270"/>
      <c r="L369" s="274"/>
      <c r="M369" s="275"/>
      <c r="N369" s="276"/>
      <c r="O369" s="276"/>
      <c r="P369" s="276"/>
      <c r="Q369" s="276"/>
      <c r="R369" s="276"/>
      <c r="S369" s="276"/>
      <c r="T369" s="277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8" t="s">
        <v>172</v>
      </c>
      <c r="AU369" s="278" t="s">
        <v>88</v>
      </c>
      <c r="AV369" s="15" t="s">
        <v>86</v>
      </c>
      <c r="AW369" s="15" t="s">
        <v>34</v>
      </c>
      <c r="AX369" s="15" t="s">
        <v>78</v>
      </c>
      <c r="AY369" s="278" t="s">
        <v>163</v>
      </c>
    </row>
    <row r="370" s="13" customFormat="1">
      <c r="A370" s="13"/>
      <c r="B370" s="242"/>
      <c r="C370" s="243"/>
      <c r="D370" s="244" t="s">
        <v>172</v>
      </c>
      <c r="E370" s="245" t="s">
        <v>1</v>
      </c>
      <c r="F370" s="246" t="s">
        <v>1656</v>
      </c>
      <c r="G370" s="243"/>
      <c r="H370" s="247">
        <v>6.4000000000000004</v>
      </c>
      <c r="I370" s="248"/>
      <c r="J370" s="243"/>
      <c r="K370" s="243"/>
      <c r="L370" s="249"/>
      <c r="M370" s="250"/>
      <c r="N370" s="251"/>
      <c r="O370" s="251"/>
      <c r="P370" s="251"/>
      <c r="Q370" s="251"/>
      <c r="R370" s="251"/>
      <c r="S370" s="251"/>
      <c r="T370" s="25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3" t="s">
        <v>172</v>
      </c>
      <c r="AU370" s="253" t="s">
        <v>88</v>
      </c>
      <c r="AV370" s="13" t="s">
        <v>88</v>
      </c>
      <c r="AW370" s="13" t="s">
        <v>34</v>
      </c>
      <c r="AX370" s="13" t="s">
        <v>78</v>
      </c>
      <c r="AY370" s="253" t="s">
        <v>163</v>
      </c>
    </row>
    <row r="371" s="15" customFormat="1">
      <c r="A371" s="15"/>
      <c r="B371" s="269"/>
      <c r="C371" s="270"/>
      <c r="D371" s="244" t="s">
        <v>172</v>
      </c>
      <c r="E371" s="271" t="s">
        <v>1</v>
      </c>
      <c r="F371" s="272" t="s">
        <v>1319</v>
      </c>
      <c r="G371" s="270"/>
      <c r="H371" s="271" t="s">
        <v>1</v>
      </c>
      <c r="I371" s="273"/>
      <c r="J371" s="270"/>
      <c r="K371" s="270"/>
      <c r="L371" s="274"/>
      <c r="M371" s="275"/>
      <c r="N371" s="276"/>
      <c r="O371" s="276"/>
      <c r="P371" s="276"/>
      <c r="Q371" s="276"/>
      <c r="R371" s="276"/>
      <c r="S371" s="276"/>
      <c r="T371" s="277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8" t="s">
        <v>172</v>
      </c>
      <c r="AU371" s="278" t="s">
        <v>88</v>
      </c>
      <c r="AV371" s="15" t="s">
        <v>86</v>
      </c>
      <c r="AW371" s="15" t="s">
        <v>34</v>
      </c>
      <c r="AX371" s="15" t="s">
        <v>78</v>
      </c>
      <c r="AY371" s="278" t="s">
        <v>163</v>
      </c>
    </row>
    <row r="372" s="13" customFormat="1">
      <c r="A372" s="13"/>
      <c r="B372" s="242"/>
      <c r="C372" s="243"/>
      <c r="D372" s="244" t="s">
        <v>172</v>
      </c>
      <c r="E372" s="245" t="s">
        <v>1</v>
      </c>
      <c r="F372" s="246" t="s">
        <v>1657</v>
      </c>
      <c r="G372" s="243"/>
      <c r="H372" s="247">
        <v>11.199999999999999</v>
      </c>
      <c r="I372" s="248"/>
      <c r="J372" s="243"/>
      <c r="K372" s="243"/>
      <c r="L372" s="249"/>
      <c r="M372" s="250"/>
      <c r="N372" s="251"/>
      <c r="O372" s="251"/>
      <c r="P372" s="251"/>
      <c r="Q372" s="251"/>
      <c r="R372" s="251"/>
      <c r="S372" s="251"/>
      <c r="T372" s="25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3" t="s">
        <v>172</v>
      </c>
      <c r="AU372" s="253" t="s">
        <v>88</v>
      </c>
      <c r="AV372" s="13" t="s">
        <v>88</v>
      </c>
      <c r="AW372" s="13" t="s">
        <v>34</v>
      </c>
      <c r="AX372" s="13" t="s">
        <v>78</v>
      </c>
      <c r="AY372" s="253" t="s">
        <v>163</v>
      </c>
    </row>
    <row r="373" s="14" customFormat="1">
      <c r="A373" s="14"/>
      <c r="B373" s="254"/>
      <c r="C373" s="255"/>
      <c r="D373" s="244" t="s">
        <v>172</v>
      </c>
      <c r="E373" s="256" t="s">
        <v>1</v>
      </c>
      <c r="F373" s="257" t="s">
        <v>176</v>
      </c>
      <c r="G373" s="255"/>
      <c r="H373" s="258">
        <v>17.600000000000001</v>
      </c>
      <c r="I373" s="259"/>
      <c r="J373" s="255"/>
      <c r="K373" s="255"/>
      <c r="L373" s="260"/>
      <c r="M373" s="261"/>
      <c r="N373" s="262"/>
      <c r="O373" s="262"/>
      <c r="P373" s="262"/>
      <c r="Q373" s="262"/>
      <c r="R373" s="262"/>
      <c r="S373" s="262"/>
      <c r="T373" s="26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4" t="s">
        <v>172</v>
      </c>
      <c r="AU373" s="264" t="s">
        <v>88</v>
      </c>
      <c r="AV373" s="14" t="s">
        <v>170</v>
      </c>
      <c r="AW373" s="14" t="s">
        <v>34</v>
      </c>
      <c r="AX373" s="14" t="s">
        <v>86</v>
      </c>
      <c r="AY373" s="264" t="s">
        <v>163</v>
      </c>
    </row>
    <row r="374" s="2" customFormat="1" ht="24.15" customHeight="1">
      <c r="A374" s="39"/>
      <c r="B374" s="40"/>
      <c r="C374" s="228" t="s">
        <v>730</v>
      </c>
      <c r="D374" s="228" t="s">
        <v>166</v>
      </c>
      <c r="E374" s="229" t="s">
        <v>1658</v>
      </c>
      <c r="F374" s="230" t="s">
        <v>1659</v>
      </c>
      <c r="G374" s="231" t="s">
        <v>169</v>
      </c>
      <c r="H374" s="232">
        <v>17.600000000000001</v>
      </c>
      <c r="I374" s="233"/>
      <c r="J374" s="234">
        <f>ROUND(I374*H374,2)</f>
        <v>0</v>
      </c>
      <c r="K374" s="235"/>
      <c r="L374" s="45"/>
      <c r="M374" s="236" t="s">
        <v>1</v>
      </c>
      <c r="N374" s="237" t="s">
        <v>43</v>
      </c>
      <c r="O374" s="92"/>
      <c r="P374" s="238">
        <f>O374*H374</f>
        <v>0</v>
      </c>
      <c r="Q374" s="238">
        <v>0.0060499999999999998</v>
      </c>
      <c r="R374" s="238">
        <f>Q374*H374</f>
        <v>0.10648000000000001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278</v>
      </c>
      <c r="AT374" s="240" t="s">
        <v>166</v>
      </c>
      <c r="AU374" s="240" t="s">
        <v>88</v>
      </c>
      <c r="AY374" s="18" t="s">
        <v>163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86</v>
      </c>
      <c r="BK374" s="241">
        <f>ROUND(I374*H374,2)</f>
        <v>0</v>
      </c>
      <c r="BL374" s="18" t="s">
        <v>278</v>
      </c>
      <c r="BM374" s="240" t="s">
        <v>1660</v>
      </c>
    </row>
    <row r="375" s="15" customFormat="1">
      <c r="A375" s="15"/>
      <c r="B375" s="269"/>
      <c r="C375" s="270"/>
      <c r="D375" s="244" t="s">
        <v>172</v>
      </c>
      <c r="E375" s="271" t="s">
        <v>1</v>
      </c>
      <c r="F375" s="272" t="s">
        <v>1321</v>
      </c>
      <c r="G375" s="270"/>
      <c r="H375" s="271" t="s">
        <v>1</v>
      </c>
      <c r="I375" s="273"/>
      <c r="J375" s="270"/>
      <c r="K375" s="270"/>
      <c r="L375" s="274"/>
      <c r="M375" s="275"/>
      <c r="N375" s="276"/>
      <c r="O375" s="276"/>
      <c r="P375" s="276"/>
      <c r="Q375" s="276"/>
      <c r="R375" s="276"/>
      <c r="S375" s="276"/>
      <c r="T375" s="277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8" t="s">
        <v>172</v>
      </c>
      <c r="AU375" s="278" t="s">
        <v>88</v>
      </c>
      <c r="AV375" s="15" t="s">
        <v>86</v>
      </c>
      <c r="AW375" s="15" t="s">
        <v>34</v>
      </c>
      <c r="AX375" s="15" t="s">
        <v>78</v>
      </c>
      <c r="AY375" s="278" t="s">
        <v>163</v>
      </c>
    </row>
    <row r="376" s="13" customFormat="1">
      <c r="A376" s="13"/>
      <c r="B376" s="242"/>
      <c r="C376" s="243"/>
      <c r="D376" s="244" t="s">
        <v>172</v>
      </c>
      <c r="E376" s="245" t="s">
        <v>1</v>
      </c>
      <c r="F376" s="246" t="s">
        <v>1656</v>
      </c>
      <c r="G376" s="243"/>
      <c r="H376" s="247">
        <v>6.4000000000000004</v>
      </c>
      <c r="I376" s="248"/>
      <c r="J376" s="243"/>
      <c r="K376" s="243"/>
      <c r="L376" s="249"/>
      <c r="M376" s="250"/>
      <c r="N376" s="251"/>
      <c r="O376" s="251"/>
      <c r="P376" s="251"/>
      <c r="Q376" s="251"/>
      <c r="R376" s="251"/>
      <c r="S376" s="251"/>
      <c r="T376" s="25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3" t="s">
        <v>172</v>
      </c>
      <c r="AU376" s="253" t="s">
        <v>88</v>
      </c>
      <c r="AV376" s="13" t="s">
        <v>88</v>
      </c>
      <c r="AW376" s="13" t="s">
        <v>34</v>
      </c>
      <c r="AX376" s="13" t="s">
        <v>78</v>
      </c>
      <c r="AY376" s="253" t="s">
        <v>163</v>
      </c>
    </row>
    <row r="377" s="15" customFormat="1">
      <c r="A377" s="15"/>
      <c r="B377" s="269"/>
      <c r="C377" s="270"/>
      <c r="D377" s="244" t="s">
        <v>172</v>
      </c>
      <c r="E377" s="271" t="s">
        <v>1</v>
      </c>
      <c r="F377" s="272" t="s">
        <v>1319</v>
      </c>
      <c r="G377" s="270"/>
      <c r="H377" s="271" t="s">
        <v>1</v>
      </c>
      <c r="I377" s="273"/>
      <c r="J377" s="270"/>
      <c r="K377" s="270"/>
      <c r="L377" s="274"/>
      <c r="M377" s="275"/>
      <c r="N377" s="276"/>
      <c r="O377" s="276"/>
      <c r="P377" s="276"/>
      <c r="Q377" s="276"/>
      <c r="R377" s="276"/>
      <c r="S377" s="276"/>
      <c r="T377" s="277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8" t="s">
        <v>172</v>
      </c>
      <c r="AU377" s="278" t="s">
        <v>88</v>
      </c>
      <c r="AV377" s="15" t="s">
        <v>86</v>
      </c>
      <c r="AW377" s="15" t="s">
        <v>34</v>
      </c>
      <c r="AX377" s="15" t="s">
        <v>78</v>
      </c>
      <c r="AY377" s="278" t="s">
        <v>163</v>
      </c>
    </row>
    <row r="378" s="13" customFormat="1">
      <c r="A378" s="13"/>
      <c r="B378" s="242"/>
      <c r="C378" s="243"/>
      <c r="D378" s="244" t="s">
        <v>172</v>
      </c>
      <c r="E378" s="245" t="s">
        <v>1</v>
      </c>
      <c r="F378" s="246" t="s">
        <v>1657</v>
      </c>
      <c r="G378" s="243"/>
      <c r="H378" s="247">
        <v>11.199999999999999</v>
      </c>
      <c r="I378" s="248"/>
      <c r="J378" s="243"/>
      <c r="K378" s="243"/>
      <c r="L378" s="249"/>
      <c r="M378" s="250"/>
      <c r="N378" s="251"/>
      <c r="O378" s="251"/>
      <c r="P378" s="251"/>
      <c r="Q378" s="251"/>
      <c r="R378" s="251"/>
      <c r="S378" s="251"/>
      <c r="T378" s="25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3" t="s">
        <v>172</v>
      </c>
      <c r="AU378" s="253" t="s">
        <v>88</v>
      </c>
      <c r="AV378" s="13" t="s">
        <v>88</v>
      </c>
      <c r="AW378" s="13" t="s">
        <v>34</v>
      </c>
      <c r="AX378" s="13" t="s">
        <v>78</v>
      </c>
      <c r="AY378" s="253" t="s">
        <v>163</v>
      </c>
    </row>
    <row r="379" s="14" customFormat="1">
      <c r="A379" s="14"/>
      <c r="B379" s="254"/>
      <c r="C379" s="255"/>
      <c r="D379" s="244" t="s">
        <v>172</v>
      </c>
      <c r="E379" s="256" t="s">
        <v>1</v>
      </c>
      <c r="F379" s="257" t="s">
        <v>176</v>
      </c>
      <c r="G379" s="255"/>
      <c r="H379" s="258">
        <v>17.600000000000001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4" t="s">
        <v>172</v>
      </c>
      <c r="AU379" s="264" t="s">
        <v>88</v>
      </c>
      <c r="AV379" s="14" t="s">
        <v>170</v>
      </c>
      <c r="AW379" s="14" t="s">
        <v>34</v>
      </c>
      <c r="AX379" s="14" t="s">
        <v>86</v>
      </c>
      <c r="AY379" s="264" t="s">
        <v>163</v>
      </c>
    </row>
    <row r="380" s="2" customFormat="1" ht="14.4" customHeight="1">
      <c r="A380" s="39"/>
      <c r="B380" s="40"/>
      <c r="C380" s="290" t="s">
        <v>734</v>
      </c>
      <c r="D380" s="290" t="s">
        <v>294</v>
      </c>
      <c r="E380" s="291" t="s">
        <v>1661</v>
      </c>
      <c r="F380" s="292" t="s">
        <v>1662</v>
      </c>
      <c r="G380" s="293" t="s">
        <v>169</v>
      </c>
      <c r="H380" s="294">
        <v>19.359999999999999</v>
      </c>
      <c r="I380" s="295"/>
      <c r="J380" s="296">
        <f>ROUND(I380*H380,2)</f>
        <v>0</v>
      </c>
      <c r="K380" s="297"/>
      <c r="L380" s="298"/>
      <c r="M380" s="299" t="s">
        <v>1</v>
      </c>
      <c r="N380" s="300" t="s">
        <v>43</v>
      </c>
      <c r="O380" s="92"/>
      <c r="P380" s="238">
        <f>O380*H380</f>
        <v>0</v>
      </c>
      <c r="Q380" s="238">
        <v>0.0126</v>
      </c>
      <c r="R380" s="238">
        <f>Q380*H380</f>
        <v>0.24393599999999999</v>
      </c>
      <c r="S380" s="238">
        <v>0</v>
      </c>
      <c r="T380" s="23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0" t="s">
        <v>350</v>
      </c>
      <c r="AT380" s="240" t="s">
        <v>294</v>
      </c>
      <c r="AU380" s="240" t="s">
        <v>88</v>
      </c>
      <c r="AY380" s="18" t="s">
        <v>163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86</v>
      </c>
      <c r="BK380" s="241">
        <f>ROUND(I380*H380,2)</f>
        <v>0</v>
      </c>
      <c r="BL380" s="18" t="s">
        <v>278</v>
      </c>
      <c r="BM380" s="240" t="s">
        <v>1663</v>
      </c>
    </row>
    <row r="381" s="13" customFormat="1">
      <c r="A381" s="13"/>
      <c r="B381" s="242"/>
      <c r="C381" s="243"/>
      <c r="D381" s="244" t="s">
        <v>172</v>
      </c>
      <c r="E381" s="243"/>
      <c r="F381" s="246" t="s">
        <v>1664</v>
      </c>
      <c r="G381" s="243"/>
      <c r="H381" s="247">
        <v>19.359999999999999</v>
      </c>
      <c r="I381" s="248"/>
      <c r="J381" s="243"/>
      <c r="K381" s="243"/>
      <c r="L381" s="249"/>
      <c r="M381" s="250"/>
      <c r="N381" s="251"/>
      <c r="O381" s="251"/>
      <c r="P381" s="251"/>
      <c r="Q381" s="251"/>
      <c r="R381" s="251"/>
      <c r="S381" s="251"/>
      <c r="T381" s="25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3" t="s">
        <v>172</v>
      </c>
      <c r="AU381" s="253" t="s">
        <v>88</v>
      </c>
      <c r="AV381" s="13" t="s">
        <v>88</v>
      </c>
      <c r="AW381" s="13" t="s">
        <v>4</v>
      </c>
      <c r="AX381" s="13" t="s">
        <v>86</v>
      </c>
      <c r="AY381" s="253" t="s">
        <v>163</v>
      </c>
    </row>
    <row r="382" s="2" customFormat="1" ht="24.15" customHeight="1">
      <c r="A382" s="39"/>
      <c r="B382" s="40"/>
      <c r="C382" s="228" t="s">
        <v>738</v>
      </c>
      <c r="D382" s="228" t="s">
        <v>166</v>
      </c>
      <c r="E382" s="229" t="s">
        <v>1665</v>
      </c>
      <c r="F382" s="230" t="s">
        <v>1666</v>
      </c>
      <c r="G382" s="231" t="s">
        <v>169</v>
      </c>
      <c r="H382" s="232">
        <v>17.600000000000001</v>
      </c>
      <c r="I382" s="233"/>
      <c r="J382" s="234">
        <f>ROUND(I382*H382,2)</f>
        <v>0</v>
      </c>
      <c r="K382" s="235"/>
      <c r="L382" s="45"/>
      <c r="M382" s="236" t="s">
        <v>1</v>
      </c>
      <c r="N382" s="237" t="s">
        <v>43</v>
      </c>
      <c r="O382" s="92"/>
      <c r="P382" s="238">
        <f>O382*H382</f>
        <v>0</v>
      </c>
      <c r="Q382" s="238">
        <v>0.00093000000000000005</v>
      </c>
      <c r="R382" s="238">
        <f>Q382*H382</f>
        <v>0.016368000000000001</v>
      </c>
      <c r="S382" s="238">
        <v>0</v>
      </c>
      <c r="T382" s="23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0" t="s">
        <v>278</v>
      </c>
      <c r="AT382" s="240" t="s">
        <v>166</v>
      </c>
      <c r="AU382" s="240" t="s">
        <v>88</v>
      </c>
      <c r="AY382" s="18" t="s">
        <v>163</v>
      </c>
      <c r="BE382" s="241">
        <f>IF(N382="základní",J382,0)</f>
        <v>0</v>
      </c>
      <c r="BF382" s="241">
        <f>IF(N382="snížená",J382,0)</f>
        <v>0</v>
      </c>
      <c r="BG382" s="241">
        <f>IF(N382="zákl. přenesená",J382,0)</f>
        <v>0</v>
      </c>
      <c r="BH382" s="241">
        <f>IF(N382="sníž. přenesená",J382,0)</f>
        <v>0</v>
      </c>
      <c r="BI382" s="241">
        <f>IF(N382="nulová",J382,0)</f>
        <v>0</v>
      </c>
      <c r="BJ382" s="18" t="s">
        <v>86</v>
      </c>
      <c r="BK382" s="241">
        <f>ROUND(I382*H382,2)</f>
        <v>0</v>
      </c>
      <c r="BL382" s="18" t="s">
        <v>278</v>
      </c>
      <c r="BM382" s="240" t="s">
        <v>1667</v>
      </c>
    </row>
    <row r="383" s="2" customFormat="1" ht="14.4" customHeight="1">
      <c r="A383" s="39"/>
      <c r="B383" s="40"/>
      <c r="C383" s="228" t="s">
        <v>744</v>
      </c>
      <c r="D383" s="228" t="s">
        <v>166</v>
      </c>
      <c r="E383" s="229" t="s">
        <v>1668</v>
      </c>
      <c r="F383" s="230" t="s">
        <v>1669</v>
      </c>
      <c r="G383" s="231" t="s">
        <v>169</v>
      </c>
      <c r="H383" s="232">
        <v>17.600000000000001</v>
      </c>
      <c r="I383" s="233"/>
      <c r="J383" s="234">
        <f>ROUND(I383*H383,2)</f>
        <v>0</v>
      </c>
      <c r="K383" s="235"/>
      <c r="L383" s="45"/>
      <c r="M383" s="236" t="s">
        <v>1</v>
      </c>
      <c r="N383" s="237" t="s">
        <v>43</v>
      </c>
      <c r="O383" s="92"/>
      <c r="P383" s="238">
        <f>O383*H383</f>
        <v>0</v>
      </c>
      <c r="Q383" s="238">
        <v>0</v>
      </c>
      <c r="R383" s="238">
        <f>Q383*H383</f>
        <v>0</v>
      </c>
      <c r="S383" s="238">
        <v>0</v>
      </c>
      <c r="T383" s="23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0" t="s">
        <v>278</v>
      </c>
      <c r="AT383" s="240" t="s">
        <v>166</v>
      </c>
      <c r="AU383" s="240" t="s">
        <v>88</v>
      </c>
      <c r="AY383" s="18" t="s">
        <v>163</v>
      </c>
      <c r="BE383" s="241">
        <f>IF(N383="základní",J383,0)</f>
        <v>0</v>
      </c>
      <c r="BF383" s="241">
        <f>IF(N383="snížená",J383,0)</f>
        <v>0</v>
      </c>
      <c r="BG383" s="241">
        <f>IF(N383="zákl. přenesená",J383,0)</f>
        <v>0</v>
      </c>
      <c r="BH383" s="241">
        <f>IF(N383="sníž. přenesená",J383,0)</f>
        <v>0</v>
      </c>
      <c r="BI383" s="241">
        <f>IF(N383="nulová",J383,0)</f>
        <v>0</v>
      </c>
      <c r="BJ383" s="18" t="s">
        <v>86</v>
      </c>
      <c r="BK383" s="241">
        <f>ROUND(I383*H383,2)</f>
        <v>0</v>
      </c>
      <c r="BL383" s="18" t="s">
        <v>278</v>
      </c>
      <c r="BM383" s="240" t="s">
        <v>1670</v>
      </c>
    </row>
    <row r="384" s="2" customFormat="1" ht="24.15" customHeight="1">
      <c r="A384" s="39"/>
      <c r="B384" s="40"/>
      <c r="C384" s="228" t="s">
        <v>748</v>
      </c>
      <c r="D384" s="228" t="s">
        <v>166</v>
      </c>
      <c r="E384" s="229" t="s">
        <v>1671</v>
      </c>
      <c r="F384" s="230" t="s">
        <v>1672</v>
      </c>
      <c r="G384" s="231" t="s">
        <v>538</v>
      </c>
      <c r="H384" s="301"/>
      <c r="I384" s="233"/>
      <c r="J384" s="234">
        <f>ROUND(I384*H384,2)</f>
        <v>0</v>
      </c>
      <c r="K384" s="235"/>
      <c r="L384" s="45"/>
      <c r="M384" s="236" t="s">
        <v>1</v>
      </c>
      <c r="N384" s="237" t="s">
        <v>43</v>
      </c>
      <c r="O384" s="92"/>
      <c r="P384" s="238">
        <f>O384*H384</f>
        <v>0</v>
      </c>
      <c r="Q384" s="238">
        <v>0</v>
      </c>
      <c r="R384" s="238">
        <f>Q384*H384</f>
        <v>0</v>
      </c>
      <c r="S384" s="238">
        <v>0</v>
      </c>
      <c r="T384" s="23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278</v>
      </c>
      <c r="AT384" s="240" t="s">
        <v>166</v>
      </c>
      <c r="AU384" s="240" t="s">
        <v>88</v>
      </c>
      <c r="AY384" s="18" t="s">
        <v>163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86</v>
      </c>
      <c r="BK384" s="241">
        <f>ROUND(I384*H384,2)</f>
        <v>0</v>
      </c>
      <c r="BL384" s="18" t="s">
        <v>278</v>
      </c>
      <c r="BM384" s="240" t="s">
        <v>1673</v>
      </c>
    </row>
    <row r="385" s="12" customFormat="1" ht="22.8" customHeight="1">
      <c r="A385" s="12"/>
      <c r="B385" s="212"/>
      <c r="C385" s="213"/>
      <c r="D385" s="214" t="s">
        <v>77</v>
      </c>
      <c r="E385" s="226" t="s">
        <v>1674</v>
      </c>
      <c r="F385" s="226" t="s">
        <v>1675</v>
      </c>
      <c r="G385" s="213"/>
      <c r="H385" s="213"/>
      <c r="I385" s="216"/>
      <c r="J385" s="227">
        <f>BK385</f>
        <v>0</v>
      </c>
      <c r="K385" s="213"/>
      <c r="L385" s="218"/>
      <c r="M385" s="219"/>
      <c r="N385" s="220"/>
      <c r="O385" s="220"/>
      <c r="P385" s="221">
        <f>SUM(P386:P410)</f>
        <v>0</v>
      </c>
      <c r="Q385" s="220"/>
      <c r="R385" s="221">
        <f>SUM(R386:R410)</f>
        <v>0</v>
      </c>
      <c r="S385" s="220"/>
      <c r="T385" s="222">
        <f>SUM(T386:T410)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23" t="s">
        <v>88</v>
      </c>
      <c r="AT385" s="224" t="s">
        <v>77</v>
      </c>
      <c r="AU385" s="224" t="s">
        <v>86</v>
      </c>
      <c r="AY385" s="223" t="s">
        <v>163</v>
      </c>
      <c r="BK385" s="225">
        <f>SUM(BK386:BK410)</f>
        <v>0</v>
      </c>
    </row>
    <row r="386" s="2" customFormat="1" ht="24.15" customHeight="1">
      <c r="A386" s="39"/>
      <c r="B386" s="40"/>
      <c r="C386" s="228" t="s">
        <v>752</v>
      </c>
      <c r="D386" s="228" t="s">
        <v>166</v>
      </c>
      <c r="E386" s="229" t="s">
        <v>1676</v>
      </c>
      <c r="F386" s="230" t="s">
        <v>1677</v>
      </c>
      <c r="G386" s="231" t="s">
        <v>169</v>
      </c>
      <c r="H386" s="232">
        <v>181.41999999999999</v>
      </c>
      <c r="I386" s="233"/>
      <c r="J386" s="234">
        <f>ROUND(I386*H386,2)</f>
        <v>0</v>
      </c>
      <c r="K386" s="235"/>
      <c r="L386" s="45"/>
      <c r="M386" s="236" t="s">
        <v>1</v>
      </c>
      <c r="N386" s="237" t="s">
        <v>43</v>
      </c>
      <c r="O386" s="92"/>
      <c r="P386" s="238">
        <f>O386*H386</f>
        <v>0</v>
      </c>
      <c r="Q386" s="238">
        <v>0</v>
      </c>
      <c r="R386" s="238">
        <f>Q386*H386</f>
        <v>0</v>
      </c>
      <c r="S386" s="238">
        <v>0</v>
      </c>
      <c r="T386" s="23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0" t="s">
        <v>278</v>
      </c>
      <c r="AT386" s="240" t="s">
        <v>166</v>
      </c>
      <c r="AU386" s="240" t="s">
        <v>88</v>
      </c>
      <c r="AY386" s="18" t="s">
        <v>163</v>
      </c>
      <c r="BE386" s="241">
        <f>IF(N386="základní",J386,0)</f>
        <v>0</v>
      </c>
      <c r="BF386" s="241">
        <f>IF(N386="snížená",J386,0)</f>
        <v>0</v>
      </c>
      <c r="BG386" s="241">
        <f>IF(N386="zákl. přenesená",J386,0)</f>
        <v>0</v>
      </c>
      <c r="BH386" s="241">
        <f>IF(N386="sníž. přenesená",J386,0)</f>
        <v>0</v>
      </c>
      <c r="BI386" s="241">
        <f>IF(N386="nulová",J386,0)</f>
        <v>0</v>
      </c>
      <c r="BJ386" s="18" t="s">
        <v>86</v>
      </c>
      <c r="BK386" s="241">
        <f>ROUND(I386*H386,2)</f>
        <v>0</v>
      </c>
      <c r="BL386" s="18" t="s">
        <v>278</v>
      </c>
      <c r="BM386" s="240" t="s">
        <v>1678</v>
      </c>
    </row>
    <row r="387" s="2" customFormat="1" ht="14.4" customHeight="1">
      <c r="A387" s="39"/>
      <c r="B387" s="40"/>
      <c r="C387" s="228" t="s">
        <v>757</v>
      </c>
      <c r="D387" s="228" t="s">
        <v>166</v>
      </c>
      <c r="E387" s="229" t="s">
        <v>1679</v>
      </c>
      <c r="F387" s="230" t="s">
        <v>1680</v>
      </c>
      <c r="G387" s="231" t="s">
        <v>169</v>
      </c>
      <c r="H387" s="232">
        <v>181.41999999999999</v>
      </c>
      <c r="I387" s="233"/>
      <c r="J387" s="234">
        <f>ROUND(I387*H387,2)</f>
        <v>0</v>
      </c>
      <c r="K387" s="235"/>
      <c r="L387" s="45"/>
      <c r="M387" s="236" t="s">
        <v>1</v>
      </c>
      <c r="N387" s="237" t="s">
        <v>43</v>
      </c>
      <c r="O387" s="92"/>
      <c r="P387" s="238">
        <f>O387*H387</f>
        <v>0</v>
      </c>
      <c r="Q387" s="238">
        <v>0.001</v>
      </c>
      <c r="R387" s="238">
        <f>Q387*H387</f>
        <v>0.18142</v>
      </c>
      <c r="S387" s="238">
        <v>0.00031</v>
      </c>
      <c r="T387" s="239">
        <f>S387*H387</f>
        <v>0.056240199999999997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0" t="s">
        <v>278</v>
      </c>
      <c r="AT387" s="240" t="s">
        <v>166</v>
      </c>
      <c r="AU387" s="240" t="s">
        <v>88</v>
      </c>
      <c r="AY387" s="18" t="s">
        <v>163</v>
      </c>
      <c r="BE387" s="241">
        <f>IF(N387="základní",J387,0)</f>
        <v>0</v>
      </c>
      <c r="BF387" s="241">
        <f>IF(N387="snížená",J387,0)</f>
        <v>0</v>
      </c>
      <c r="BG387" s="241">
        <f>IF(N387="zákl. přenesená",J387,0)</f>
        <v>0</v>
      </c>
      <c r="BH387" s="241">
        <f>IF(N387="sníž. přenesená",J387,0)</f>
        <v>0</v>
      </c>
      <c r="BI387" s="241">
        <f>IF(N387="nulová",J387,0)</f>
        <v>0</v>
      </c>
      <c r="BJ387" s="18" t="s">
        <v>86</v>
      </c>
      <c r="BK387" s="241">
        <f>ROUND(I387*H387,2)</f>
        <v>0</v>
      </c>
      <c r="BL387" s="18" t="s">
        <v>278</v>
      </c>
      <c r="BM387" s="240" t="s">
        <v>1681</v>
      </c>
    </row>
    <row r="388" s="2" customFormat="1" ht="24.15" customHeight="1">
      <c r="A388" s="39"/>
      <c r="B388" s="40"/>
      <c r="C388" s="228" t="s">
        <v>762</v>
      </c>
      <c r="D388" s="228" t="s">
        <v>166</v>
      </c>
      <c r="E388" s="229" t="s">
        <v>1682</v>
      </c>
      <c r="F388" s="230" t="s">
        <v>1683</v>
      </c>
      <c r="G388" s="231" t="s">
        <v>169</v>
      </c>
      <c r="H388" s="232">
        <v>181.41999999999999</v>
      </c>
      <c r="I388" s="233"/>
      <c r="J388" s="234">
        <f>ROUND(I388*H388,2)</f>
        <v>0</v>
      </c>
      <c r="K388" s="235"/>
      <c r="L388" s="45"/>
      <c r="M388" s="236" t="s">
        <v>1</v>
      </c>
      <c r="N388" s="237" t="s">
        <v>43</v>
      </c>
      <c r="O388" s="92"/>
      <c r="P388" s="238">
        <f>O388*H388</f>
        <v>0</v>
      </c>
      <c r="Q388" s="238">
        <v>0</v>
      </c>
      <c r="R388" s="238">
        <f>Q388*H388</f>
        <v>0</v>
      </c>
      <c r="S388" s="238">
        <v>0</v>
      </c>
      <c r="T388" s="23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0" t="s">
        <v>278</v>
      </c>
      <c r="AT388" s="240" t="s">
        <v>166</v>
      </c>
      <c r="AU388" s="240" t="s">
        <v>88</v>
      </c>
      <c r="AY388" s="18" t="s">
        <v>163</v>
      </c>
      <c r="BE388" s="241">
        <f>IF(N388="základní",J388,0)</f>
        <v>0</v>
      </c>
      <c r="BF388" s="241">
        <f>IF(N388="snížená",J388,0)</f>
        <v>0</v>
      </c>
      <c r="BG388" s="241">
        <f>IF(N388="zákl. přenesená",J388,0)</f>
        <v>0</v>
      </c>
      <c r="BH388" s="241">
        <f>IF(N388="sníž. přenesená",J388,0)</f>
        <v>0</v>
      </c>
      <c r="BI388" s="241">
        <f>IF(N388="nulová",J388,0)</f>
        <v>0</v>
      </c>
      <c r="BJ388" s="18" t="s">
        <v>86</v>
      </c>
      <c r="BK388" s="241">
        <f>ROUND(I388*H388,2)</f>
        <v>0</v>
      </c>
      <c r="BL388" s="18" t="s">
        <v>278</v>
      </c>
      <c r="BM388" s="240" t="s">
        <v>1684</v>
      </c>
    </row>
    <row r="389" s="2" customFormat="1" ht="24.15" customHeight="1">
      <c r="A389" s="39"/>
      <c r="B389" s="40"/>
      <c r="C389" s="228" t="s">
        <v>766</v>
      </c>
      <c r="D389" s="228" t="s">
        <v>166</v>
      </c>
      <c r="E389" s="229" t="s">
        <v>1685</v>
      </c>
      <c r="F389" s="230" t="s">
        <v>1686</v>
      </c>
      <c r="G389" s="231" t="s">
        <v>169</v>
      </c>
      <c r="H389" s="232">
        <v>181.41999999999999</v>
      </c>
      <c r="I389" s="233"/>
      <c r="J389" s="234">
        <f>ROUND(I389*H389,2)</f>
        <v>0</v>
      </c>
      <c r="K389" s="235"/>
      <c r="L389" s="45"/>
      <c r="M389" s="236" t="s">
        <v>1</v>
      </c>
      <c r="N389" s="237" t="s">
        <v>43</v>
      </c>
      <c r="O389" s="92"/>
      <c r="P389" s="238">
        <f>O389*H389</f>
        <v>0</v>
      </c>
      <c r="Q389" s="238">
        <v>0.00020000000000000001</v>
      </c>
      <c r="R389" s="238">
        <f>Q389*H389</f>
        <v>0.036283999999999997</v>
      </c>
      <c r="S389" s="238">
        <v>0</v>
      </c>
      <c r="T389" s="23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0" t="s">
        <v>278</v>
      </c>
      <c r="AT389" s="240" t="s">
        <v>166</v>
      </c>
      <c r="AU389" s="240" t="s">
        <v>88</v>
      </c>
      <c r="AY389" s="18" t="s">
        <v>163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8" t="s">
        <v>86</v>
      </c>
      <c r="BK389" s="241">
        <f>ROUND(I389*H389,2)</f>
        <v>0</v>
      </c>
      <c r="BL389" s="18" t="s">
        <v>278</v>
      </c>
      <c r="BM389" s="240" t="s">
        <v>1687</v>
      </c>
    </row>
    <row r="390" s="2" customFormat="1" ht="24.15" customHeight="1">
      <c r="A390" s="39"/>
      <c r="B390" s="40"/>
      <c r="C390" s="228" t="s">
        <v>770</v>
      </c>
      <c r="D390" s="228" t="s">
        <v>166</v>
      </c>
      <c r="E390" s="229" t="s">
        <v>1688</v>
      </c>
      <c r="F390" s="230" t="s">
        <v>1689</v>
      </c>
      <c r="G390" s="231" t="s">
        <v>169</v>
      </c>
      <c r="H390" s="232">
        <v>13.5</v>
      </c>
      <c r="I390" s="233"/>
      <c r="J390" s="234">
        <f>ROUND(I390*H390,2)</f>
        <v>0</v>
      </c>
      <c r="K390" s="235"/>
      <c r="L390" s="45"/>
      <c r="M390" s="236" t="s">
        <v>1</v>
      </c>
      <c r="N390" s="237" t="s">
        <v>43</v>
      </c>
      <c r="O390" s="92"/>
      <c r="P390" s="238">
        <f>O390*H390</f>
        <v>0</v>
      </c>
      <c r="Q390" s="238">
        <v>2.0000000000000002E-05</v>
      </c>
      <c r="R390" s="238">
        <f>Q390*H390</f>
        <v>0.00027</v>
      </c>
      <c r="S390" s="238">
        <v>0</v>
      </c>
      <c r="T390" s="23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0" t="s">
        <v>278</v>
      </c>
      <c r="AT390" s="240" t="s">
        <v>166</v>
      </c>
      <c r="AU390" s="240" t="s">
        <v>88</v>
      </c>
      <c r="AY390" s="18" t="s">
        <v>163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8" t="s">
        <v>86</v>
      </c>
      <c r="BK390" s="241">
        <f>ROUND(I390*H390,2)</f>
        <v>0</v>
      </c>
      <c r="BL390" s="18" t="s">
        <v>278</v>
      </c>
      <c r="BM390" s="240" t="s">
        <v>1690</v>
      </c>
    </row>
    <row r="391" s="13" customFormat="1">
      <c r="A391" s="13"/>
      <c r="B391" s="242"/>
      <c r="C391" s="243"/>
      <c r="D391" s="244" t="s">
        <v>172</v>
      </c>
      <c r="E391" s="245" t="s">
        <v>1</v>
      </c>
      <c r="F391" s="246" t="s">
        <v>1691</v>
      </c>
      <c r="G391" s="243"/>
      <c r="H391" s="247">
        <v>13.5</v>
      </c>
      <c r="I391" s="248"/>
      <c r="J391" s="243"/>
      <c r="K391" s="243"/>
      <c r="L391" s="249"/>
      <c r="M391" s="250"/>
      <c r="N391" s="251"/>
      <c r="O391" s="251"/>
      <c r="P391" s="251"/>
      <c r="Q391" s="251"/>
      <c r="R391" s="251"/>
      <c r="S391" s="251"/>
      <c r="T391" s="25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3" t="s">
        <v>172</v>
      </c>
      <c r="AU391" s="253" t="s">
        <v>88</v>
      </c>
      <c r="AV391" s="13" t="s">
        <v>88</v>
      </c>
      <c r="AW391" s="13" t="s">
        <v>34</v>
      </c>
      <c r="AX391" s="13" t="s">
        <v>86</v>
      </c>
      <c r="AY391" s="253" t="s">
        <v>163</v>
      </c>
    </row>
    <row r="392" s="2" customFormat="1" ht="24.15" customHeight="1">
      <c r="A392" s="39"/>
      <c r="B392" s="40"/>
      <c r="C392" s="228" t="s">
        <v>776</v>
      </c>
      <c r="D392" s="228" t="s">
        <v>166</v>
      </c>
      <c r="E392" s="229" t="s">
        <v>1692</v>
      </c>
      <c r="F392" s="230" t="s">
        <v>1693</v>
      </c>
      <c r="G392" s="231" t="s">
        <v>169</v>
      </c>
      <c r="H392" s="232">
        <v>51</v>
      </c>
      <c r="I392" s="233"/>
      <c r="J392" s="234">
        <f>ROUND(I392*H392,2)</f>
        <v>0</v>
      </c>
      <c r="K392" s="235"/>
      <c r="L392" s="45"/>
      <c r="M392" s="236" t="s">
        <v>1</v>
      </c>
      <c r="N392" s="237" t="s">
        <v>43</v>
      </c>
      <c r="O392" s="92"/>
      <c r="P392" s="238">
        <f>O392*H392</f>
        <v>0</v>
      </c>
      <c r="Q392" s="238">
        <v>1.0000000000000001E-05</v>
      </c>
      <c r="R392" s="238">
        <f>Q392*H392</f>
        <v>0.00051000000000000004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278</v>
      </c>
      <c r="AT392" s="240" t="s">
        <v>166</v>
      </c>
      <c r="AU392" s="240" t="s">
        <v>88</v>
      </c>
      <c r="AY392" s="18" t="s">
        <v>163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86</v>
      </c>
      <c r="BK392" s="241">
        <f>ROUND(I392*H392,2)</f>
        <v>0</v>
      </c>
      <c r="BL392" s="18" t="s">
        <v>278</v>
      </c>
      <c r="BM392" s="240" t="s">
        <v>1694</v>
      </c>
    </row>
    <row r="393" s="2" customFormat="1" ht="24.15" customHeight="1">
      <c r="A393" s="39"/>
      <c r="B393" s="40"/>
      <c r="C393" s="228" t="s">
        <v>780</v>
      </c>
      <c r="D393" s="228" t="s">
        <v>166</v>
      </c>
      <c r="E393" s="229" t="s">
        <v>1695</v>
      </c>
      <c r="F393" s="230" t="s">
        <v>1696</v>
      </c>
      <c r="G393" s="231" t="s">
        <v>169</v>
      </c>
      <c r="H393" s="232">
        <v>181.41999999999999</v>
      </c>
      <c r="I393" s="233"/>
      <c r="J393" s="234">
        <f>ROUND(I393*H393,2)</f>
        <v>0</v>
      </c>
      <c r="K393" s="235"/>
      <c r="L393" s="45"/>
      <c r="M393" s="236" t="s">
        <v>1</v>
      </c>
      <c r="N393" s="237" t="s">
        <v>43</v>
      </c>
      <c r="O393" s="92"/>
      <c r="P393" s="238">
        <f>O393*H393</f>
        <v>0</v>
      </c>
      <c r="Q393" s="238">
        <v>0.00025999999999999998</v>
      </c>
      <c r="R393" s="238">
        <f>Q393*H393</f>
        <v>0.047169199999999994</v>
      </c>
      <c r="S393" s="238">
        <v>0</v>
      </c>
      <c r="T393" s="23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0" t="s">
        <v>278</v>
      </c>
      <c r="AT393" s="240" t="s">
        <v>166</v>
      </c>
      <c r="AU393" s="240" t="s">
        <v>88</v>
      </c>
      <c r="AY393" s="18" t="s">
        <v>163</v>
      </c>
      <c r="BE393" s="241">
        <f>IF(N393="základní",J393,0)</f>
        <v>0</v>
      </c>
      <c r="BF393" s="241">
        <f>IF(N393="snížená",J393,0)</f>
        <v>0</v>
      </c>
      <c r="BG393" s="241">
        <f>IF(N393="zákl. přenesená",J393,0)</f>
        <v>0</v>
      </c>
      <c r="BH393" s="241">
        <f>IF(N393="sníž. přenesená",J393,0)</f>
        <v>0</v>
      </c>
      <c r="BI393" s="241">
        <f>IF(N393="nulová",J393,0)</f>
        <v>0</v>
      </c>
      <c r="BJ393" s="18" t="s">
        <v>86</v>
      </c>
      <c r="BK393" s="241">
        <f>ROUND(I393*H393,2)</f>
        <v>0</v>
      </c>
      <c r="BL393" s="18" t="s">
        <v>278</v>
      </c>
      <c r="BM393" s="240" t="s">
        <v>1697</v>
      </c>
    </row>
    <row r="394" s="15" customFormat="1">
      <c r="A394" s="15"/>
      <c r="B394" s="269"/>
      <c r="C394" s="270"/>
      <c r="D394" s="244" t="s">
        <v>172</v>
      </c>
      <c r="E394" s="271" t="s">
        <v>1</v>
      </c>
      <c r="F394" s="272" t="s">
        <v>1317</v>
      </c>
      <c r="G394" s="270"/>
      <c r="H394" s="271" t="s">
        <v>1</v>
      </c>
      <c r="I394" s="273"/>
      <c r="J394" s="270"/>
      <c r="K394" s="270"/>
      <c r="L394" s="274"/>
      <c r="M394" s="275"/>
      <c r="N394" s="276"/>
      <c r="O394" s="276"/>
      <c r="P394" s="276"/>
      <c r="Q394" s="276"/>
      <c r="R394" s="276"/>
      <c r="S394" s="276"/>
      <c r="T394" s="277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8" t="s">
        <v>172</v>
      </c>
      <c r="AU394" s="278" t="s">
        <v>88</v>
      </c>
      <c r="AV394" s="15" t="s">
        <v>86</v>
      </c>
      <c r="AW394" s="15" t="s">
        <v>34</v>
      </c>
      <c r="AX394" s="15" t="s">
        <v>78</v>
      </c>
      <c r="AY394" s="278" t="s">
        <v>163</v>
      </c>
    </row>
    <row r="395" s="13" customFormat="1">
      <c r="A395" s="13"/>
      <c r="B395" s="242"/>
      <c r="C395" s="243"/>
      <c r="D395" s="244" t="s">
        <v>172</v>
      </c>
      <c r="E395" s="245" t="s">
        <v>1</v>
      </c>
      <c r="F395" s="246" t="s">
        <v>1318</v>
      </c>
      <c r="G395" s="243"/>
      <c r="H395" s="247">
        <v>76.799999999999997</v>
      </c>
      <c r="I395" s="248"/>
      <c r="J395" s="243"/>
      <c r="K395" s="243"/>
      <c r="L395" s="249"/>
      <c r="M395" s="250"/>
      <c r="N395" s="251"/>
      <c r="O395" s="251"/>
      <c r="P395" s="251"/>
      <c r="Q395" s="251"/>
      <c r="R395" s="251"/>
      <c r="S395" s="251"/>
      <c r="T395" s="25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3" t="s">
        <v>172</v>
      </c>
      <c r="AU395" s="253" t="s">
        <v>88</v>
      </c>
      <c r="AV395" s="13" t="s">
        <v>88</v>
      </c>
      <c r="AW395" s="13" t="s">
        <v>34</v>
      </c>
      <c r="AX395" s="13" t="s">
        <v>78</v>
      </c>
      <c r="AY395" s="253" t="s">
        <v>163</v>
      </c>
    </row>
    <row r="396" s="13" customFormat="1">
      <c r="A396" s="13"/>
      <c r="B396" s="242"/>
      <c r="C396" s="243"/>
      <c r="D396" s="244" t="s">
        <v>172</v>
      </c>
      <c r="E396" s="245" t="s">
        <v>1</v>
      </c>
      <c r="F396" s="246" t="s">
        <v>1698</v>
      </c>
      <c r="G396" s="243"/>
      <c r="H396" s="247">
        <v>35</v>
      </c>
      <c r="I396" s="248"/>
      <c r="J396" s="243"/>
      <c r="K396" s="243"/>
      <c r="L396" s="249"/>
      <c r="M396" s="250"/>
      <c r="N396" s="251"/>
      <c r="O396" s="251"/>
      <c r="P396" s="251"/>
      <c r="Q396" s="251"/>
      <c r="R396" s="251"/>
      <c r="S396" s="251"/>
      <c r="T396" s="25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3" t="s">
        <v>172</v>
      </c>
      <c r="AU396" s="253" t="s">
        <v>88</v>
      </c>
      <c r="AV396" s="13" t="s">
        <v>88</v>
      </c>
      <c r="AW396" s="13" t="s">
        <v>34</v>
      </c>
      <c r="AX396" s="13" t="s">
        <v>78</v>
      </c>
      <c r="AY396" s="253" t="s">
        <v>163</v>
      </c>
    </row>
    <row r="397" s="16" customFormat="1">
      <c r="A397" s="16"/>
      <c r="B397" s="279"/>
      <c r="C397" s="280"/>
      <c r="D397" s="244" t="s">
        <v>172</v>
      </c>
      <c r="E397" s="281" t="s">
        <v>1</v>
      </c>
      <c r="F397" s="282" t="s">
        <v>190</v>
      </c>
      <c r="G397" s="280"/>
      <c r="H397" s="283">
        <v>111.8</v>
      </c>
      <c r="I397" s="284"/>
      <c r="J397" s="280"/>
      <c r="K397" s="280"/>
      <c r="L397" s="285"/>
      <c r="M397" s="286"/>
      <c r="N397" s="287"/>
      <c r="O397" s="287"/>
      <c r="P397" s="287"/>
      <c r="Q397" s="287"/>
      <c r="R397" s="287"/>
      <c r="S397" s="287"/>
      <c r="T397" s="288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89" t="s">
        <v>172</v>
      </c>
      <c r="AU397" s="289" t="s">
        <v>88</v>
      </c>
      <c r="AV397" s="16" t="s">
        <v>164</v>
      </c>
      <c r="AW397" s="16" t="s">
        <v>34</v>
      </c>
      <c r="AX397" s="16" t="s">
        <v>78</v>
      </c>
      <c r="AY397" s="289" t="s">
        <v>163</v>
      </c>
    </row>
    <row r="398" s="15" customFormat="1">
      <c r="A398" s="15"/>
      <c r="B398" s="269"/>
      <c r="C398" s="270"/>
      <c r="D398" s="244" t="s">
        <v>172</v>
      </c>
      <c r="E398" s="271" t="s">
        <v>1</v>
      </c>
      <c r="F398" s="272" t="s">
        <v>1319</v>
      </c>
      <c r="G398" s="270"/>
      <c r="H398" s="271" t="s">
        <v>1</v>
      </c>
      <c r="I398" s="273"/>
      <c r="J398" s="270"/>
      <c r="K398" s="270"/>
      <c r="L398" s="274"/>
      <c r="M398" s="275"/>
      <c r="N398" s="276"/>
      <c r="O398" s="276"/>
      <c r="P398" s="276"/>
      <c r="Q398" s="276"/>
      <c r="R398" s="276"/>
      <c r="S398" s="276"/>
      <c r="T398" s="277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8" t="s">
        <v>172</v>
      </c>
      <c r="AU398" s="278" t="s">
        <v>88</v>
      </c>
      <c r="AV398" s="15" t="s">
        <v>86</v>
      </c>
      <c r="AW398" s="15" t="s">
        <v>34</v>
      </c>
      <c r="AX398" s="15" t="s">
        <v>78</v>
      </c>
      <c r="AY398" s="278" t="s">
        <v>163</v>
      </c>
    </row>
    <row r="399" s="13" customFormat="1">
      <c r="A399" s="13"/>
      <c r="B399" s="242"/>
      <c r="C399" s="243"/>
      <c r="D399" s="244" t="s">
        <v>172</v>
      </c>
      <c r="E399" s="245" t="s">
        <v>1</v>
      </c>
      <c r="F399" s="246" t="s">
        <v>1699</v>
      </c>
      <c r="G399" s="243"/>
      <c r="H399" s="247">
        <v>7.5599999999999996</v>
      </c>
      <c r="I399" s="248"/>
      <c r="J399" s="243"/>
      <c r="K399" s="243"/>
      <c r="L399" s="249"/>
      <c r="M399" s="250"/>
      <c r="N399" s="251"/>
      <c r="O399" s="251"/>
      <c r="P399" s="251"/>
      <c r="Q399" s="251"/>
      <c r="R399" s="251"/>
      <c r="S399" s="251"/>
      <c r="T399" s="25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3" t="s">
        <v>172</v>
      </c>
      <c r="AU399" s="253" t="s">
        <v>88</v>
      </c>
      <c r="AV399" s="13" t="s">
        <v>88</v>
      </c>
      <c r="AW399" s="13" t="s">
        <v>34</v>
      </c>
      <c r="AX399" s="13" t="s">
        <v>78</v>
      </c>
      <c r="AY399" s="253" t="s">
        <v>163</v>
      </c>
    </row>
    <row r="400" s="13" customFormat="1">
      <c r="A400" s="13"/>
      <c r="B400" s="242"/>
      <c r="C400" s="243"/>
      <c r="D400" s="244" t="s">
        <v>172</v>
      </c>
      <c r="E400" s="245" t="s">
        <v>1</v>
      </c>
      <c r="F400" s="246" t="s">
        <v>1425</v>
      </c>
      <c r="G400" s="243"/>
      <c r="H400" s="247">
        <v>2.3399999999999999</v>
      </c>
      <c r="I400" s="248"/>
      <c r="J400" s="243"/>
      <c r="K400" s="243"/>
      <c r="L400" s="249"/>
      <c r="M400" s="250"/>
      <c r="N400" s="251"/>
      <c r="O400" s="251"/>
      <c r="P400" s="251"/>
      <c r="Q400" s="251"/>
      <c r="R400" s="251"/>
      <c r="S400" s="251"/>
      <c r="T400" s="25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3" t="s">
        <v>172</v>
      </c>
      <c r="AU400" s="253" t="s">
        <v>88</v>
      </c>
      <c r="AV400" s="13" t="s">
        <v>88</v>
      </c>
      <c r="AW400" s="13" t="s">
        <v>34</v>
      </c>
      <c r="AX400" s="13" t="s">
        <v>78</v>
      </c>
      <c r="AY400" s="253" t="s">
        <v>163</v>
      </c>
    </row>
    <row r="401" s="16" customFormat="1">
      <c r="A401" s="16"/>
      <c r="B401" s="279"/>
      <c r="C401" s="280"/>
      <c r="D401" s="244" t="s">
        <v>172</v>
      </c>
      <c r="E401" s="281" t="s">
        <v>1</v>
      </c>
      <c r="F401" s="282" t="s">
        <v>190</v>
      </c>
      <c r="G401" s="280"/>
      <c r="H401" s="283">
        <v>9.8999999999999986</v>
      </c>
      <c r="I401" s="284"/>
      <c r="J401" s="280"/>
      <c r="K401" s="280"/>
      <c r="L401" s="285"/>
      <c r="M401" s="286"/>
      <c r="N401" s="287"/>
      <c r="O401" s="287"/>
      <c r="P401" s="287"/>
      <c r="Q401" s="287"/>
      <c r="R401" s="287"/>
      <c r="S401" s="287"/>
      <c r="T401" s="288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89" t="s">
        <v>172</v>
      </c>
      <c r="AU401" s="289" t="s">
        <v>88</v>
      </c>
      <c r="AV401" s="16" t="s">
        <v>164</v>
      </c>
      <c r="AW401" s="16" t="s">
        <v>34</v>
      </c>
      <c r="AX401" s="16" t="s">
        <v>78</v>
      </c>
      <c r="AY401" s="289" t="s">
        <v>163</v>
      </c>
    </row>
    <row r="402" s="15" customFormat="1">
      <c r="A402" s="15"/>
      <c r="B402" s="269"/>
      <c r="C402" s="270"/>
      <c r="D402" s="244" t="s">
        <v>172</v>
      </c>
      <c r="E402" s="271" t="s">
        <v>1</v>
      </c>
      <c r="F402" s="272" t="s">
        <v>1321</v>
      </c>
      <c r="G402" s="270"/>
      <c r="H402" s="271" t="s">
        <v>1</v>
      </c>
      <c r="I402" s="273"/>
      <c r="J402" s="270"/>
      <c r="K402" s="270"/>
      <c r="L402" s="274"/>
      <c r="M402" s="275"/>
      <c r="N402" s="276"/>
      <c r="O402" s="276"/>
      <c r="P402" s="276"/>
      <c r="Q402" s="276"/>
      <c r="R402" s="276"/>
      <c r="S402" s="276"/>
      <c r="T402" s="277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8" t="s">
        <v>172</v>
      </c>
      <c r="AU402" s="278" t="s">
        <v>88</v>
      </c>
      <c r="AV402" s="15" t="s">
        <v>86</v>
      </c>
      <c r="AW402" s="15" t="s">
        <v>34</v>
      </c>
      <c r="AX402" s="15" t="s">
        <v>78</v>
      </c>
      <c r="AY402" s="278" t="s">
        <v>163</v>
      </c>
    </row>
    <row r="403" s="13" customFormat="1">
      <c r="A403" s="13"/>
      <c r="B403" s="242"/>
      <c r="C403" s="243"/>
      <c r="D403" s="244" t="s">
        <v>172</v>
      </c>
      <c r="E403" s="245" t="s">
        <v>1</v>
      </c>
      <c r="F403" s="246" t="s">
        <v>1700</v>
      </c>
      <c r="G403" s="243"/>
      <c r="H403" s="247">
        <v>2.8199999999999998</v>
      </c>
      <c r="I403" s="248"/>
      <c r="J403" s="243"/>
      <c r="K403" s="243"/>
      <c r="L403" s="249"/>
      <c r="M403" s="250"/>
      <c r="N403" s="251"/>
      <c r="O403" s="251"/>
      <c r="P403" s="251"/>
      <c r="Q403" s="251"/>
      <c r="R403" s="251"/>
      <c r="S403" s="251"/>
      <c r="T403" s="25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3" t="s">
        <v>172</v>
      </c>
      <c r="AU403" s="253" t="s">
        <v>88</v>
      </c>
      <c r="AV403" s="13" t="s">
        <v>88</v>
      </c>
      <c r="AW403" s="13" t="s">
        <v>34</v>
      </c>
      <c r="AX403" s="13" t="s">
        <v>78</v>
      </c>
      <c r="AY403" s="253" t="s">
        <v>163</v>
      </c>
    </row>
    <row r="404" s="13" customFormat="1">
      <c r="A404" s="13"/>
      <c r="B404" s="242"/>
      <c r="C404" s="243"/>
      <c r="D404" s="244" t="s">
        <v>172</v>
      </c>
      <c r="E404" s="245" t="s">
        <v>1</v>
      </c>
      <c r="F404" s="246" t="s">
        <v>1424</v>
      </c>
      <c r="G404" s="243"/>
      <c r="H404" s="247">
        <v>1.3799999999999999</v>
      </c>
      <c r="I404" s="248"/>
      <c r="J404" s="243"/>
      <c r="K404" s="243"/>
      <c r="L404" s="249"/>
      <c r="M404" s="250"/>
      <c r="N404" s="251"/>
      <c r="O404" s="251"/>
      <c r="P404" s="251"/>
      <c r="Q404" s="251"/>
      <c r="R404" s="251"/>
      <c r="S404" s="251"/>
      <c r="T404" s="25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3" t="s">
        <v>172</v>
      </c>
      <c r="AU404" s="253" t="s">
        <v>88</v>
      </c>
      <c r="AV404" s="13" t="s">
        <v>88</v>
      </c>
      <c r="AW404" s="13" t="s">
        <v>34</v>
      </c>
      <c r="AX404" s="13" t="s">
        <v>78</v>
      </c>
      <c r="AY404" s="253" t="s">
        <v>163</v>
      </c>
    </row>
    <row r="405" s="16" customFormat="1">
      <c r="A405" s="16"/>
      <c r="B405" s="279"/>
      <c r="C405" s="280"/>
      <c r="D405" s="244" t="s">
        <v>172</v>
      </c>
      <c r="E405" s="281" t="s">
        <v>1</v>
      </c>
      <c r="F405" s="282" t="s">
        <v>190</v>
      </c>
      <c r="G405" s="280"/>
      <c r="H405" s="283">
        <v>4.1999999999999993</v>
      </c>
      <c r="I405" s="284"/>
      <c r="J405" s="280"/>
      <c r="K405" s="280"/>
      <c r="L405" s="285"/>
      <c r="M405" s="286"/>
      <c r="N405" s="287"/>
      <c r="O405" s="287"/>
      <c r="P405" s="287"/>
      <c r="Q405" s="287"/>
      <c r="R405" s="287"/>
      <c r="S405" s="287"/>
      <c r="T405" s="288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T405" s="289" t="s">
        <v>172</v>
      </c>
      <c r="AU405" s="289" t="s">
        <v>88</v>
      </c>
      <c r="AV405" s="16" t="s">
        <v>164</v>
      </c>
      <c r="AW405" s="16" t="s">
        <v>34</v>
      </c>
      <c r="AX405" s="16" t="s">
        <v>78</v>
      </c>
      <c r="AY405" s="289" t="s">
        <v>163</v>
      </c>
    </row>
    <row r="406" s="15" customFormat="1">
      <c r="A406" s="15"/>
      <c r="B406" s="269"/>
      <c r="C406" s="270"/>
      <c r="D406" s="244" t="s">
        <v>172</v>
      </c>
      <c r="E406" s="271" t="s">
        <v>1</v>
      </c>
      <c r="F406" s="272" t="s">
        <v>1323</v>
      </c>
      <c r="G406" s="270"/>
      <c r="H406" s="271" t="s">
        <v>1</v>
      </c>
      <c r="I406" s="273"/>
      <c r="J406" s="270"/>
      <c r="K406" s="270"/>
      <c r="L406" s="274"/>
      <c r="M406" s="275"/>
      <c r="N406" s="276"/>
      <c r="O406" s="276"/>
      <c r="P406" s="276"/>
      <c r="Q406" s="276"/>
      <c r="R406" s="276"/>
      <c r="S406" s="276"/>
      <c r="T406" s="277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8" t="s">
        <v>172</v>
      </c>
      <c r="AU406" s="278" t="s">
        <v>88</v>
      </c>
      <c r="AV406" s="15" t="s">
        <v>86</v>
      </c>
      <c r="AW406" s="15" t="s">
        <v>34</v>
      </c>
      <c r="AX406" s="15" t="s">
        <v>78</v>
      </c>
      <c r="AY406" s="278" t="s">
        <v>163</v>
      </c>
    </row>
    <row r="407" s="13" customFormat="1">
      <c r="A407" s="13"/>
      <c r="B407" s="242"/>
      <c r="C407" s="243"/>
      <c r="D407" s="244" t="s">
        <v>172</v>
      </c>
      <c r="E407" s="245" t="s">
        <v>1</v>
      </c>
      <c r="F407" s="246" t="s">
        <v>1324</v>
      </c>
      <c r="G407" s="243"/>
      <c r="H407" s="247">
        <v>43.840000000000003</v>
      </c>
      <c r="I407" s="248"/>
      <c r="J407" s="243"/>
      <c r="K407" s="243"/>
      <c r="L407" s="249"/>
      <c r="M407" s="250"/>
      <c r="N407" s="251"/>
      <c r="O407" s="251"/>
      <c r="P407" s="251"/>
      <c r="Q407" s="251"/>
      <c r="R407" s="251"/>
      <c r="S407" s="251"/>
      <c r="T407" s="25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3" t="s">
        <v>172</v>
      </c>
      <c r="AU407" s="253" t="s">
        <v>88</v>
      </c>
      <c r="AV407" s="13" t="s">
        <v>88</v>
      </c>
      <c r="AW407" s="13" t="s">
        <v>34</v>
      </c>
      <c r="AX407" s="13" t="s">
        <v>78</v>
      </c>
      <c r="AY407" s="253" t="s">
        <v>163</v>
      </c>
    </row>
    <row r="408" s="13" customFormat="1">
      <c r="A408" s="13"/>
      <c r="B408" s="242"/>
      <c r="C408" s="243"/>
      <c r="D408" s="244" t="s">
        <v>172</v>
      </c>
      <c r="E408" s="245" t="s">
        <v>1</v>
      </c>
      <c r="F408" s="246" t="s">
        <v>1701</v>
      </c>
      <c r="G408" s="243"/>
      <c r="H408" s="247">
        <v>11.68</v>
      </c>
      <c r="I408" s="248"/>
      <c r="J408" s="243"/>
      <c r="K408" s="243"/>
      <c r="L408" s="249"/>
      <c r="M408" s="250"/>
      <c r="N408" s="251"/>
      <c r="O408" s="251"/>
      <c r="P408" s="251"/>
      <c r="Q408" s="251"/>
      <c r="R408" s="251"/>
      <c r="S408" s="251"/>
      <c r="T408" s="25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3" t="s">
        <v>172</v>
      </c>
      <c r="AU408" s="253" t="s">
        <v>88</v>
      </c>
      <c r="AV408" s="13" t="s">
        <v>88</v>
      </c>
      <c r="AW408" s="13" t="s">
        <v>34</v>
      </c>
      <c r="AX408" s="13" t="s">
        <v>78</v>
      </c>
      <c r="AY408" s="253" t="s">
        <v>163</v>
      </c>
    </row>
    <row r="409" s="16" customFormat="1">
      <c r="A409" s="16"/>
      <c r="B409" s="279"/>
      <c r="C409" s="280"/>
      <c r="D409" s="244" t="s">
        <v>172</v>
      </c>
      <c r="E409" s="281" t="s">
        <v>1</v>
      </c>
      <c r="F409" s="282" t="s">
        <v>190</v>
      </c>
      <c r="G409" s="280"/>
      <c r="H409" s="283">
        <v>55.520000000000003</v>
      </c>
      <c r="I409" s="284"/>
      <c r="J409" s="280"/>
      <c r="K409" s="280"/>
      <c r="L409" s="285"/>
      <c r="M409" s="286"/>
      <c r="N409" s="287"/>
      <c r="O409" s="287"/>
      <c r="P409" s="287"/>
      <c r="Q409" s="287"/>
      <c r="R409" s="287"/>
      <c r="S409" s="287"/>
      <c r="T409" s="288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T409" s="289" t="s">
        <v>172</v>
      </c>
      <c r="AU409" s="289" t="s">
        <v>88</v>
      </c>
      <c r="AV409" s="16" t="s">
        <v>164</v>
      </c>
      <c r="AW409" s="16" t="s">
        <v>34</v>
      </c>
      <c r="AX409" s="16" t="s">
        <v>78</v>
      </c>
      <c r="AY409" s="289" t="s">
        <v>163</v>
      </c>
    </row>
    <row r="410" s="14" customFormat="1">
      <c r="A410" s="14"/>
      <c r="B410" s="254"/>
      <c r="C410" s="255"/>
      <c r="D410" s="244" t="s">
        <v>172</v>
      </c>
      <c r="E410" s="256" t="s">
        <v>1</v>
      </c>
      <c r="F410" s="257" t="s">
        <v>176</v>
      </c>
      <c r="G410" s="255"/>
      <c r="H410" s="258">
        <v>181.42000000000002</v>
      </c>
      <c r="I410" s="259"/>
      <c r="J410" s="255"/>
      <c r="K410" s="255"/>
      <c r="L410" s="260"/>
      <c r="M410" s="261"/>
      <c r="N410" s="262"/>
      <c r="O410" s="262"/>
      <c r="P410" s="262"/>
      <c r="Q410" s="262"/>
      <c r="R410" s="262"/>
      <c r="S410" s="262"/>
      <c r="T410" s="26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4" t="s">
        <v>172</v>
      </c>
      <c r="AU410" s="264" t="s">
        <v>88</v>
      </c>
      <c r="AV410" s="14" t="s">
        <v>170</v>
      </c>
      <c r="AW410" s="14" t="s">
        <v>34</v>
      </c>
      <c r="AX410" s="14" t="s">
        <v>86</v>
      </c>
      <c r="AY410" s="264" t="s">
        <v>163</v>
      </c>
    </row>
    <row r="411" s="12" customFormat="1" ht="25.92" customHeight="1">
      <c r="A411" s="12"/>
      <c r="B411" s="212"/>
      <c r="C411" s="213"/>
      <c r="D411" s="214" t="s">
        <v>77</v>
      </c>
      <c r="E411" s="215" t="s">
        <v>294</v>
      </c>
      <c r="F411" s="215" t="s">
        <v>1702</v>
      </c>
      <c r="G411" s="213"/>
      <c r="H411" s="213"/>
      <c r="I411" s="216"/>
      <c r="J411" s="217">
        <f>BK411</f>
        <v>0</v>
      </c>
      <c r="K411" s="213"/>
      <c r="L411" s="218"/>
      <c r="M411" s="219"/>
      <c r="N411" s="220"/>
      <c r="O411" s="220"/>
      <c r="P411" s="221">
        <f>P412</f>
        <v>0</v>
      </c>
      <c r="Q411" s="220"/>
      <c r="R411" s="221">
        <f>R412</f>
        <v>0</v>
      </c>
      <c r="S411" s="220"/>
      <c r="T411" s="222">
        <f>T412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23" t="s">
        <v>164</v>
      </c>
      <c r="AT411" s="224" t="s">
        <v>77</v>
      </c>
      <c r="AU411" s="224" t="s">
        <v>78</v>
      </c>
      <c r="AY411" s="223" t="s">
        <v>163</v>
      </c>
      <c r="BK411" s="225">
        <f>BK412</f>
        <v>0</v>
      </c>
    </row>
    <row r="412" s="12" customFormat="1" ht="22.8" customHeight="1">
      <c r="A412" s="12"/>
      <c r="B412" s="212"/>
      <c r="C412" s="213"/>
      <c r="D412" s="214" t="s">
        <v>77</v>
      </c>
      <c r="E412" s="226" t="s">
        <v>788</v>
      </c>
      <c r="F412" s="226" t="s">
        <v>1703</v>
      </c>
      <c r="G412" s="213"/>
      <c r="H412" s="213"/>
      <c r="I412" s="216"/>
      <c r="J412" s="227">
        <f>BK412</f>
        <v>0</v>
      </c>
      <c r="K412" s="213"/>
      <c r="L412" s="218"/>
      <c r="M412" s="219"/>
      <c r="N412" s="220"/>
      <c r="O412" s="220"/>
      <c r="P412" s="221">
        <f>SUM(P413:P414)</f>
        <v>0</v>
      </c>
      <c r="Q412" s="220"/>
      <c r="R412" s="221">
        <f>SUM(R413:R414)</f>
        <v>0</v>
      </c>
      <c r="S412" s="220"/>
      <c r="T412" s="222">
        <f>SUM(T413:T414)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3" t="s">
        <v>164</v>
      </c>
      <c r="AT412" s="224" t="s">
        <v>77</v>
      </c>
      <c r="AU412" s="224" t="s">
        <v>86</v>
      </c>
      <c r="AY412" s="223" t="s">
        <v>163</v>
      </c>
      <c r="BK412" s="225">
        <f>SUM(BK413:BK414)</f>
        <v>0</v>
      </c>
    </row>
    <row r="413" s="2" customFormat="1" ht="24.15" customHeight="1">
      <c r="A413" s="39"/>
      <c r="B413" s="40"/>
      <c r="C413" s="228" t="s">
        <v>784</v>
      </c>
      <c r="D413" s="228" t="s">
        <v>166</v>
      </c>
      <c r="E413" s="229" t="s">
        <v>1704</v>
      </c>
      <c r="F413" s="230" t="s">
        <v>1705</v>
      </c>
      <c r="G413" s="231" t="s">
        <v>445</v>
      </c>
      <c r="H413" s="232">
        <v>1</v>
      </c>
      <c r="I413" s="233"/>
      <c r="J413" s="234">
        <f>ROUND(I413*H413,2)</f>
        <v>0</v>
      </c>
      <c r="K413" s="235"/>
      <c r="L413" s="45"/>
      <c r="M413" s="236" t="s">
        <v>1</v>
      </c>
      <c r="N413" s="237" t="s">
        <v>43</v>
      </c>
      <c r="O413" s="92"/>
      <c r="P413" s="238">
        <f>O413*H413</f>
        <v>0</v>
      </c>
      <c r="Q413" s="238">
        <v>0</v>
      </c>
      <c r="R413" s="238">
        <f>Q413*H413</f>
        <v>0</v>
      </c>
      <c r="S413" s="238">
        <v>0</v>
      </c>
      <c r="T413" s="23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0" t="s">
        <v>535</v>
      </c>
      <c r="AT413" s="240" t="s">
        <v>166</v>
      </c>
      <c r="AU413" s="240" t="s">
        <v>88</v>
      </c>
      <c r="AY413" s="18" t="s">
        <v>163</v>
      </c>
      <c r="BE413" s="241">
        <f>IF(N413="základní",J413,0)</f>
        <v>0</v>
      </c>
      <c r="BF413" s="241">
        <f>IF(N413="snížená",J413,0)</f>
        <v>0</v>
      </c>
      <c r="BG413" s="241">
        <f>IF(N413="zákl. přenesená",J413,0)</f>
        <v>0</v>
      </c>
      <c r="BH413" s="241">
        <f>IF(N413="sníž. přenesená",J413,0)</f>
        <v>0</v>
      </c>
      <c r="BI413" s="241">
        <f>IF(N413="nulová",J413,0)</f>
        <v>0</v>
      </c>
      <c r="BJ413" s="18" t="s">
        <v>86</v>
      </c>
      <c r="BK413" s="241">
        <f>ROUND(I413*H413,2)</f>
        <v>0</v>
      </c>
      <c r="BL413" s="18" t="s">
        <v>535</v>
      </c>
      <c r="BM413" s="240" t="s">
        <v>1706</v>
      </c>
    </row>
    <row r="414" s="2" customFormat="1">
      <c r="A414" s="39"/>
      <c r="B414" s="40"/>
      <c r="C414" s="41"/>
      <c r="D414" s="244" t="s">
        <v>186</v>
      </c>
      <c r="E414" s="41"/>
      <c r="F414" s="265" t="s">
        <v>1707</v>
      </c>
      <c r="G414" s="41"/>
      <c r="H414" s="41"/>
      <c r="I414" s="266"/>
      <c r="J414" s="41"/>
      <c r="K414" s="41"/>
      <c r="L414" s="45"/>
      <c r="M414" s="267"/>
      <c r="N414" s="268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186</v>
      </c>
      <c r="AU414" s="18" t="s">
        <v>88</v>
      </c>
    </row>
    <row r="415" s="12" customFormat="1" ht="25.92" customHeight="1">
      <c r="A415" s="12"/>
      <c r="B415" s="212"/>
      <c r="C415" s="213"/>
      <c r="D415" s="214" t="s">
        <v>77</v>
      </c>
      <c r="E415" s="215" t="s">
        <v>1074</v>
      </c>
      <c r="F415" s="215" t="s">
        <v>1075</v>
      </c>
      <c r="G415" s="213"/>
      <c r="H415" s="213"/>
      <c r="I415" s="216"/>
      <c r="J415" s="217">
        <f>BK415</f>
        <v>0</v>
      </c>
      <c r="K415" s="213"/>
      <c r="L415" s="218"/>
      <c r="M415" s="219"/>
      <c r="N415" s="220"/>
      <c r="O415" s="220"/>
      <c r="P415" s="221">
        <f>SUM(P416:P417)</f>
        <v>0</v>
      </c>
      <c r="Q415" s="220"/>
      <c r="R415" s="221">
        <f>SUM(R416:R417)</f>
        <v>0</v>
      </c>
      <c r="S415" s="220"/>
      <c r="T415" s="222">
        <f>SUM(T416:T417)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23" t="s">
        <v>170</v>
      </c>
      <c r="AT415" s="224" t="s">
        <v>77</v>
      </c>
      <c r="AU415" s="224" t="s">
        <v>78</v>
      </c>
      <c r="AY415" s="223" t="s">
        <v>163</v>
      </c>
      <c r="BK415" s="225">
        <f>SUM(BK416:BK417)</f>
        <v>0</v>
      </c>
    </row>
    <row r="416" s="2" customFormat="1" ht="14.4" customHeight="1">
      <c r="A416" s="39"/>
      <c r="B416" s="40"/>
      <c r="C416" s="228" t="s">
        <v>790</v>
      </c>
      <c r="D416" s="228" t="s">
        <v>166</v>
      </c>
      <c r="E416" s="229" t="s">
        <v>1076</v>
      </c>
      <c r="F416" s="230" t="s">
        <v>1</v>
      </c>
      <c r="G416" s="231" t="s">
        <v>1</v>
      </c>
      <c r="H416" s="232">
        <v>0</v>
      </c>
      <c r="I416" s="233"/>
      <c r="J416" s="234">
        <f>ROUND(I416*H416,2)</f>
        <v>0</v>
      </c>
      <c r="K416" s="235"/>
      <c r="L416" s="45"/>
      <c r="M416" s="236" t="s">
        <v>1</v>
      </c>
      <c r="N416" s="237" t="s">
        <v>43</v>
      </c>
      <c r="O416" s="92"/>
      <c r="P416" s="238">
        <f>O416*H416</f>
        <v>0</v>
      </c>
      <c r="Q416" s="238">
        <v>0</v>
      </c>
      <c r="R416" s="238">
        <f>Q416*H416</f>
        <v>0</v>
      </c>
      <c r="S416" s="238">
        <v>0</v>
      </c>
      <c r="T416" s="23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0" t="s">
        <v>1077</v>
      </c>
      <c r="AT416" s="240" t="s">
        <v>166</v>
      </c>
      <c r="AU416" s="240" t="s">
        <v>86</v>
      </c>
      <c r="AY416" s="18" t="s">
        <v>163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86</v>
      </c>
      <c r="BK416" s="241">
        <f>ROUND(I416*H416,2)</f>
        <v>0</v>
      </c>
      <c r="BL416" s="18" t="s">
        <v>1077</v>
      </c>
      <c r="BM416" s="240" t="s">
        <v>1708</v>
      </c>
    </row>
    <row r="417" s="2" customFormat="1">
      <c r="A417" s="39"/>
      <c r="B417" s="40"/>
      <c r="C417" s="41"/>
      <c r="D417" s="244" t="s">
        <v>186</v>
      </c>
      <c r="E417" s="41"/>
      <c r="F417" s="265" t="s">
        <v>1079</v>
      </c>
      <c r="G417" s="41"/>
      <c r="H417" s="41"/>
      <c r="I417" s="266"/>
      <c r="J417" s="41"/>
      <c r="K417" s="41"/>
      <c r="L417" s="45"/>
      <c r="M417" s="302"/>
      <c r="N417" s="303"/>
      <c r="O417" s="304"/>
      <c r="P417" s="304"/>
      <c r="Q417" s="304"/>
      <c r="R417" s="304"/>
      <c r="S417" s="304"/>
      <c r="T417" s="305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186</v>
      </c>
      <c r="AU417" s="18" t="s">
        <v>86</v>
      </c>
    </row>
    <row r="418" s="2" customFormat="1" ht="6.96" customHeight="1">
      <c r="A418" s="39"/>
      <c r="B418" s="67"/>
      <c r="C418" s="68"/>
      <c r="D418" s="68"/>
      <c r="E418" s="68"/>
      <c r="F418" s="68"/>
      <c r="G418" s="68"/>
      <c r="H418" s="68"/>
      <c r="I418" s="68"/>
      <c r="J418" s="68"/>
      <c r="K418" s="68"/>
      <c r="L418" s="45"/>
      <c r="M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</row>
  </sheetData>
  <sheetProtection sheet="1" autoFilter="0" formatColumns="0" formatRows="0" objects="1" scenarios="1" spinCount="100000" saltValue="Up51xnbpCbtTHJavm2kCDH6KAkPAzsS1BANEJsgnd3DsBiVVo+VxuZ09otDznUImHlnRvakH7tLPgmSQXdO/oQ==" hashValue="/xzRf+P+uFcO300JB+fpBvt6IaHKPPX6l6k9NuNa0dumkflhtIvtjsWpVw21sNL7iTnLDOJ7AwfZKm8E9/Hztg==" algorithmName="SHA-512" password="CC35"/>
  <autoFilter ref="C139:K417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Beroun Závodí - oprava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1709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23. 7. 2020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27</v>
      </c>
      <c r="F15" s="39"/>
      <c r="G15" s="39"/>
      <c r="H15" s="39"/>
      <c r="I15" s="151" t="s">
        <v>28</v>
      </c>
      <c r="J15" s="142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30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32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28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35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28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ROUND(J138,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ROUND((SUM(BE138:BE374)),  2)</f>
        <v>0</v>
      </c>
      <c r="G33" s="39"/>
      <c r="H33" s="39"/>
      <c r="I33" s="165">
        <v>0.20999999999999999</v>
      </c>
      <c r="J33" s="164">
        <f>ROUND(((SUM(BE138:BE374))*I33),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ROUND((SUM(BF138:BF374)),  2)</f>
        <v>0</v>
      </c>
      <c r="G34" s="39"/>
      <c r="H34" s="39"/>
      <c r="I34" s="165">
        <v>0.14999999999999999</v>
      </c>
      <c r="J34" s="164">
        <f>ROUND(((SUM(BF138:BF374))*I34),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ROUND((SUM(BG138:BG374)),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ROUND((SUM(BH138:BH374)),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ROUND((SUM(BI138:BI374)),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Beroun Závodí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SO.05 - Oprava vnitřních prostor - šatna a WC SSZT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Beroun Závodí</v>
      </c>
      <c r="G89" s="41"/>
      <c r="H89" s="41"/>
      <c r="I89" s="33" t="s">
        <v>22</v>
      </c>
      <c r="J89" s="80" t="str">
        <f>IF(J12="","",J12)</f>
        <v>23. 7. 2020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124</v>
      </c>
      <c r="D94" s="186"/>
      <c r="E94" s="186"/>
      <c r="F94" s="186"/>
      <c r="G94" s="186"/>
      <c r="H94" s="186"/>
      <c r="I94" s="186"/>
      <c r="J94" s="187" t="s">
        <v>125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126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2"/>
      <c r="J97" s="193">
        <f>J139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129</v>
      </c>
      <c r="E98" s="197"/>
      <c r="F98" s="197"/>
      <c r="G98" s="197"/>
      <c r="H98" s="197"/>
      <c r="I98" s="197"/>
      <c r="J98" s="198">
        <f>J140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130</v>
      </c>
      <c r="E99" s="197"/>
      <c r="F99" s="197"/>
      <c r="G99" s="197"/>
      <c r="H99" s="197"/>
      <c r="I99" s="197"/>
      <c r="J99" s="198">
        <f>J148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132</v>
      </c>
      <c r="E100" s="197"/>
      <c r="F100" s="197"/>
      <c r="G100" s="197"/>
      <c r="H100" s="197"/>
      <c r="I100" s="197"/>
      <c r="J100" s="198">
        <f>J179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133</v>
      </c>
      <c r="E101" s="197"/>
      <c r="F101" s="197"/>
      <c r="G101" s="197"/>
      <c r="H101" s="197"/>
      <c r="I101" s="197"/>
      <c r="J101" s="198">
        <f>J205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134</v>
      </c>
      <c r="E102" s="197"/>
      <c r="F102" s="197"/>
      <c r="G102" s="197"/>
      <c r="H102" s="197"/>
      <c r="I102" s="197"/>
      <c r="J102" s="198">
        <f>J219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135</v>
      </c>
      <c r="E103" s="192"/>
      <c r="F103" s="192"/>
      <c r="G103" s="192"/>
      <c r="H103" s="192"/>
      <c r="I103" s="192"/>
      <c r="J103" s="193">
        <f>J221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1289</v>
      </c>
      <c r="E104" s="197"/>
      <c r="F104" s="197"/>
      <c r="G104" s="197"/>
      <c r="H104" s="197"/>
      <c r="I104" s="197"/>
      <c r="J104" s="198">
        <f>J222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136</v>
      </c>
      <c r="E105" s="197"/>
      <c r="F105" s="197"/>
      <c r="G105" s="197"/>
      <c r="H105" s="197"/>
      <c r="I105" s="197"/>
      <c r="J105" s="198">
        <f>J237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1291</v>
      </c>
      <c r="E106" s="197"/>
      <c r="F106" s="197"/>
      <c r="G106" s="197"/>
      <c r="H106" s="197"/>
      <c r="I106" s="197"/>
      <c r="J106" s="198">
        <f>J244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137</v>
      </c>
      <c r="E107" s="197"/>
      <c r="F107" s="197"/>
      <c r="G107" s="197"/>
      <c r="H107" s="197"/>
      <c r="I107" s="197"/>
      <c r="J107" s="198">
        <f>J252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1293</v>
      </c>
      <c r="E108" s="197"/>
      <c r="F108" s="197"/>
      <c r="G108" s="197"/>
      <c r="H108" s="197"/>
      <c r="I108" s="197"/>
      <c r="J108" s="198">
        <f>J270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832</v>
      </c>
      <c r="E109" s="197"/>
      <c r="F109" s="197"/>
      <c r="G109" s="197"/>
      <c r="H109" s="197"/>
      <c r="I109" s="197"/>
      <c r="J109" s="198">
        <f>J275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1294</v>
      </c>
      <c r="E110" s="197"/>
      <c r="F110" s="197"/>
      <c r="G110" s="197"/>
      <c r="H110" s="197"/>
      <c r="I110" s="197"/>
      <c r="J110" s="198">
        <f>J280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142</v>
      </c>
      <c r="E111" s="197"/>
      <c r="F111" s="197"/>
      <c r="G111" s="197"/>
      <c r="H111" s="197"/>
      <c r="I111" s="197"/>
      <c r="J111" s="198">
        <f>J292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1295</v>
      </c>
      <c r="E112" s="197"/>
      <c r="F112" s="197"/>
      <c r="G112" s="197"/>
      <c r="H112" s="197"/>
      <c r="I112" s="197"/>
      <c r="J112" s="198">
        <f>J302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1296</v>
      </c>
      <c r="E113" s="197"/>
      <c r="F113" s="197"/>
      <c r="G113" s="197"/>
      <c r="H113" s="197"/>
      <c r="I113" s="197"/>
      <c r="J113" s="198">
        <f>J321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144</v>
      </c>
      <c r="E114" s="197"/>
      <c r="F114" s="197"/>
      <c r="G114" s="197"/>
      <c r="H114" s="197"/>
      <c r="I114" s="197"/>
      <c r="J114" s="198">
        <f>J326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1297</v>
      </c>
      <c r="E115" s="197"/>
      <c r="F115" s="197"/>
      <c r="G115" s="197"/>
      <c r="H115" s="197"/>
      <c r="I115" s="197"/>
      <c r="J115" s="198">
        <f>J343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9"/>
      <c r="C116" s="190"/>
      <c r="D116" s="191" t="s">
        <v>1298</v>
      </c>
      <c r="E116" s="192"/>
      <c r="F116" s="192"/>
      <c r="G116" s="192"/>
      <c r="H116" s="192"/>
      <c r="I116" s="192"/>
      <c r="J116" s="193">
        <f>J368</f>
        <v>0</v>
      </c>
      <c r="K116" s="190"/>
      <c r="L116" s="194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95"/>
      <c r="C117" s="134"/>
      <c r="D117" s="196" t="s">
        <v>1299</v>
      </c>
      <c r="E117" s="197"/>
      <c r="F117" s="197"/>
      <c r="G117" s="197"/>
      <c r="H117" s="197"/>
      <c r="I117" s="197"/>
      <c r="J117" s="198">
        <f>J369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9"/>
      <c r="C118" s="190"/>
      <c r="D118" s="191" t="s">
        <v>835</v>
      </c>
      <c r="E118" s="192"/>
      <c r="F118" s="192"/>
      <c r="G118" s="192"/>
      <c r="H118" s="192"/>
      <c r="I118" s="192"/>
      <c r="J118" s="193">
        <f>J372</f>
        <v>0</v>
      </c>
      <c r="K118" s="190"/>
      <c r="L118" s="194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148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184" t="str">
        <f>E7</f>
        <v>Beroun Závodí - oprava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121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>SO.05 - Oprava vnitřních prostor - šatna a WC SSZT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>Beroun Závodí</v>
      </c>
      <c r="G132" s="41"/>
      <c r="H132" s="41"/>
      <c r="I132" s="33" t="s">
        <v>22</v>
      </c>
      <c r="J132" s="80" t="str">
        <f>IF(J12="","",J12)</f>
        <v>23. 7. 2020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E15</f>
        <v>Správa železnic, státní organizace</v>
      </c>
      <c r="G134" s="41"/>
      <c r="H134" s="41"/>
      <c r="I134" s="33" t="s">
        <v>32</v>
      </c>
      <c r="J134" s="37" t="str">
        <f>E21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30</v>
      </c>
      <c r="D135" s="41"/>
      <c r="E135" s="41"/>
      <c r="F135" s="28" t="str">
        <f>IF(E18="","",E18)</f>
        <v>Vyplň údaj</v>
      </c>
      <c r="G135" s="41"/>
      <c r="H135" s="41"/>
      <c r="I135" s="33" t="s">
        <v>35</v>
      </c>
      <c r="J135" s="37" t="str">
        <f>E24</f>
        <v>L. Malý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00"/>
      <c r="B137" s="201"/>
      <c r="C137" s="202" t="s">
        <v>149</v>
      </c>
      <c r="D137" s="203" t="s">
        <v>63</v>
      </c>
      <c r="E137" s="203" t="s">
        <v>59</v>
      </c>
      <c r="F137" s="203" t="s">
        <v>60</v>
      </c>
      <c r="G137" s="203" t="s">
        <v>150</v>
      </c>
      <c r="H137" s="203" t="s">
        <v>151</v>
      </c>
      <c r="I137" s="203" t="s">
        <v>152</v>
      </c>
      <c r="J137" s="204" t="s">
        <v>125</v>
      </c>
      <c r="K137" s="205" t="s">
        <v>153</v>
      </c>
      <c r="L137" s="206"/>
      <c r="M137" s="101" t="s">
        <v>1</v>
      </c>
      <c r="N137" s="102" t="s">
        <v>42</v>
      </c>
      <c r="O137" s="102" t="s">
        <v>154</v>
      </c>
      <c r="P137" s="102" t="s">
        <v>155</v>
      </c>
      <c r="Q137" s="102" t="s">
        <v>156</v>
      </c>
      <c r="R137" s="102" t="s">
        <v>157</v>
      </c>
      <c r="S137" s="102" t="s">
        <v>158</v>
      </c>
      <c r="T137" s="103" t="s">
        <v>159</v>
      </c>
      <c r="U137" s="200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/>
    </row>
    <row r="138" s="2" customFormat="1" ht="22.8" customHeight="1">
      <c r="A138" s="39"/>
      <c r="B138" s="40"/>
      <c r="C138" s="108" t="s">
        <v>160</v>
      </c>
      <c r="D138" s="41"/>
      <c r="E138" s="41"/>
      <c r="F138" s="41"/>
      <c r="G138" s="41"/>
      <c r="H138" s="41"/>
      <c r="I138" s="41"/>
      <c r="J138" s="207">
        <f>BK138</f>
        <v>0</v>
      </c>
      <c r="K138" s="41"/>
      <c r="L138" s="45"/>
      <c r="M138" s="104"/>
      <c r="N138" s="208"/>
      <c r="O138" s="105"/>
      <c r="P138" s="209">
        <f>P139+P221+P368+P372</f>
        <v>0</v>
      </c>
      <c r="Q138" s="105"/>
      <c r="R138" s="209">
        <f>R139+R221+R368+R372</f>
        <v>15.361176539999999</v>
      </c>
      <c r="S138" s="105"/>
      <c r="T138" s="210">
        <f>T139+T221+T368+T372</f>
        <v>10.936612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77</v>
      </c>
      <c r="AU138" s="18" t="s">
        <v>127</v>
      </c>
      <c r="BK138" s="211">
        <f>BK139+BK221+BK368+BK372</f>
        <v>0</v>
      </c>
    </row>
    <row r="139" s="12" customFormat="1" ht="25.92" customHeight="1">
      <c r="A139" s="12"/>
      <c r="B139" s="212"/>
      <c r="C139" s="213"/>
      <c r="D139" s="214" t="s">
        <v>77</v>
      </c>
      <c r="E139" s="215" t="s">
        <v>161</v>
      </c>
      <c r="F139" s="215" t="s">
        <v>162</v>
      </c>
      <c r="G139" s="213"/>
      <c r="H139" s="213"/>
      <c r="I139" s="216"/>
      <c r="J139" s="217">
        <f>BK139</f>
        <v>0</v>
      </c>
      <c r="K139" s="213"/>
      <c r="L139" s="218"/>
      <c r="M139" s="219"/>
      <c r="N139" s="220"/>
      <c r="O139" s="220"/>
      <c r="P139" s="221">
        <f>P140+P148+P179+P205+P219</f>
        <v>0</v>
      </c>
      <c r="Q139" s="220"/>
      <c r="R139" s="221">
        <f>R140+R148+R179+R205+R219</f>
        <v>13.975046639999999</v>
      </c>
      <c r="S139" s="220"/>
      <c r="T139" s="222">
        <f>T140+T148+T179+T205+T219</f>
        <v>8.6568000000000005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86</v>
      </c>
      <c r="AT139" s="224" t="s">
        <v>77</v>
      </c>
      <c r="AU139" s="224" t="s">
        <v>78</v>
      </c>
      <c r="AY139" s="223" t="s">
        <v>163</v>
      </c>
      <c r="BK139" s="225">
        <f>BK140+BK148+BK179+BK205+BK219</f>
        <v>0</v>
      </c>
    </row>
    <row r="140" s="12" customFormat="1" ht="22.8" customHeight="1">
      <c r="A140" s="12"/>
      <c r="B140" s="212"/>
      <c r="C140" s="213"/>
      <c r="D140" s="214" t="s">
        <v>77</v>
      </c>
      <c r="E140" s="226" t="s">
        <v>164</v>
      </c>
      <c r="F140" s="226" t="s">
        <v>165</v>
      </c>
      <c r="G140" s="213"/>
      <c r="H140" s="213"/>
      <c r="I140" s="216"/>
      <c r="J140" s="227">
        <f>BK140</f>
        <v>0</v>
      </c>
      <c r="K140" s="213"/>
      <c r="L140" s="218"/>
      <c r="M140" s="219"/>
      <c r="N140" s="220"/>
      <c r="O140" s="220"/>
      <c r="P140" s="221">
        <f>SUM(P141:P147)</f>
        <v>0</v>
      </c>
      <c r="Q140" s="220"/>
      <c r="R140" s="221">
        <f>SUM(R141:R147)</f>
        <v>1.2472812</v>
      </c>
      <c r="S140" s="220"/>
      <c r="T140" s="222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3" t="s">
        <v>86</v>
      </c>
      <c r="AT140" s="224" t="s">
        <v>77</v>
      </c>
      <c r="AU140" s="224" t="s">
        <v>86</v>
      </c>
      <c r="AY140" s="223" t="s">
        <v>163</v>
      </c>
      <c r="BK140" s="225">
        <f>SUM(BK141:BK147)</f>
        <v>0</v>
      </c>
    </row>
    <row r="141" s="2" customFormat="1" ht="24.15" customHeight="1">
      <c r="A141" s="39"/>
      <c r="B141" s="40"/>
      <c r="C141" s="228" t="s">
        <v>86</v>
      </c>
      <c r="D141" s="228" t="s">
        <v>166</v>
      </c>
      <c r="E141" s="229" t="s">
        <v>1710</v>
      </c>
      <c r="F141" s="230" t="s">
        <v>1711</v>
      </c>
      <c r="G141" s="231" t="s">
        <v>184</v>
      </c>
      <c r="H141" s="232">
        <v>1</v>
      </c>
      <c r="I141" s="233"/>
      <c r="J141" s="234">
        <f>ROUND(I141*H141,2)</f>
        <v>0</v>
      </c>
      <c r="K141" s="235"/>
      <c r="L141" s="45"/>
      <c r="M141" s="236" t="s">
        <v>1</v>
      </c>
      <c r="N141" s="237" t="s">
        <v>43</v>
      </c>
      <c r="O141" s="92"/>
      <c r="P141" s="238">
        <f>O141*H141</f>
        <v>0</v>
      </c>
      <c r="Q141" s="238">
        <v>0.02588</v>
      </c>
      <c r="R141" s="238">
        <f>Q141*H141</f>
        <v>0.02588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170</v>
      </c>
      <c r="AT141" s="240" t="s">
        <v>166</v>
      </c>
      <c r="AU141" s="240" t="s">
        <v>88</v>
      </c>
      <c r="AY141" s="18" t="s">
        <v>163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170</v>
      </c>
      <c r="BM141" s="240" t="s">
        <v>1712</v>
      </c>
    </row>
    <row r="142" s="2" customFormat="1" ht="14.4" customHeight="1">
      <c r="A142" s="39"/>
      <c r="B142" s="40"/>
      <c r="C142" s="290" t="s">
        <v>88</v>
      </c>
      <c r="D142" s="290" t="s">
        <v>294</v>
      </c>
      <c r="E142" s="291" t="s">
        <v>1713</v>
      </c>
      <c r="F142" s="292" t="s">
        <v>1714</v>
      </c>
      <c r="G142" s="293" t="s">
        <v>184</v>
      </c>
      <c r="H142" s="294">
        <v>1</v>
      </c>
      <c r="I142" s="295"/>
      <c r="J142" s="296">
        <f>ROUND(I142*H142,2)</f>
        <v>0</v>
      </c>
      <c r="K142" s="297"/>
      <c r="L142" s="298"/>
      <c r="M142" s="299" t="s">
        <v>1</v>
      </c>
      <c r="N142" s="300" t="s">
        <v>43</v>
      </c>
      <c r="O142" s="92"/>
      <c r="P142" s="238">
        <f>O142*H142</f>
        <v>0</v>
      </c>
      <c r="Q142" s="238">
        <v>0.036999999999999998</v>
      </c>
      <c r="R142" s="238">
        <f>Q142*H142</f>
        <v>0.036999999999999998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212</v>
      </c>
      <c r="AT142" s="240" t="s">
        <v>294</v>
      </c>
      <c r="AU142" s="240" t="s">
        <v>88</v>
      </c>
      <c r="AY142" s="18" t="s">
        <v>163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170</v>
      </c>
      <c r="BM142" s="240" t="s">
        <v>1715</v>
      </c>
    </row>
    <row r="143" s="2" customFormat="1" ht="24.15" customHeight="1">
      <c r="A143" s="39"/>
      <c r="B143" s="40"/>
      <c r="C143" s="228" t="s">
        <v>164</v>
      </c>
      <c r="D143" s="228" t="s">
        <v>166</v>
      </c>
      <c r="E143" s="229" t="s">
        <v>1300</v>
      </c>
      <c r="F143" s="230" t="s">
        <v>1301</v>
      </c>
      <c r="G143" s="231" t="s">
        <v>184</v>
      </c>
      <c r="H143" s="232">
        <v>3</v>
      </c>
      <c r="I143" s="233"/>
      <c r="J143" s="234">
        <f>ROUND(I143*H143,2)</f>
        <v>0</v>
      </c>
      <c r="K143" s="235"/>
      <c r="L143" s="45"/>
      <c r="M143" s="236" t="s">
        <v>1</v>
      </c>
      <c r="N143" s="237" t="s">
        <v>43</v>
      </c>
      <c r="O143" s="92"/>
      <c r="P143" s="238">
        <f>O143*H143</f>
        <v>0</v>
      </c>
      <c r="Q143" s="238">
        <v>0.033279999999999997</v>
      </c>
      <c r="R143" s="238">
        <f>Q143*H143</f>
        <v>0.099839999999999984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170</v>
      </c>
      <c r="AT143" s="240" t="s">
        <v>166</v>
      </c>
      <c r="AU143" s="240" t="s">
        <v>88</v>
      </c>
      <c r="AY143" s="18" t="s">
        <v>163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170</v>
      </c>
      <c r="BM143" s="240" t="s">
        <v>1716</v>
      </c>
    </row>
    <row r="144" s="2" customFormat="1" ht="24.15" customHeight="1">
      <c r="A144" s="39"/>
      <c r="B144" s="40"/>
      <c r="C144" s="228" t="s">
        <v>170</v>
      </c>
      <c r="D144" s="228" t="s">
        <v>166</v>
      </c>
      <c r="E144" s="229" t="s">
        <v>1303</v>
      </c>
      <c r="F144" s="230" t="s">
        <v>1304</v>
      </c>
      <c r="G144" s="231" t="s">
        <v>169</v>
      </c>
      <c r="H144" s="232">
        <v>18.359999999999999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0.058970000000000002</v>
      </c>
      <c r="R144" s="238">
        <f>Q144*H144</f>
        <v>1.0826891999999999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170</v>
      </c>
      <c r="AT144" s="240" t="s">
        <v>166</v>
      </c>
      <c r="AU144" s="240" t="s">
        <v>88</v>
      </c>
      <c r="AY144" s="18" t="s">
        <v>163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170</v>
      </c>
      <c r="BM144" s="240" t="s">
        <v>1717</v>
      </c>
    </row>
    <row r="145" s="13" customFormat="1">
      <c r="A145" s="13"/>
      <c r="B145" s="242"/>
      <c r="C145" s="243"/>
      <c r="D145" s="244" t="s">
        <v>172</v>
      </c>
      <c r="E145" s="245" t="s">
        <v>1</v>
      </c>
      <c r="F145" s="246" t="s">
        <v>1718</v>
      </c>
      <c r="G145" s="243"/>
      <c r="H145" s="247">
        <v>18.359999999999999</v>
      </c>
      <c r="I145" s="248"/>
      <c r="J145" s="243"/>
      <c r="K145" s="243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172</v>
      </c>
      <c r="AU145" s="253" t="s">
        <v>88</v>
      </c>
      <c r="AV145" s="13" t="s">
        <v>88</v>
      </c>
      <c r="AW145" s="13" t="s">
        <v>34</v>
      </c>
      <c r="AX145" s="13" t="s">
        <v>86</v>
      </c>
      <c r="AY145" s="253" t="s">
        <v>163</v>
      </c>
    </row>
    <row r="146" s="2" customFormat="1" ht="24.15" customHeight="1">
      <c r="A146" s="39"/>
      <c r="B146" s="40"/>
      <c r="C146" s="228" t="s">
        <v>201</v>
      </c>
      <c r="D146" s="228" t="s">
        <v>166</v>
      </c>
      <c r="E146" s="229" t="s">
        <v>1307</v>
      </c>
      <c r="F146" s="230" t="s">
        <v>1308</v>
      </c>
      <c r="G146" s="231" t="s">
        <v>239</v>
      </c>
      <c r="H146" s="232">
        <v>14.4</v>
      </c>
      <c r="I146" s="233"/>
      <c r="J146" s="234">
        <f>ROUND(I146*H146,2)</f>
        <v>0</v>
      </c>
      <c r="K146" s="235"/>
      <c r="L146" s="45"/>
      <c r="M146" s="236" t="s">
        <v>1</v>
      </c>
      <c r="N146" s="237" t="s">
        <v>43</v>
      </c>
      <c r="O146" s="92"/>
      <c r="P146" s="238">
        <f>O146*H146</f>
        <v>0</v>
      </c>
      <c r="Q146" s="238">
        <v>0.00012999999999999999</v>
      </c>
      <c r="R146" s="238">
        <f>Q146*H146</f>
        <v>0.001872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170</v>
      </c>
      <c r="AT146" s="240" t="s">
        <v>166</v>
      </c>
      <c r="AU146" s="240" t="s">
        <v>88</v>
      </c>
      <c r="AY146" s="18" t="s">
        <v>163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170</v>
      </c>
      <c r="BM146" s="240" t="s">
        <v>1719</v>
      </c>
    </row>
    <row r="147" s="13" customFormat="1">
      <c r="A147" s="13"/>
      <c r="B147" s="242"/>
      <c r="C147" s="243"/>
      <c r="D147" s="244" t="s">
        <v>172</v>
      </c>
      <c r="E147" s="245" t="s">
        <v>1</v>
      </c>
      <c r="F147" s="246" t="s">
        <v>1720</v>
      </c>
      <c r="G147" s="243"/>
      <c r="H147" s="247">
        <v>14.4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172</v>
      </c>
      <c r="AU147" s="253" t="s">
        <v>88</v>
      </c>
      <c r="AV147" s="13" t="s">
        <v>88</v>
      </c>
      <c r="AW147" s="13" t="s">
        <v>34</v>
      </c>
      <c r="AX147" s="13" t="s">
        <v>86</v>
      </c>
      <c r="AY147" s="253" t="s">
        <v>163</v>
      </c>
    </row>
    <row r="148" s="12" customFormat="1" ht="22.8" customHeight="1">
      <c r="A148" s="12"/>
      <c r="B148" s="212"/>
      <c r="C148" s="213"/>
      <c r="D148" s="214" t="s">
        <v>77</v>
      </c>
      <c r="E148" s="226" t="s">
        <v>199</v>
      </c>
      <c r="F148" s="226" t="s">
        <v>200</v>
      </c>
      <c r="G148" s="213"/>
      <c r="H148" s="213"/>
      <c r="I148" s="216"/>
      <c r="J148" s="227">
        <f>BK148</f>
        <v>0</v>
      </c>
      <c r="K148" s="213"/>
      <c r="L148" s="218"/>
      <c r="M148" s="219"/>
      <c r="N148" s="220"/>
      <c r="O148" s="220"/>
      <c r="P148" s="221">
        <f>SUM(P149:P178)</f>
        <v>0</v>
      </c>
      <c r="Q148" s="220"/>
      <c r="R148" s="221">
        <f>SUM(R149:R178)</f>
        <v>12.725184839999999</v>
      </c>
      <c r="S148" s="220"/>
      <c r="T148" s="222">
        <f>SUM(T149:T178)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86</v>
      </c>
      <c r="AT148" s="224" t="s">
        <v>77</v>
      </c>
      <c r="AU148" s="224" t="s">
        <v>86</v>
      </c>
      <c r="AY148" s="223" t="s">
        <v>163</v>
      </c>
      <c r="BK148" s="225">
        <f>SUM(BK149:BK178)</f>
        <v>0</v>
      </c>
    </row>
    <row r="149" s="2" customFormat="1" ht="24.15" customHeight="1">
      <c r="A149" s="39"/>
      <c r="B149" s="40"/>
      <c r="C149" s="228" t="s">
        <v>199</v>
      </c>
      <c r="D149" s="228" t="s">
        <v>166</v>
      </c>
      <c r="E149" s="229" t="s">
        <v>1311</v>
      </c>
      <c r="F149" s="230" t="s">
        <v>1312</v>
      </c>
      <c r="G149" s="231" t="s">
        <v>169</v>
      </c>
      <c r="H149" s="232">
        <v>74.560000000000002</v>
      </c>
      <c r="I149" s="233"/>
      <c r="J149" s="234">
        <f>ROUND(I149*H149,2)</f>
        <v>0</v>
      </c>
      <c r="K149" s="235"/>
      <c r="L149" s="45"/>
      <c r="M149" s="236" t="s">
        <v>1</v>
      </c>
      <c r="N149" s="237" t="s">
        <v>43</v>
      </c>
      <c r="O149" s="92"/>
      <c r="P149" s="238">
        <f>O149*H149</f>
        <v>0</v>
      </c>
      <c r="Q149" s="238">
        <v>0.00025999999999999998</v>
      </c>
      <c r="R149" s="238">
        <f>Q149*H149</f>
        <v>0.019385599999999999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170</v>
      </c>
      <c r="AT149" s="240" t="s">
        <v>166</v>
      </c>
      <c r="AU149" s="240" t="s">
        <v>88</v>
      </c>
      <c r="AY149" s="18" t="s">
        <v>163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170</v>
      </c>
      <c r="BM149" s="240" t="s">
        <v>1721</v>
      </c>
    </row>
    <row r="150" s="2" customFormat="1" ht="24.15" customHeight="1">
      <c r="A150" s="39"/>
      <c r="B150" s="40"/>
      <c r="C150" s="228" t="s">
        <v>208</v>
      </c>
      <c r="D150" s="228" t="s">
        <v>166</v>
      </c>
      <c r="E150" s="229" t="s">
        <v>1314</v>
      </c>
      <c r="F150" s="230" t="s">
        <v>1315</v>
      </c>
      <c r="G150" s="231" t="s">
        <v>169</v>
      </c>
      <c r="H150" s="232">
        <v>74.560000000000002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0.0043800000000000002</v>
      </c>
      <c r="R150" s="238">
        <f>Q150*H150</f>
        <v>0.32657280000000005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170</v>
      </c>
      <c r="AT150" s="240" t="s">
        <v>166</v>
      </c>
      <c r="AU150" s="240" t="s">
        <v>88</v>
      </c>
      <c r="AY150" s="18" t="s">
        <v>163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170</v>
      </c>
      <c r="BM150" s="240" t="s">
        <v>1722</v>
      </c>
    </row>
    <row r="151" s="2" customFormat="1" ht="24.15" customHeight="1">
      <c r="A151" s="39"/>
      <c r="B151" s="40"/>
      <c r="C151" s="228" t="s">
        <v>212</v>
      </c>
      <c r="D151" s="228" t="s">
        <v>166</v>
      </c>
      <c r="E151" s="229" t="s">
        <v>1325</v>
      </c>
      <c r="F151" s="230" t="s">
        <v>1326</v>
      </c>
      <c r="G151" s="231" t="s">
        <v>169</v>
      </c>
      <c r="H151" s="232">
        <v>74.560000000000002</v>
      </c>
      <c r="I151" s="233"/>
      <c r="J151" s="234">
        <f>ROUND(I151*H151,2)</f>
        <v>0</v>
      </c>
      <c r="K151" s="235"/>
      <c r="L151" s="45"/>
      <c r="M151" s="236" t="s">
        <v>1</v>
      </c>
      <c r="N151" s="237" t="s">
        <v>43</v>
      </c>
      <c r="O151" s="92"/>
      <c r="P151" s="238">
        <f>O151*H151</f>
        <v>0</v>
      </c>
      <c r="Q151" s="238">
        <v>0.0030000000000000001</v>
      </c>
      <c r="R151" s="238">
        <f>Q151*H151</f>
        <v>0.22368000000000002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170</v>
      </c>
      <c r="AT151" s="240" t="s">
        <v>166</v>
      </c>
      <c r="AU151" s="240" t="s">
        <v>88</v>
      </c>
      <c r="AY151" s="18" t="s">
        <v>163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170</v>
      </c>
      <c r="BM151" s="240" t="s">
        <v>1723</v>
      </c>
    </row>
    <row r="152" s="15" customFormat="1">
      <c r="A152" s="15"/>
      <c r="B152" s="269"/>
      <c r="C152" s="270"/>
      <c r="D152" s="244" t="s">
        <v>172</v>
      </c>
      <c r="E152" s="271" t="s">
        <v>1</v>
      </c>
      <c r="F152" s="272" t="s">
        <v>1319</v>
      </c>
      <c r="G152" s="270"/>
      <c r="H152" s="271" t="s">
        <v>1</v>
      </c>
      <c r="I152" s="273"/>
      <c r="J152" s="270"/>
      <c r="K152" s="270"/>
      <c r="L152" s="274"/>
      <c r="M152" s="275"/>
      <c r="N152" s="276"/>
      <c r="O152" s="276"/>
      <c r="P152" s="276"/>
      <c r="Q152" s="276"/>
      <c r="R152" s="276"/>
      <c r="S152" s="276"/>
      <c r="T152" s="27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8" t="s">
        <v>172</v>
      </c>
      <c r="AU152" s="278" t="s">
        <v>88</v>
      </c>
      <c r="AV152" s="15" t="s">
        <v>86</v>
      </c>
      <c r="AW152" s="15" t="s">
        <v>34</v>
      </c>
      <c r="AX152" s="15" t="s">
        <v>78</v>
      </c>
      <c r="AY152" s="278" t="s">
        <v>163</v>
      </c>
    </row>
    <row r="153" s="13" customFormat="1">
      <c r="A153" s="13"/>
      <c r="B153" s="242"/>
      <c r="C153" s="243"/>
      <c r="D153" s="244" t="s">
        <v>172</v>
      </c>
      <c r="E153" s="245" t="s">
        <v>1</v>
      </c>
      <c r="F153" s="246" t="s">
        <v>1724</v>
      </c>
      <c r="G153" s="243"/>
      <c r="H153" s="247">
        <v>8.6400000000000006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172</v>
      </c>
      <c r="AU153" s="253" t="s">
        <v>88</v>
      </c>
      <c r="AV153" s="13" t="s">
        <v>88</v>
      </c>
      <c r="AW153" s="13" t="s">
        <v>34</v>
      </c>
      <c r="AX153" s="13" t="s">
        <v>78</v>
      </c>
      <c r="AY153" s="253" t="s">
        <v>163</v>
      </c>
    </row>
    <row r="154" s="16" customFormat="1">
      <c r="A154" s="16"/>
      <c r="B154" s="279"/>
      <c r="C154" s="280"/>
      <c r="D154" s="244" t="s">
        <v>172</v>
      </c>
      <c r="E154" s="281" t="s">
        <v>1</v>
      </c>
      <c r="F154" s="282" t="s">
        <v>190</v>
      </c>
      <c r="G154" s="280"/>
      <c r="H154" s="283">
        <v>8.6400000000000006</v>
      </c>
      <c r="I154" s="284"/>
      <c r="J154" s="280"/>
      <c r="K154" s="280"/>
      <c r="L154" s="285"/>
      <c r="M154" s="286"/>
      <c r="N154" s="287"/>
      <c r="O154" s="287"/>
      <c r="P154" s="287"/>
      <c r="Q154" s="287"/>
      <c r="R154" s="287"/>
      <c r="S154" s="287"/>
      <c r="T154" s="288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89" t="s">
        <v>172</v>
      </c>
      <c r="AU154" s="289" t="s">
        <v>88</v>
      </c>
      <c r="AV154" s="16" t="s">
        <v>164</v>
      </c>
      <c r="AW154" s="16" t="s">
        <v>34</v>
      </c>
      <c r="AX154" s="16" t="s">
        <v>78</v>
      </c>
      <c r="AY154" s="289" t="s">
        <v>163</v>
      </c>
    </row>
    <row r="155" s="15" customFormat="1">
      <c r="A155" s="15"/>
      <c r="B155" s="269"/>
      <c r="C155" s="270"/>
      <c r="D155" s="244" t="s">
        <v>172</v>
      </c>
      <c r="E155" s="271" t="s">
        <v>1</v>
      </c>
      <c r="F155" s="272" t="s">
        <v>1321</v>
      </c>
      <c r="G155" s="270"/>
      <c r="H155" s="271" t="s">
        <v>1</v>
      </c>
      <c r="I155" s="273"/>
      <c r="J155" s="270"/>
      <c r="K155" s="270"/>
      <c r="L155" s="274"/>
      <c r="M155" s="275"/>
      <c r="N155" s="276"/>
      <c r="O155" s="276"/>
      <c r="P155" s="276"/>
      <c r="Q155" s="276"/>
      <c r="R155" s="276"/>
      <c r="S155" s="276"/>
      <c r="T155" s="27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8" t="s">
        <v>172</v>
      </c>
      <c r="AU155" s="278" t="s">
        <v>88</v>
      </c>
      <c r="AV155" s="15" t="s">
        <v>86</v>
      </c>
      <c r="AW155" s="15" t="s">
        <v>34</v>
      </c>
      <c r="AX155" s="15" t="s">
        <v>78</v>
      </c>
      <c r="AY155" s="278" t="s">
        <v>163</v>
      </c>
    </row>
    <row r="156" s="13" customFormat="1">
      <c r="A156" s="13"/>
      <c r="B156" s="242"/>
      <c r="C156" s="243"/>
      <c r="D156" s="244" t="s">
        <v>172</v>
      </c>
      <c r="E156" s="245" t="s">
        <v>1</v>
      </c>
      <c r="F156" s="246" t="s">
        <v>1725</v>
      </c>
      <c r="G156" s="243"/>
      <c r="H156" s="247">
        <v>13.44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172</v>
      </c>
      <c r="AU156" s="253" t="s">
        <v>88</v>
      </c>
      <c r="AV156" s="13" t="s">
        <v>88</v>
      </c>
      <c r="AW156" s="13" t="s">
        <v>34</v>
      </c>
      <c r="AX156" s="13" t="s">
        <v>78</v>
      </c>
      <c r="AY156" s="253" t="s">
        <v>163</v>
      </c>
    </row>
    <row r="157" s="16" customFormat="1">
      <c r="A157" s="16"/>
      <c r="B157" s="279"/>
      <c r="C157" s="280"/>
      <c r="D157" s="244" t="s">
        <v>172</v>
      </c>
      <c r="E157" s="281" t="s">
        <v>1</v>
      </c>
      <c r="F157" s="282" t="s">
        <v>190</v>
      </c>
      <c r="G157" s="280"/>
      <c r="H157" s="283">
        <v>13.44</v>
      </c>
      <c r="I157" s="284"/>
      <c r="J157" s="280"/>
      <c r="K157" s="280"/>
      <c r="L157" s="285"/>
      <c r="M157" s="286"/>
      <c r="N157" s="287"/>
      <c r="O157" s="287"/>
      <c r="P157" s="287"/>
      <c r="Q157" s="287"/>
      <c r="R157" s="287"/>
      <c r="S157" s="287"/>
      <c r="T157" s="288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89" t="s">
        <v>172</v>
      </c>
      <c r="AU157" s="289" t="s">
        <v>88</v>
      </c>
      <c r="AV157" s="16" t="s">
        <v>164</v>
      </c>
      <c r="AW157" s="16" t="s">
        <v>34</v>
      </c>
      <c r="AX157" s="16" t="s">
        <v>78</v>
      </c>
      <c r="AY157" s="289" t="s">
        <v>163</v>
      </c>
    </row>
    <row r="158" s="15" customFormat="1">
      <c r="A158" s="15"/>
      <c r="B158" s="269"/>
      <c r="C158" s="270"/>
      <c r="D158" s="244" t="s">
        <v>172</v>
      </c>
      <c r="E158" s="271" t="s">
        <v>1</v>
      </c>
      <c r="F158" s="272" t="s">
        <v>1323</v>
      </c>
      <c r="G158" s="270"/>
      <c r="H158" s="271" t="s">
        <v>1</v>
      </c>
      <c r="I158" s="273"/>
      <c r="J158" s="270"/>
      <c r="K158" s="270"/>
      <c r="L158" s="274"/>
      <c r="M158" s="275"/>
      <c r="N158" s="276"/>
      <c r="O158" s="276"/>
      <c r="P158" s="276"/>
      <c r="Q158" s="276"/>
      <c r="R158" s="276"/>
      <c r="S158" s="276"/>
      <c r="T158" s="27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8" t="s">
        <v>172</v>
      </c>
      <c r="AU158" s="278" t="s">
        <v>88</v>
      </c>
      <c r="AV158" s="15" t="s">
        <v>86</v>
      </c>
      <c r="AW158" s="15" t="s">
        <v>34</v>
      </c>
      <c r="AX158" s="15" t="s">
        <v>78</v>
      </c>
      <c r="AY158" s="278" t="s">
        <v>163</v>
      </c>
    </row>
    <row r="159" s="13" customFormat="1">
      <c r="A159" s="13"/>
      <c r="B159" s="242"/>
      <c r="C159" s="243"/>
      <c r="D159" s="244" t="s">
        <v>172</v>
      </c>
      <c r="E159" s="245" t="s">
        <v>1</v>
      </c>
      <c r="F159" s="246" t="s">
        <v>1726</v>
      </c>
      <c r="G159" s="243"/>
      <c r="H159" s="247">
        <v>20.48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172</v>
      </c>
      <c r="AU159" s="253" t="s">
        <v>88</v>
      </c>
      <c r="AV159" s="13" t="s">
        <v>88</v>
      </c>
      <c r="AW159" s="13" t="s">
        <v>34</v>
      </c>
      <c r="AX159" s="13" t="s">
        <v>78</v>
      </c>
      <c r="AY159" s="253" t="s">
        <v>163</v>
      </c>
    </row>
    <row r="160" s="16" customFormat="1">
      <c r="A160" s="16"/>
      <c r="B160" s="279"/>
      <c r="C160" s="280"/>
      <c r="D160" s="244" t="s">
        <v>172</v>
      </c>
      <c r="E160" s="281" t="s">
        <v>1</v>
      </c>
      <c r="F160" s="282" t="s">
        <v>190</v>
      </c>
      <c r="G160" s="280"/>
      <c r="H160" s="283">
        <v>20.48</v>
      </c>
      <c r="I160" s="284"/>
      <c r="J160" s="280"/>
      <c r="K160" s="280"/>
      <c r="L160" s="285"/>
      <c r="M160" s="286"/>
      <c r="N160" s="287"/>
      <c r="O160" s="287"/>
      <c r="P160" s="287"/>
      <c r="Q160" s="287"/>
      <c r="R160" s="287"/>
      <c r="S160" s="287"/>
      <c r="T160" s="288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89" t="s">
        <v>172</v>
      </c>
      <c r="AU160" s="289" t="s">
        <v>88</v>
      </c>
      <c r="AV160" s="16" t="s">
        <v>164</v>
      </c>
      <c r="AW160" s="16" t="s">
        <v>34</v>
      </c>
      <c r="AX160" s="16" t="s">
        <v>78</v>
      </c>
      <c r="AY160" s="289" t="s">
        <v>163</v>
      </c>
    </row>
    <row r="161" s="15" customFormat="1">
      <c r="A161" s="15"/>
      <c r="B161" s="269"/>
      <c r="C161" s="270"/>
      <c r="D161" s="244" t="s">
        <v>172</v>
      </c>
      <c r="E161" s="271" t="s">
        <v>1</v>
      </c>
      <c r="F161" s="272" t="s">
        <v>1727</v>
      </c>
      <c r="G161" s="270"/>
      <c r="H161" s="271" t="s">
        <v>1</v>
      </c>
      <c r="I161" s="273"/>
      <c r="J161" s="270"/>
      <c r="K161" s="270"/>
      <c r="L161" s="274"/>
      <c r="M161" s="275"/>
      <c r="N161" s="276"/>
      <c r="O161" s="276"/>
      <c r="P161" s="276"/>
      <c r="Q161" s="276"/>
      <c r="R161" s="276"/>
      <c r="S161" s="276"/>
      <c r="T161" s="27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8" t="s">
        <v>172</v>
      </c>
      <c r="AU161" s="278" t="s">
        <v>88</v>
      </c>
      <c r="AV161" s="15" t="s">
        <v>86</v>
      </c>
      <c r="AW161" s="15" t="s">
        <v>34</v>
      </c>
      <c r="AX161" s="15" t="s">
        <v>78</v>
      </c>
      <c r="AY161" s="278" t="s">
        <v>163</v>
      </c>
    </row>
    <row r="162" s="13" customFormat="1">
      <c r="A162" s="13"/>
      <c r="B162" s="242"/>
      <c r="C162" s="243"/>
      <c r="D162" s="244" t="s">
        <v>172</v>
      </c>
      <c r="E162" s="245" t="s">
        <v>1</v>
      </c>
      <c r="F162" s="246" t="s">
        <v>1728</v>
      </c>
      <c r="G162" s="243"/>
      <c r="H162" s="247">
        <v>32</v>
      </c>
      <c r="I162" s="248"/>
      <c r="J162" s="243"/>
      <c r="K162" s="243"/>
      <c r="L162" s="249"/>
      <c r="M162" s="250"/>
      <c r="N162" s="251"/>
      <c r="O162" s="251"/>
      <c r="P162" s="251"/>
      <c r="Q162" s="251"/>
      <c r="R162" s="251"/>
      <c r="S162" s="251"/>
      <c r="T162" s="25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3" t="s">
        <v>172</v>
      </c>
      <c r="AU162" s="253" t="s">
        <v>88</v>
      </c>
      <c r="AV162" s="13" t="s">
        <v>88</v>
      </c>
      <c r="AW162" s="13" t="s">
        <v>34</v>
      </c>
      <c r="AX162" s="13" t="s">
        <v>78</v>
      </c>
      <c r="AY162" s="253" t="s">
        <v>163</v>
      </c>
    </row>
    <row r="163" s="16" customFormat="1">
      <c r="A163" s="16"/>
      <c r="B163" s="279"/>
      <c r="C163" s="280"/>
      <c r="D163" s="244" t="s">
        <v>172</v>
      </c>
      <c r="E163" s="281" t="s">
        <v>1</v>
      </c>
      <c r="F163" s="282" t="s">
        <v>190</v>
      </c>
      <c r="G163" s="280"/>
      <c r="H163" s="283">
        <v>32</v>
      </c>
      <c r="I163" s="284"/>
      <c r="J163" s="280"/>
      <c r="K163" s="280"/>
      <c r="L163" s="285"/>
      <c r="M163" s="286"/>
      <c r="N163" s="287"/>
      <c r="O163" s="287"/>
      <c r="P163" s="287"/>
      <c r="Q163" s="287"/>
      <c r="R163" s="287"/>
      <c r="S163" s="287"/>
      <c r="T163" s="288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89" t="s">
        <v>172</v>
      </c>
      <c r="AU163" s="289" t="s">
        <v>88</v>
      </c>
      <c r="AV163" s="16" t="s">
        <v>164</v>
      </c>
      <c r="AW163" s="16" t="s">
        <v>34</v>
      </c>
      <c r="AX163" s="16" t="s">
        <v>78</v>
      </c>
      <c r="AY163" s="289" t="s">
        <v>163</v>
      </c>
    </row>
    <row r="164" s="14" customFormat="1">
      <c r="A164" s="14"/>
      <c r="B164" s="254"/>
      <c r="C164" s="255"/>
      <c r="D164" s="244" t="s">
        <v>172</v>
      </c>
      <c r="E164" s="256" t="s">
        <v>1</v>
      </c>
      <c r="F164" s="257" t="s">
        <v>176</v>
      </c>
      <c r="G164" s="255"/>
      <c r="H164" s="258">
        <v>74.560000000000002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172</v>
      </c>
      <c r="AU164" s="264" t="s">
        <v>88</v>
      </c>
      <c r="AV164" s="14" t="s">
        <v>170</v>
      </c>
      <c r="AW164" s="14" t="s">
        <v>34</v>
      </c>
      <c r="AX164" s="14" t="s">
        <v>86</v>
      </c>
      <c r="AY164" s="264" t="s">
        <v>163</v>
      </c>
    </row>
    <row r="165" s="2" customFormat="1" ht="24.15" customHeight="1">
      <c r="A165" s="39"/>
      <c r="B165" s="40"/>
      <c r="C165" s="228" t="s">
        <v>195</v>
      </c>
      <c r="D165" s="228" t="s">
        <v>166</v>
      </c>
      <c r="E165" s="229" t="s">
        <v>1330</v>
      </c>
      <c r="F165" s="230" t="s">
        <v>1331</v>
      </c>
      <c r="G165" s="231" t="s">
        <v>169</v>
      </c>
      <c r="H165" s="232">
        <v>74.560000000000002</v>
      </c>
      <c r="I165" s="233"/>
      <c r="J165" s="234">
        <f>ROUND(I165*H165,2)</f>
        <v>0</v>
      </c>
      <c r="K165" s="235"/>
      <c r="L165" s="45"/>
      <c r="M165" s="236" t="s">
        <v>1</v>
      </c>
      <c r="N165" s="237" t="s">
        <v>43</v>
      </c>
      <c r="O165" s="92"/>
      <c r="P165" s="238">
        <f>O165*H165</f>
        <v>0</v>
      </c>
      <c r="Q165" s="238">
        <v>0.026200000000000001</v>
      </c>
      <c r="R165" s="238">
        <f>Q165*H165</f>
        <v>1.9534720000000001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170</v>
      </c>
      <c r="AT165" s="240" t="s">
        <v>166</v>
      </c>
      <c r="AU165" s="240" t="s">
        <v>88</v>
      </c>
      <c r="AY165" s="18" t="s">
        <v>163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170</v>
      </c>
      <c r="BM165" s="240" t="s">
        <v>1729</v>
      </c>
    </row>
    <row r="166" s="2" customFormat="1" ht="24.15" customHeight="1">
      <c r="A166" s="39"/>
      <c r="B166" s="40"/>
      <c r="C166" s="228" t="s">
        <v>236</v>
      </c>
      <c r="D166" s="228" t="s">
        <v>166</v>
      </c>
      <c r="E166" s="229" t="s">
        <v>1333</v>
      </c>
      <c r="F166" s="230" t="s">
        <v>1334</v>
      </c>
      <c r="G166" s="231" t="s">
        <v>179</v>
      </c>
      <c r="H166" s="232">
        <v>1.518</v>
      </c>
      <c r="I166" s="233"/>
      <c r="J166" s="234">
        <f>ROUND(I166*H166,2)</f>
        <v>0</v>
      </c>
      <c r="K166" s="235"/>
      <c r="L166" s="45"/>
      <c r="M166" s="236" t="s">
        <v>1</v>
      </c>
      <c r="N166" s="237" t="s">
        <v>43</v>
      </c>
      <c r="O166" s="92"/>
      <c r="P166" s="238">
        <f>O166*H166</f>
        <v>0</v>
      </c>
      <c r="Q166" s="238">
        <v>2.45329</v>
      </c>
      <c r="R166" s="238">
        <f>Q166*H166</f>
        <v>3.72409422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170</v>
      </c>
      <c r="AT166" s="240" t="s">
        <v>166</v>
      </c>
      <c r="AU166" s="240" t="s">
        <v>88</v>
      </c>
      <c r="AY166" s="18" t="s">
        <v>163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170</v>
      </c>
      <c r="BM166" s="240" t="s">
        <v>1730</v>
      </c>
    </row>
    <row r="167" s="13" customFormat="1">
      <c r="A167" s="13"/>
      <c r="B167" s="242"/>
      <c r="C167" s="243"/>
      <c r="D167" s="244" t="s">
        <v>172</v>
      </c>
      <c r="E167" s="245" t="s">
        <v>1</v>
      </c>
      <c r="F167" s="246" t="s">
        <v>1731</v>
      </c>
      <c r="G167" s="243"/>
      <c r="H167" s="247">
        <v>1.518</v>
      </c>
      <c r="I167" s="248"/>
      <c r="J167" s="243"/>
      <c r="K167" s="243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172</v>
      </c>
      <c r="AU167" s="253" t="s">
        <v>88</v>
      </c>
      <c r="AV167" s="13" t="s">
        <v>88</v>
      </c>
      <c r="AW167" s="13" t="s">
        <v>34</v>
      </c>
      <c r="AX167" s="13" t="s">
        <v>86</v>
      </c>
      <c r="AY167" s="253" t="s">
        <v>163</v>
      </c>
    </row>
    <row r="168" s="2" customFormat="1" ht="24.15" customHeight="1">
      <c r="A168" s="39"/>
      <c r="B168" s="40"/>
      <c r="C168" s="228" t="s">
        <v>242</v>
      </c>
      <c r="D168" s="228" t="s">
        <v>166</v>
      </c>
      <c r="E168" s="229" t="s">
        <v>1337</v>
      </c>
      <c r="F168" s="230" t="s">
        <v>1338</v>
      </c>
      <c r="G168" s="231" t="s">
        <v>179</v>
      </c>
      <c r="H168" s="232">
        <v>1.518</v>
      </c>
      <c r="I168" s="233"/>
      <c r="J168" s="234">
        <f>ROUND(I168*H168,2)</f>
        <v>0</v>
      </c>
      <c r="K168" s="235"/>
      <c r="L168" s="45"/>
      <c r="M168" s="236" t="s">
        <v>1</v>
      </c>
      <c r="N168" s="237" t="s">
        <v>43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170</v>
      </c>
      <c r="AT168" s="240" t="s">
        <v>166</v>
      </c>
      <c r="AU168" s="240" t="s">
        <v>88</v>
      </c>
      <c r="AY168" s="18" t="s">
        <v>163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170</v>
      </c>
      <c r="BM168" s="240" t="s">
        <v>1732</v>
      </c>
    </row>
    <row r="169" s="2" customFormat="1" ht="14.4" customHeight="1">
      <c r="A169" s="39"/>
      <c r="B169" s="40"/>
      <c r="C169" s="228" t="s">
        <v>247</v>
      </c>
      <c r="D169" s="228" t="s">
        <v>166</v>
      </c>
      <c r="E169" s="229" t="s">
        <v>1340</v>
      </c>
      <c r="F169" s="230" t="s">
        <v>1341</v>
      </c>
      <c r="G169" s="231" t="s">
        <v>399</v>
      </c>
      <c r="H169" s="232">
        <v>0.066000000000000003</v>
      </c>
      <c r="I169" s="233"/>
      <c r="J169" s="234">
        <f>ROUND(I169*H169,2)</f>
        <v>0</v>
      </c>
      <c r="K169" s="235"/>
      <c r="L169" s="45"/>
      <c r="M169" s="236" t="s">
        <v>1</v>
      </c>
      <c r="N169" s="237" t="s">
        <v>43</v>
      </c>
      <c r="O169" s="92"/>
      <c r="P169" s="238">
        <f>O169*H169</f>
        <v>0</v>
      </c>
      <c r="Q169" s="238">
        <v>1.06277</v>
      </c>
      <c r="R169" s="238">
        <f>Q169*H169</f>
        <v>0.070142820000000008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170</v>
      </c>
      <c r="AT169" s="240" t="s">
        <v>166</v>
      </c>
      <c r="AU169" s="240" t="s">
        <v>88</v>
      </c>
      <c r="AY169" s="18" t="s">
        <v>163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170</v>
      </c>
      <c r="BM169" s="240" t="s">
        <v>1733</v>
      </c>
    </row>
    <row r="170" s="13" customFormat="1">
      <c r="A170" s="13"/>
      <c r="B170" s="242"/>
      <c r="C170" s="243"/>
      <c r="D170" s="244" t="s">
        <v>172</v>
      </c>
      <c r="E170" s="245" t="s">
        <v>1</v>
      </c>
      <c r="F170" s="246" t="s">
        <v>1734</v>
      </c>
      <c r="G170" s="243"/>
      <c r="H170" s="247">
        <v>0.066000000000000003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172</v>
      </c>
      <c r="AU170" s="253" t="s">
        <v>88</v>
      </c>
      <c r="AV170" s="13" t="s">
        <v>88</v>
      </c>
      <c r="AW170" s="13" t="s">
        <v>34</v>
      </c>
      <c r="AX170" s="13" t="s">
        <v>86</v>
      </c>
      <c r="AY170" s="253" t="s">
        <v>163</v>
      </c>
    </row>
    <row r="171" s="2" customFormat="1" ht="14.4" customHeight="1">
      <c r="A171" s="39"/>
      <c r="B171" s="40"/>
      <c r="C171" s="228" t="s">
        <v>14</v>
      </c>
      <c r="D171" s="228" t="s">
        <v>166</v>
      </c>
      <c r="E171" s="229" t="s">
        <v>1344</v>
      </c>
      <c r="F171" s="230" t="s">
        <v>1345</v>
      </c>
      <c r="G171" s="231" t="s">
        <v>169</v>
      </c>
      <c r="H171" s="232">
        <v>15.18</v>
      </c>
      <c r="I171" s="233"/>
      <c r="J171" s="234">
        <f>ROUND(I171*H171,2)</f>
        <v>0</v>
      </c>
      <c r="K171" s="235"/>
      <c r="L171" s="45"/>
      <c r="M171" s="236" t="s">
        <v>1</v>
      </c>
      <c r="N171" s="237" t="s">
        <v>43</v>
      </c>
      <c r="O171" s="92"/>
      <c r="P171" s="238">
        <f>O171*H171</f>
        <v>0</v>
      </c>
      <c r="Q171" s="238">
        <v>0.00012999999999999999</v>
      </c>
      <c r="R171" s="238">
        <f>Q171*H171</f>
        <v>0.0019733999999999997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170</v>
      </c>
      <c r="AT171" s="240" t="s">
        <v>166</v>
      </c>
      <c r="AU171" s="240" t="s">
        <v>88</v>
      </c>
      <c r="AY171" s="18" t="s">
        <v>163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170</v>
      </c>
      <c r="BM171" s="240" t="s">
        <v>1735</v>
      </c>
    </row>
    <row r="172" s="2" customFormat="1" ht="24.15" customHeight="1">
      <c r="A172" s="39"/>
      <c r="B172" s="40"/>
      <c r="C172" s="228" t="s">
        <v>266</v>
      </c>
      <c r="D172" s="228" t="s">
        <v>166</v>
      </c>
      <c r="E172" s="229" t="s">
        <v>1347</v>
      </c>
      <c r="F172" s="230" t="s">
        <v>1348</v>
      </c>
      <c r="G172" s="231" t="s">
        <v>239</v>
      </c>
      <c r="H172" s="232">
        <v>15.800000000000001</v>
      </c>
      <c r="I172" s="233"/>
      <c r="J172" s="234">
        <f>ROUND(I172*H172,2)</f>
        <v>0</v>
      </c>
      <c r="K172" s="235"/>
      <c r="L172" s="45"/>
      <c r="M172" s="236" t="s">
        <v>1</v>
      </c>
      <c r="N172" s="237" t="s">
        <v>43</v>
      </c>
      <c r="O172" s="92"/>
      <c r="P172" s="238">
        <f>O172*H172</f>
        <v>0</v>
      </c>
      <c r="Q172" s="238">
        <v>8.0000000000000007E-05</v>
      </c>
      <c r="R172" s="238">
        <f>Q172*H172</f>
        <v>0.0012640000000000002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170</v>
      </c>
      <c r="AT172" s="240" t="s">
        <v>166</v>
      </c>
      <c r="AU172" s="240" t="s">
        <v>88</v>
      </c>
      <c r="AY172" s="18" t="s">
        <v>163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170</v>
      </c>
      <c r="BM172" s="240" t="s">
        <v>1736</v>
      </c>
    </row>
    <row r="173" s="13" customFormat="1">
      <c r="A173" s="13"/>
      <c r="B173" s="242"/>
      <c r="C173" s="243"/>
      <c r="D173" s="244" t="s">
        <v>172</v>
      </c>
      <c r="E173" s="245" t="s">
        <v>1</v>
      </c>
      <c r="F173" s="246" t="s">
        <v>1737</v>
      </c>
      <c r="G173" s="243"/>
      <c r="H173" s="247">
        <v>15.800000000000001</v>
      </c>
      <c r="I173" s="248"/>
      <c r="J173" s="243"/>
      <c r="K173" s="243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172</v>
      </c>
      <c r="AU173" s="253" t="s">
        <v>88</v>
      </c>
      <c r="AV173" s="13" t="s">
        <v>88</v>
      </c>
      <c r="AW173" s="13" t="s">
        <v>34</v>
      </c>
      <c r="AX173" s="13" t="s">
        <v>86</v>
      </c>
      <c r="AY173" s="253" t="s">
        <v>163</v>
      </c>
    </row>
    <row r="174" s="2" customFormat="1" ht="24.15" customHeight="1">
      <c r="A174" s="39"/>
      <c r="B174" s="40"/>
      <c r="C174" s="228" t="s">
        <v>8</v>
      </c>
      <c r="D174" s="228" t="s">
        <v>166</v>
      </c>
      <c r="E174" s="229" t="s">
        <v>1354</v>
      </c>
      <c r="F174" s="230" t="s">
        <v>1355</v>
      </c>
      <c r="G174" s="231" t="s">
        <v>179</v>
      </c>
      <c r="H174" s="232">
        <v>1.518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43</v>
      </c>
      <c r="O174" s="92"/>
      <c r="P174" s="238">
        <f>O174*H174</f>
        <v>0</v>
      </c>
      <c r="Q174" s="238">
        <v>1.98</v>
      </c>
      <c r="R174" s="238">
        <f>Q174*H174</f>
        <v>3.0056400000000001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170</v>
      </c>
      <c r="AT174" s="240" t="s">
        <v>166</v>
      </c>
      <c r="AU174" s="240" t="s">
        <v>88</v>
      </c>
      <c r="AY174" s="18" t="s">
        <v>163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170</v>
      </c>
      <c r="BM174" s="240" t="s">
        <v>1738</v>
      </c>
    </row>
    <row r="175" s="13" customFormat="1">
      <c r="A175" s="13"/>
      <c r="B175" s="242"/>
      <c r="C175" s="243"/>
      <c r="D175" s="244" t="s">
        <v>172</v>
      </c>
      <c r="E175" s="245" t="s">
        <v>1</v>
      </c>
      <c r="F175" s="246" t="s">
        <v>1731</v>
      </c>
      <c r="G175" s="243"/>
      <c r="H175" s="247">
        <v>1.518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172</v>
      </c>
      <c r="AU175" s="253" t="s">
        <v>88</v>
      </c>
      <c r="AV175" s="13" t="s">
        <v>88</v>
      </c>
      <c r="AW175" s="13" t="s">
        <v>34</v>
      </c>
      <c r="AX175" s="13" t="s">
        <v>86</v>
      </c>
      <c r="AY175" s="253" t="s">
        <v>163</v>
      </c>
    </row>
    <row r="176" s="2" customFormat="1" ht="24.15" customHeight="1">
      <c r="A176" s="39"/>
      <c r="B176" s="40"/>
      <c r="C176" s="228" t="s">
        <v>278</v>
      </c>
      <c r="D176" s="228" t="s">
        <v>166</v>
      </c>
      <c r="E176" s="229" t="s">
        <v>1357</v>
      </c>
      <c r="F176" s="230" t="s">
        <v>1358</v>
      </c>
      <c r="G176" s="231" t="s">
        <v>179</v>
      </c>
      <c r="H176" s="232">
        <v>1.518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43</v>
      </c>
      <c r="O176" s="92"/>
      <c r="P176" s="238">
        <f>O176*H176</f>
        <v>0</v>
      </c>
      <c r="Q176" s="238">
        <v>2.1600000000000001</v>
      </c>
      <c r="R176" s="238">
        <f>Q176*H176</f>
        <v>3.2788800000000005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170</v>
      </c>
      <c r="AT176" s="240" t="s">
        <v>166</v>
      </c>
      <c r="AU176" s="240" t="s">
        <v>88</v>
      </c>
      <c r="AY176" s="18" t="s">
        <v>163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170</v>
      </c>
      <c r="BM176" s="240" t="s">
        <v>1739</v>
      </c>
    </row>
    <row r="177" s="2" customFormat="1" ht="24.15" customHeight="1">
      <c r="A177" s="39"/>
      <c r="B177" s="40"/>
      <c r="C177" s="228" t="s">
        <v>284</v>
      </c>
      <c r="D177" s="228" t="s">
        <v>166</v>
      </c>
      <c r="E177" s="229" t="s">
        <v>1362</v>
      </c>
      <c r="F177" s="230" t="s">
        <v>1363</v>
      </c>
      <c r="G177" s="231" t="s">
        <v>184</v>
      </c>
      <c r="H177" s="232">
        <v>4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0.017770000000000001</v>
      </c>
      <c r="R177" s="238">
        <f>Q177*H177</f>
        <v>0.071080000000000004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170</v>
      </c>
      <c r="AT177" s="240" t="s">
        <v>166</v>
      </c>
      <c r="AU177" s="240" t="s">
        <v>88</v>
      </c>
      <c r="AY177" s="18" t="s">
        <v>163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170</v>
      </c>
      <c r="BM177" s="240" t="s">
        <v>1740</v>
      </c>
    </row>
    <row r="178" s="2" customFormat="1" ht="24.15" customHeight="1">
      <c r="A178" s="39"/>
      <c r="B178" s="40"/>
      <c r="C178" s="290" t="s">
        <v>289</v>
      </c>
      <c r="D178" s="290" t="s">
        <v>294</v>
      </c>
      <c r="E178" s="291" t="s">
        <v>1368</v>
      </c>
      <c r="F178" s="292" t="s">
        <v>1369</v>
      </c>
      <c r="G178" s="293" t="s">
        <v>184</v>
      </c>
      <c r="H178" s="294">
        <v>4</v>
      </c>
      <c r="I178" s="295"/>
      <c r="J178" s="296">
        <f>ROUND(I178*H178,2)</f>
        <v>0</v>
      </c>
      <c r="K178" s="297"/>
      <c r="L178" s="298"/>
      <c r="M178" s="299" t="s">
        <v>1</v>
      </c>
      <c r="N178" s="300" t="s">
        <v>43</v>
      </c>
      <c r="O178" s="92"/>
      <c r="P178" s="238">
        <f>O178*H178</f>
        <v>0</v>
      </c>
      <c r="Q178" s="238">
        <v>0.012250000000000001</v>
      </c>
      <c r="R178" s="238">
        <f>Q178*H178</f>
        <v>0.049000000000000002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212</v>
      </c>
      <c r="AT178" s="240" t="s">
        <v>294</v>
      </c>
      <c r="AU178" s="240" t="s">
        <v>88</v>
      </c>
      <c r="AY178" s="18" t="s">
        <v>163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86</v>
      </c>
      <c r="BK178" s="241">
        <f>ROUND(I178*H178,2)</f>
        <v>0</v>
      </c>
      <c r="BL178" s="18" t="s">
        <v>170</v>
      </c>
      <c r="BM178" s="240" t="s">
        <v>1741</v>
      </c>
    </row>
    <row r="179" s="12" customFormat="1" ht="22.8" customHeight="1">
      <c r="A179" s="12"/>
      <c r="B179" s="212"/>
      <c r="C179" s="213"/>
      <c r="D179" s="214" t="s">
        <v>77</v>
      </c>
      <c r="E179" s="226" t="s">
        <v>195</v>
      </c>
      <c r="F179" s="226" t="s">
        <v>298</v>
      </c>
      <c r="G179" s="213"/>
      <c r="H179" s="213"/>
      <c r="I179" s="216"/>
      <c r="J179" s="227">
        <f>BK179</f>
        <v>0</v>
      </c>
      <c r="K179" s="213"/>
      <c r="L179" s="218"/>
      <c r="M179" s="219"/>
      <c r="N179" s="220"/>
      <c r="O179" s="220"/>
      <c r="P179" s="221">
        <f>SUM(P180:P204)</f>
        <v>0</v>
      </c>
      <c r="Q179" s="220"/>
      <c r="R179" s="221">
        <f>SUM(R180:R204)</f>
        <v>0.0025805999999999997</v>
      </c>
      <c r="S179" s="220"/>
      <c r="T179" s="222">
        <f>SUM(T180:T204)</f>
        <v>8.6568000000000005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86</v>
      </c>
      <c r="AT179" s="224" t="s">
        <v>77</v>
      </c>
      <c r="AU179" s="224" t="s">
        <v>86</v>
      </c>
      <c r="AY179" s="223" t="s">
        <v>163</v>
      </c>
      <c r="BK179" s="225">
        <f>SUM(BK180:BK204)</f>
        <v>0</v>
      </c>
    </row>
    <row r="180" s="2" customFormat="1" ht="24.15" customHeight="1">
      <c r="A180" s="39"/>
      <c r="B180" s="40"/>
      <c r="C180" s="228" t="s">
        <v>293</v>
      </c>
      <c r="D180" s="228" t="s">
        <v>166</v>
      </c>
      <c r="E180" s="229" t="s">
        <v>1371</v>
      </c>
      <c r="F180" s="230" t="s">
        <v>1372</v>
      </c>
      <c r="G180" s="231" t="s">
        <v>169</v>
      </c>
      <c r="H180" s="232">
        <v>15.18</v>
      </c>
      <c r="I180" s="233"/>
      <c r="J180" s="234">
        <f>ROUND(I180*H180,2)</f>
        <v>0</v>
      </c>
      <c r="K180" s="235"/>
      <c r="L180" s="45"/>
      <c r="M180" s="236" t="s">
        <v>1</v>
      </c>
      <c r="N180" s="237" t="s">
        <v>43</v>
      </c>
      <c r="O180" s="92"/>
      <c r="P180" s="238">
        <f>O180*H180</f>
        <v>0</v>
      </c>
      <c r="Q180" s="238">
        <v>0.00012999999999999999</v>
      </c>
      <c r="R180" s="238">
        <f>Q180*H180</f>
        <v>0.0019733999999999997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170</v>
      </c>
      <c r="AT180" s="240" t="s">
        <v>166</v>
      </c>
      <c r="AU180" s="240" t="s">
        <v>88</v>
      </c>
      <c r="AY180" s="18" t="s">
        <v>163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170</v>
      </c>
      <c r="BM180" s="240" t="s">
        <v>1742</v>
      </c>
    </row>
    <row r="181" s="13" customFormat="1">
      <c r="A181" s="13"/>
      <c r="B181" s="242"/>
      <c r="C181" s="243"/>
      <c r="D181" s="244" t="s">
        <v>172</v>
      </c>
      <c r="E181" s="245" t="s">
        <v>1</v>
      </c>
      <c r="F181" s="246" t="s">
        <v>1743</v>
      </c>
      <c r="G181" s="243"/>
      <c r="H181" s="247">
        <v>15.18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172</v>
      </c>
      <c r="AU181" s="253" t="s">
        <v>88</v>
      </c>
      <c r="AV181" s="13" t="s">
        <v>88</v>
      </c>
      <c r="AW181" s="13" t="s">
        <v>34</v>
      </c>
      <c r="AX181" s="13" t="s">
        <v>86</v>
      </c>
      <c r="AY181" s="253" t="s">
        <v>163</v>
      </c>
    </row>
    <row r="182" s="2" customFormat="1" ht="24.15" customHeight="1">
      <c r="A182" s="39"/>
      <c r="B182" s="40"/>
      <c r="C182" s="228" t="s">
        <v>299</v>
      </c>
      <c r="D182" s="228" t="s">
        <v>166</v>
      </c>
      <c r="E182" s="229" t="s">
        <v>1374</v>
      </c>
      <c r="F182" s="230" t="s">
        <v>1375</v>
      </c>
      <c r="G182" s="231" t="s">
        <v>169</v>
      </c>
      <c r="H182" s="232">
        <v>15.18</v>
      </c>
      <c r="I182" s="233"/>
      <c r="J182" s="234">
        <f>ROUND(I182*H182,2)</f>
        <v>0</v>
      </c>
      <c r="K182" s="235"/>
      <c r="L182" s="45"/>
      <c r="M182" s="236" t="s">
        <v>1</v>
      </c>
      <c r="N182" s="237" t="s">
        <v>43</v>
      </c>
      <c r="O182" s="92"/>
      <c r="P182" s="238">
        <f>O182*H182</f>
        <v>0</v>
      </c>
      <c r="Q182" s="238">
        <v>4.0000000000000003E-05</v>
      </c>
      <c r="R182" s="238">
        <f>Q182*H182</f>
        <v>0.00060720000000000001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170</v>
      </c>
      <c r="AT182" s="240" t="s">
        <v>166</v>
      </c>
      <c r="AU182" s="240" t="s">
        <v>88</v>
      </c>
      <c r="AY182" s="18" t="s">
        <v>163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170</v>
      </c>
      <c r="BM182" s="240" t="s">
        <v>1744</v>
      </c>
    </row>
    <row r="183" s="2" customFormat="1" ht="24.15" customHeight="1">
      <c r="A183" s="39"/>
      <c r="B183" s="40"/>
      <c r="C183" s="228" t="s">
        <v>7</v>
      </c>
      <c r="D183" s="228" t="s">
        <v>166</v>
      </c>
      <c r="E183" s="229" t="s">
        <v>1377</v>
      </c>
      <c r="F183" s="230" t="s">
        <v>1378</v>
      </c>
      <c r="G183" s="231" t="s">
        <v>302</v>
      </c>
      <c r="H183" s="232">
        <v>1</v>
      </c>
      <c r="I183" s="233"/>
      <c r="J183" s="234">
        <f>ROUND(I183*H183,2)</f>
        <v>0</v>
      </c>
      <c r="K183" s="235"/>
      <c r="L183" s="45"/>
      <c r="M183" s="236" t="s">
        <v>1</v>
      </c>
      <c r="N183" s="237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170</v>
      </c>
      <c r="AT183" s="240" t="s">
        <v>166</v>
      </c>
      <c r="AU183" s="240" t="s">
        <v>88</v>
      </c>
      <c r="AY183" s="18" t="s">
        <v>163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170</v>
      </c>
      <c r="BM183" s="240" t="s">
        <v>1745</v>
      </c>
    </row>
    <row r="184" s="2" customFormat="1" ht="14.4" customHeight="1">
      <c r="A184" s="39"/>
      <c r="B184" s="40"/>
      <c r="C184" s="228" t="s">
        <v>307</v>
      </c>
      <c r="D184" s="228" t="s">
        <v>166</v>
      </c>
      <c r="E184" s="229" t="s">
        <v>1382</v>
      </c>
      <c r="F184" s="230" t="s">
        <v>1383</v>
      </c>
      <c r="G184" s="231" t="s">
        <v>179</v>
      </c>
      <c r="H184" s="232">
        <v>4.5540000000000003</v>
      </c>
      <c r="I184" s="233"/>
      <c r="J184" s="234">
        <f>ROUND(I184*H184,2)</f>
        <v>0</v>
      </c>
      <c r="K184" s="235"/>
      <c r="L184" s="45"/>
      <c r="M184" s="236" t="s">
        <v>1</v>
      </c>
      <c r="N184" s="237" t="s">
        <v>43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1.3999999999999999</v>
      </c>
      <c r="T184" s="239">
        <f>S184*H184</f>
        <v>6.3756000000000004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170</v>
      </c>
      <c r="AT184" s="240" t="s">
        <v>166</v>
      </c>
      <c r="AU184" s="240" t="s">
        <v>88</v>
      </c>
      <c r="AY184" s="18" t="s">
        <v>163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170</v>
      </c>
      <c r="BM184" s="240" t="s">
        <v>1746</v>
      </c>
    </row>
    <row r="185" s="13" customFormat="1">
      <c r="A185" s="13"/>
      <c r="B185" s="242"/>
      <c r="C185" s="243"/>
      <c r="D185" s="244" t="s">
        <v>172</v>
      </c>
      <c r="E185" s="245" t="s">
        <v>1</v>
      </c>
      <c r="F185" s="246" t="s">
        <v>1747</v>
      </c>
      <c r="G185" s="243"/>
      <c r="H185" s="247">
        <v>4.5540000000000003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172</v>
      </c>
      <c r="AU185" s="253" t="s">
        <v>88</v>
      </c>
      <c r="AV185" s="13" t="s">
        <v>88</v>
      </c>
      <c r="AW185" s="13" t="s">
        <v>34</v>
      </c>
      <c r="AX185" s="13" t="s">
        <v>86</v>
      </c>
      <c r="AY185" s="253" t="s">
        <v>163</v>
      </c>
    </row>
    <row r="186" s="2" customFormat="1" ht="14.4" customHeight="1">
      <c r="A186" s="39"/>
      <c r="B186" s="40"/>
      <c r="C186" s="228" t="s">
        <v>312</v>
      </c>
      <c r="D186" s="228" t="s">
        <v>166</v>
      </c>
      <c r="E186" s="229" t="s">
        <v>1386</v>
      </c>
      <c r="F186" s="230" t="s">
        <v>1387</v>
      </c>
      <c r="G186" s="231" t="s">
        <v>169</v>
      </c>
      <c r="H186" s="232">
        <v>2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0.075999999999999998</v>
      </c>
      <c r="T186" s="239">
        <f>S186*H186</f>
        <v>0.152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170</v>
      </c>
      <c r="AT186" s="240" t="s">
        <v>166</v>
      </c>
      <c r="AU186" s="240" t="s">
        <v>88</v>
      </c>
      <c r="AY186" s="18" t="s">
        <v>163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86</v>
      </c>
      <c r="BK186" s="241">
        <f>ROUND(I186*H186,2)</f>
        <v>0</v>
      </c>
      <c r="BL186" s="18" t="s">
        <v>170</v>
      </c>
      <c r="BM186" s="240" t="s">
        <v>1748</v>
      </c>
    </row>
    <row r="187" s="13" customFormat="1">
      <c r="A187" s="13"/>
      <c r="B187" s="242"/>
      <c r="C187" s="243"/>
      <c r="D187" s="244" t="s">
        <v>172</v>
      </c>
      <c r="E187" s="245" t="s">
        <v>1</v>
      </c>
      <c r="F187" s="246" t="s">
        <v>273</v>
      </c>
      <c r="G187" s="243"/>
      <c r="H187" s="247">
        <v>2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172</v>
      </c>
      <c r="AU187" s="253" t="s">
        <v>88</v>
      </c>
      <c r="AV187" s="13" t="s">
        <v>88</v>
      </c>
      <c r="AW187" s="13" t="s">
        <v>34</v>
      </c>
      <c r="AX187" s="13" t="s">
        <v>86</v>
      </c>
      <c r="AY187" s="253" t="s">
        <v>163</v>
      </c>
    </row>
    <row r="188" s="2" customFormat="1" ht="24.15" customHeight="1">
      <c r="A188" s="39"/>
      <c r="B188" s="40"/>
      <c r="C188" s="228" t="s">
        <v>316</v>
      </c>
      <c r="D188" s="228" t="s">
        <v>166</v>
      </c>
      <c r="E188" s="229" t="s">
        <v>1749</v>
      </c>
      <c r="F188" s="230" t="s">
        <v>1750</v>
      </c>
      <c r="G188" s="231" t="s">
        <v>184</v>
      </c>
      <c r="H188" s="232">
        <v>2</v>
      </c>
      <c r="I188" s="233"/>
      <c r="J188" s="234">
        <f>ROUND(I188*H188,2)</f>
        <v>0</v>
      </c>
      <c r="K188" s="235"/>
      <c r="L188" s="45"/>
      <c r="M188" s="236" t="s">
        <v>1</v>
      </c>
      <c r="N188" s="237" t="s">
        <v>43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0.154</v>
      </c>
      <c r="T188" s="239">
        <f>S188*H188</f>
        <v>0.308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170</v>
      </c>
      <c r="AT188" s="240" t="s">
        <v>166</v>
      </c>
      <c r="AU188" s="240" t="s">
        <v>88</v>
      </c>
      <c r="AY188" s="18" t="s">
        <v>163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86</v>
      </c>
      <c r="BK188" s="241">
        <f>ROUND(I188*H188,2)</f>
        <v>0</v>
      </c>
      <c r="BL188" s="18" t="s">
        <v>170</v>
      </c>
      <c r="BM188" s="240" t="s">
        <v>1751</v>
      </c>
    </row>
    <row r="189" s="2" customFormat="1" ht="24.15" customHeight="1">
      <c r="A189" s="39"/>
      <c r="B189" s="40"/>
      <c r="C189" s="228" t="s">
        <v>320</v>
      </c>
      <c r="D189" s="228" t="s">
        <v>166</v>
      </c>
      <c r="E189" s="229" t="s">
        <v>1390</v>
      </c>
      <c r="F189" s="230" t="s">
        <v>1391</v>
      </c>
      <c r="G189" s="231" t="s">
        <v>239</v>
      </c>
      <c r="H189" s="232">
        <v>10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0.0060000000000000001</v>
      </c>
      <c r="T189" s="239">
        <f>S189*H189</f>
        <v>0.059999999999999998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170</v>
      </c>
      <c r="AT189" s="240" t="s">
        <v>166</v>
      </c>
      <c r="AU189" s="240" t="s">
        <v>88</v>
      </c>
      <c r="AY189" s="18" t="s">
        <v>163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170</v>
      </c>
      <c r="BM189" s="240" t="s">
        <v>1752</v>
      </c>
    </row>
    <row r="190" s="2" customFormat="1" ht="24.15" customHeight="1">
      <c r="A190" s="39"/>
      <c r="B190" s="40"/>
      <c r="C190" s="228" t="s">
        <v>325</v>
      </c>
      <c r="D190" s="228" t="s">
        <v>166</v>
      </c>
      <c r="E190" s="229" t="s">
        <v>1393</v>
      </c>
      <c r="F190" s="230" t="s">
        <v>1394</v>
      </c>
      <c r="G190" s="231" t="s">
        <v>239</v>
      </c>
      <c r="H190" s="232">
        <v>15</v>
      </c>
      <c r="I190" s="233"/>
      <c r="J190" s="234">
        <f>ROUND(I190*H190,2)</f>
        <v>0</v>
      </c>
      <c r="K190" s="235"/>
      <c r="L190" s="45"/>
      <c r="M190" s="236" t="s">
        <v>1</v>
      </c>
      <c r="N190" s="237" t="s">
        <v>43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0.017999999999999999</v>
      </c>
      <c r="T190" s="239">
        <f>S190*H190</f>
        <v>0.26999999999999996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170</v>
      </c>
      <c r="AT190" s="240" t="s">
        <v>166</v>
      </c>
      <c r="AU190" s="240" t="s">
        <v>88</v>
      </c>
      <c r="AY190" s="18" t="s">
        <v>163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170</v>
      </c>
      <c r="BM190" s="240" t="s">
        <v>1753</v>
      </c>
    </row>
    <row r="191" s="2" customFormat="1" ht="24.15" customHeight="1">
      <c r="A191" s="39"/>
      <c r="B191" s="40"/>
      <c r="C191" s="228" t="s">
        <v>330</v>
      </c>
      <c r="D191" s="228" t="s">
        <v>166</v>
      </c>
      <c r="E191" s="229" t="s">
        <v>1396</v>
      </c>
      <c r="F191" s="230" t="s">
        <v>1397</v>
      </c>
      <c r="G191" s="231" t="s">
        <v>169</v>
      </c>
      <c r="H191" s="232">
        <v>74.560000000000002</v>
      </c>
      <c r="I191" s="233"/>
      <c r="J191" s="234">
        <f>ROUND(I191*H191,2)</f>
        <v>0</v>
      </c>
      <c r="K191" s="235"/>
      <c r="L191" s="45"/>
      <c r="M191" s="236" t="s">
        <v>1</v>
      </c>
      <c r="N191" s="237" t="s">
        <v>43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0.02</v>
      </c>
      <c r="T191" s="239">
        <f>S191*H191</f>
        <v>1.4912000000000001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170</v>
      </c>
      <c r="AT191" s="240" t="s">
        <v>166</v>
      </c>
      <c r="AU191" s="240" t="s">
        <v>88</v>
      </c>
      <c r="AY191" s="18" t="s">
        <v>163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170</v>
      </c>
      <c r="BM191" s="240" t="s">
        <v>1754</v>
      </c>
    </row>
    <row r="192" s="15" customFormat="1">
      <c r="A192" s="15"/>
      <c r="B192" s="269"/>
      <c r="C192" s="270"/>
      <c r="D192" s="244" t="s">
        <v>172</v>
      </c>
      <c r="E192" s="271" t="s">
        <v>1</v>
      </c>
      <c r="F192" s="272" t="s">
        <v>1319</v>
      </c>
      <c r="G192" s="270"/>
      <c r="H192" s="271" t="s">
        <v>1</v>
      </c>
      <c r="I192" s="273"/>
      <c r="J192" s="270"/>
      <c r="K192" s="270"/>
      <c r="L192" s="274"/>
      <c r="M192" s="275"/>
      <c r="N192" s="276"/>
      <c r="O192" s="276"/>
      <c r="P192" s="276"/>
      <c r="Q192" s="276"/>
      <c r="R192" s="276"/>
      <c r="S192" s="276"/>
      <c r="T192" s="27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8" t="s">
        <v>172</v>
      </c>
      <c r="AU192" s="278" t="s">
        <v>88</v>
      </c>
      <c r="AV192" s="15" t="s">
        <v>86</v>
      </c>
      <c r="AW192" s="15" t="s">
        <v>34</v>
      </c>
      <c r="AX192" s="15" t="s">
        <v>78</v>
      </c>
      <c r="AY192" s="278" t="s">
        <v>163</v>
      </c>
    </row>
    <row r="193" s="13" customFormat="1">
      <c r="A193" s="13"/>
      <c r="B193" s="242"/>
      <c r="C193" s="243"/>
      <c r="D193" s="244" t="s">
        <v>172</v>
      </c>
      <c r="E193" s="245" t="s">
        <v>1</v>
      </c>
      <c r="F193" s="246" t="s">
        <v>1724</v>
      </c>
      <c r="G193" s="243"/>
      <c r="H193" s="247">
        <v>8.6400000000000006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172</v>
      </c>
      <c r="AU193" s="253" t="s">
        <v>88</v>
      </c>
      <c r="AV193" s="13" t="s">
        <v>88</v>
      </c>
      <c r="AW193" s="13" t="s">
        <v>34</v>
      </c>
      <c r="AX193" s="13" t="s">
        <v>78</v>
      </c>
      <c r="AY193" s="253" t="s">
        <v>163</v>
      </c>
    </row>
    <row r="194" s="16" customFormat="1">
      <c r="A194" s="16"/>
      <c r="B194" s="279"/>
      <c r="C194" s="280"/>
      <c r="D194" s="244" t="s">
        <v>172</v>
      </c>
      <c r="E194" s="281" t="s">
        <v>1</v>
      </c>
      <c r="F194" s="282" t="s">
        <v>190</v>
      </c>
      <c r="G194" s="280"/>
      <c r="H194" s="283">
        <v>8.6400000000000006</v>
      </c>
      <c r="I194" s="284"/>
      <c r="J194" s="280"/>
      <c r="K194" s="280"/>
      <c r="L194" s="285"/>
      <c r="M194" s="286"/>
      <c r="N194" s="287"/>
      <c r="O194" s="287"/>
      <c r="P194" s="287"/>
      <c r="Q194" s="287"/>
      <c r="R194" s="287"/>
      <c r="S194" s="287"/>
      <c r="T194" s="288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89" t="s">
        <v>172</v>
      </c>
      <c r="AU194" s="289" t="s">
        <v>88</v>
      </c>
      <c r="AV194" s="16" t="s">
        <v>164</v>
      </c>
      <c r="AW194" s="16" t="s">
        <v>34</v>
      </c>
      <c r="AX194" s="16" t="s">
        <v>78</v>
      </c>
      <c r="AY194" s="289" t="s">
        <v>163</v>
      </c>
    </row>
    <row r="195" s="15" customFormat="1">
      <c r="A195" s="15"/>
      <c r="B195" s="269"/>
      <c r="C195" s="270"/>
      <c r="D195" s="244" t="s">
        <v>172</v>
      </c>
      <c r="E195" s="271" t="s">
        <v>1</v>
      </c>
      <c r="F195" s="272" t="s">
        <v>1321</v>
      </c>
      <c r="G195" s="270"/>
      <c r="H195" s="271" t="s">
        <v>1</v>
      </c>
      <c r="I195" s="273"/>
      <c r="J195" s="270"/>
      <c r="K195" s="270"/>
      <c r="L195" s="274"/>
      <c r="M195" s="275"/>
      <c r="N195" s="276"/>
      <c r="O195" s="276"/>
      <c r="P195" s="276"/>
      <c r="Q195" s="276"/>
      <c r="R195" s="276"/>
      <c r="S195" s="276"/>
      <c r="T195" s="27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8" t="s">
        <v>172</v>
      </c>
      <c r="AU195" s="278" t="s">
        <v>88</v>
      </c>
      <c r="AV195" s="15" t="s">
        <v>86</v>
      </c>
      <c r="AW195" s="15" t="s">
        <v>34</v>
      </c>
      <c r="AX195" s="15" t="s">
        <v>78</v>
      </c>
      <c r="AY195" s="278" t="s">
        <v>163</v>
      </c>
    </row>
    <row r="196" s="13" customFormat="1">
      <c r="A196" s="13"/>
      <c r="B196" s="242"/>
      <c r="C196" s="243"/>
      <c r="D196" s="244" t="s">
        <v>172</v>
      </c>
      <c r="E196" s="245" t="s">
        <v>1</v>
      </c>
      <c r="F196" s="246" t="s">
        <v>1725</v>
      </c>
      <c r="G196" s="243"/>
      <c r="H196" s="247">
        <v>13.44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172</v>
      </c>
      <c r="AU196" s="253" t="s">
        <v>88</v>
      </c>
      <c r="AV196" s="13" t="s">
        <v>88</v>
      </c>
      <c r="AW196" s="13" t="s">
        <v>34</v>
      </c>
      <c r="AX196" s="13" t="s">
        <v>78</v>
      </c>
      <c r="AY196" s="253" t="s">
        <v>163</v>
      </c>
    </row>
    <row r="197" s="16" customFormat="1">
      <c r="A197" s="16"/>
      <c r="B197" s="279"/>
      <c r="C197" s="280"/>
      <c r="D197" s="244" t="s">
        <v>172</v>
      </c>
      <c r="E197" s="281" t="s">
        <v>1</v>
      </c>
      <c r="F197" s="282" t="s">
        <v>190</v>
      </c>
      <c r="G197" s="280"/>
      <c r="H197" s="283">
        <v>13.44</v>
      </c>
      <c r="I197" s="284"/>
      <c r="J197" s="280"/>
      <c r="K197" s="280"/>
      <c r="L197" s="285"/>
      <c r="M197" s="286"/>
      <c r="N197" s="287"/>
      <c r="O197" s="287"/>
      <c r="P197" s="287"/>
      <c r="Q197" s="287"/>
      <c r="R197" s="287"/>
      <c r="S197" s="287"/>
      <c r="T197" s="288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89" t="s">
        <v>172</v>
      </c>
      <c r="AU197" s="289" t="s">
        <v>88</v>
      </c>
      <c r="AV197" s="16" t="s">
        <v>164</v>
      </c>
      <c r="AW197" s="16" t="s">
        <v>34</v>
      </c>
      <c r="AX197" s="16" t="s">
        <v>78</v>
      </c>
      <c r="AY197" s="289" t="s">
        <v>163</v>
      </c>
    </row>
    <row r="198" s="15" customFormat="1">
      <c r="A198" s="15"/>
      <c r="B198" s="269"/>
      <c r="C198" s="270"/>
      <c r="D198" s="244" t="s">
        <v>172</v>
      </c>
      <c r="E198" s="271" t="s">
        <v>1</v>
      </c>
      <c r="F198" s="272" t="s">
        <v>1323</v>
      </c>
      <c r="G198" s="270"/>
      <c r="H198" s="271" t="s">
        <v>1</v>
      </c>
      <c r="I198" s="273"/>
      <c r="J198" s="270"/>
      <c r="K198" s="270"/>
      <c r="L198" s="274"/>
      <c r="M198" s="275"/>
      <c r="N198" s="276"/>
      <c r="O198" s="276"/>
      <c r="P198" s="276"/>
      <c r="Q198" s="276"/>
      <c r="R198" s="276"/>
      <c r="S198" s="276"/>
      <c r="T198" s="27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8" t="s">
        <v>172</v>
      </c>
      <c r="AU198" s="278" t="s">
        <v>88</v>
      </c>
      <c r="AV198" s="15" t="s">
        <v>86</v>
      </c>
      <c r="AW198" s="15" t="s">
        <v>34</v>
      </c>
      <c r="AX198" s="15" t="s">
        <v>78</v>
      </c>
      <c r="AY198" s="278" t="s">
        <v>163</v>
      </c>
    </row>
    <row r="199" s="13" customFormat="1">
      <c r="A199" s="13"/>
      <c r="B199" s="242"/>
      <c r="C199" s="243"/>
      <c r="D199" s="244" t="s">
        <v>172</v>
      </c>
      <c r="E199" s="245" t="s">
        <v>1</v>
      </c>
      <c r="F199" s="246" t="s">
        <v>1726</v>
      </c>
      <c r="G199" s="243"/>
      <c r="H199" s="247">
        <v>20.48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172</v>
      </c>
      <c r="AU199" s="253" t="s">
        <v>88</v>
      </c>
      <c r="AV199" s="13" t="s">
        <v>88</v>
      </c>
      <c r="AW199" s="13" t="s">
        <v>34</v>
      </c>
      <c r="AX199" s="13" t="s">
        <v>78</v>
      </c>
      <c r="AY199" s="253" t="s">
        <v>163</v>
      </c>
    </row>
    <row r="200" s="16" customFormat="1">
      <c r="A200" s="16"/>
      <c r="B200" s="279"/>
      <c r="C200" s="280"/>
      <c r="D200" s="244" t="s">
        <v>172</v>
      </c>
      <c r="E200" s="281" t="s">
        <v>1</v>
      </c>
      <c r="F200" s="282" t="s">
        <v>190</v>
      </c>
      <c r="G200" s="280"/>
      <c r="H200" s="283">
        <v>20.48</v>
      </c>
      <c r="I200" s="284"/>
      <c r="J200" s="280"/>
      <c r="K200" s="280"/>
      <c r="L200" s="285"/>
      <c r="M200" s="286"/>
      <c r="N200" s="287"/>
      <c r="O200" s="287"/>
      <c r="P200" s="287"/>
      <c r="Q200" s="287"/>
      <c r="R200" s="287"/>
      <c r="S200" s="287"/>
      <c r="T200" s="288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89" t="s">
        <v>172</v>
      </c>
      <c r="AU200" s="289" t="s">
        <v>88</v>
      </c>
      <c r="AV200" s="16" t="s">
        <v>164</v>
      </c>
      <c r="AW200" s="16" t="s">
        <v>34</v>
      </c>
      <c r="AX200" s="16" t="s">
        <v>78</v>
      </c>
      <c r="AY200" s="289" t="s">
        <v>163</v>
      </c>
    </row>
    <row r="201" s="15" customFormat="1">
      <c r="A201" s="15"/>
      <c r="B201" s="269"/>
      <c r="C201" s="270"/>
      <c r="D201" s="244" t="s">
        <v>172</v>
      </c>
      <c r="E201" s="271" t="s">
        <v>1</v>
      </c>
      <c r="F201" s="272" t="s">
        <v>1727</v>
      </c>
      <c r="G201" s="270"/>
      <c r="H201" s="271" t="s">
        <v>1</v>
      </c>
      <c r="I201" s="273"/>
      <c r="J201" s="270"/>
      <c r="K201" s="270"/>
      <c r="L201" s="274"/>
      <c r="M201" s="275"/>
      <c r="N201" s="276"/>
      <c r="O201" s="276"/>
      <c r="P201" s="276"/>
      <c r="Q201" s="276"/>
      <c r="R201" s="276"/>
      <c r="S201" s="276"/>
      <c r="T201" s="27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8" t="s">
        <v>172</v>
      </c>
      <c r="AU201" s="278" t="s">
        <v>88</v>
      </c>
      <c r="AV201" s="15" t="s">
        <v>86</v>
      </c>
      <c r="AW201" s="15" t="s">
        <v>34</v>
      </c>
      <c r="AX201" s="15" t="s">
        <v>78</v>
      </c>
      <c r="AY201" s="278" t="s">
        <v>163</v>
      </c>
    </row>
    <row r="202" s="13" customFormat="1">
      <c r="A202" s="13"/>
      <c r="B202" s="242"/>
      <c r="C202" s="243"/>
      <c r="D202" s="244" t="s">
        <v>172</v>
      </c>
      <c r="E202" s="245" t="s">
        <v>1</v>
      </c>
      <c r="F202" s="246" t="s">
        <v>1728</v>
      </c>
      <c r="G202" s="243"/>
      <c r="H202" s="247">
        <v>32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172</v>
      </c>
      <c r="AU202" s="253" t="s">
        <v>88</v>
      </c>
      <c r="AV202" s="13" t="s">
        <v>88</v>
      </c>
      <c r="AW202" s="13" t="s">
        <v>34</v>
      </c>
      <c r="AX202" s="13" t="s">
        <v>78</v>
      </c>
      <c r="AY202" s="253" t="s">
        <v>163</v>
      </c>
    </row>
    <row r="203" s="16" customFormat="1">
      <c r="A203" s="16"/>
      <c r="B203" s="279"/>
      <c r="C203" s="280"/>
      <c r="D203" s="244" t="s">
        <v>172</v>
      </c>
      <c r="E203" s="281" t="s">
        <v>1</v>
      </c>
      <c r="F203" s="282" t="s">
        <v>190</v>
      </c>
      <c r="G203" s="280"/>
      <c r="H203" s="283">
        <v>32</v>
      </c>
      <c r="I203" s="284"/>
      <c r="J203" s="280"/>
      <c r="K203" s="280"/>
      <c r="L203" s="285"/>
      <c r="M203" s="286"/>
      <c r="N203" s="287"/>
      <c r="O203" s="287"/>
      <c r="P203" s="287"/>
      <c r="Q203" s="287"/>
      <c r="R203" s="287"/>
      <c r="S203" s="287"/>
      <c r="T203" s="288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9" t="s">
        <v>172</v>
      </c>
      <c r="AU203" s="289" t="s">
        <v>88</v>
      </c>
      <c r="AV203" s="16" t="s">
        <v>164</v>
      </c>
      <c r="AW203" s="16" t="s">
        <v>34</v>
      </c>
      <c r="AX203" s="16" t="s">
        <v>78</v>
      </c>
      <c r="AY203" s="289" t="s">
        <v>163</v>
      </c>
    </row>
    <row r="204" s="14" customFormat="1">
      <c r="A204" s="14"/>
      <c r="B204" s="254"/>
      <c r="C204" s="255"/>
      <c r="D204" s="244" t="s">
        <v>172</v>
      </c>
      <c r="E204" s="256" t="s">
        <v>1</v>
      </c>
      <c r="F204" s="257" t="s">
        <v>176</v>
      </c>
      <c r="G204" s="255"/>
      <c r="H204" s="258">
        <v>74.560000000000002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4" t="s">
        <v>172</v>
      </c>
      <c r="AU204" s="264" t="s">
        <v>88</v>
      </c>
      <c r="AV204" s="14" t="s">
        <v>170</v>
      </c>
      <c r="AW204" s="14" t="s">
        <v>34</v>
      </c>
      <c r="AX204" s="14" t="s">
        <v>86</v>
      </c>
      <c r="AY204" s="264" t="s">
        <v>163</v>
      </c>
    </row>
    <row r="205" s="12" customFormat="1" ht="22.8" customHeight="1">
      <c r="A205" s="12"/>
      <c r="B205" s="212"/>
      <c r="C205" s="213"/>
      <c r="D205" s="214" t="s">
        <v>77</v>
      </c>
      <c r="E205" s="226" t="s">
        <v>394</v>
      </c>
      <c r="F205" s="226" t="s">
        <v>395</v>
      </c>
      <c r="G205" s="213"/>
      <c r="H205" s="213"/>
      <c r="I205" s="216"/>
      <c r="J205" s="227">
        <f>BK205</f>
        <v>0</v>
      </c>
      <c r="K205" s="213"/>
      <c r="L205" s="218"/>
      <c r="M205" s="219"/>
      <c r="N205" s="220"/>
      <c r="O205" s="220"/>
      <c r="P205" s="221">
        <f>SUM(P206:P218)</f>
        <v>0</v>
      </c>
      <c r="Q205" s="220"/>
      <c r="R205" s="221">
        <f>SUM(R206:R218)</f>
        <v>0</v>
      </c>
      <c r="S205" s="220"/>
      <c r="T205" s="222">
        <f>SUM(T206:T218)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3" t="s">
        <v>86</v>
      </c>
      <c r="AT205" s="224" t="s">
        <v>77</v>
      </c>
      <c r="AU205" s="224" t="s">
        <v>86</v>
      </c>
      <c r="AY205" s="223" t="s">
        <v>163</v>
      </c>
      <c r="BK205" s="225">
        <f>SUM(BK206:BK218)</f>
        <v>0</v>
      </c>
    </row>
    <row r="206" s="2" customFormat="1" ht="24.15" customHeight="1">
      <c r="A206" s="39"/>
      <c r="B206" s="40"/>
      <c r="C206" s="228" t="s">
        <v>334</v>
      </c>
      <c r="D206" s="228" t="s">
        <v>166</v>
      </c>
      <c r="E206" s="229" t="s">
        <v>1399</v>
      </c>
      <c r="F206" s="230" t="s">
        <v>1400</v>
      </c>
      <c r="G206" s="231" t="s">
        <v>399</v>
      </c>
      <c r="H206" s="232">
        <v>10.936999999999999</v>
      </c>
      <c r="I206" s="233"/>
      <c r="J206" s="234">
        <f>ROUND(I206*H206,2)</f>
        <v>0</v>
      </c>
      <c r="K206" s="235"/>
      <c r="L206" s="45"/>
      <c r="M206" s="236" t="s">
        <v>1</v>
      </c>
      <c r="N206" s="237" t="s">
        <v>43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170</v>
      </c>
      <c r="AT206" s="240" t="s">
        <v>166</v>
      </c>
      <c r="AU206" s="240" t="s">
        <v>88</v>
      </c>
      <c r="AY206" s="18" t="s">
        <v>163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86</v>
      </c>
      <c r="BK206" s="241">
        <f>ROUND(I206*H206,2)</f>
        <v>0</v>
      </c>
      <c r="BL206" s="18" t="s">
        <v>170</v>
      </c>
      <c r="BM206" s="240" t="s">
        <v>1755</v>
      </c>
    </row>
    <row r="207" s="2" customFormat="1" ht="24.15" customHeight="1">
      <c r="A207" s="39"/>
      <c r="B207" s="40"/>
      <c r="C207" s="228" t="s">
        <v>338</v>
      </c>
      <c r="D207" s="228" t="s">
        <v>166</v>
      </c>
      <c r="E207" s="229" t="s">
        <v>407</v>
      </c>
      <c r="F207" s="230" t="s">
        <v>1402</v>
      </c>
      <c r="G207" s="231" t="s">
        <v>399</v>
      </c>
      <c r="H207" s="232">
        <v>10.936999999999999</v>
      </c>
      <c r="I207" s="233"/>
      <c r="J207" s="234">
        <f>ROUND(I207*H207,2)</f>
        <v>0</v>
      </c>
      <c r="K207" s="235"/>
      <c r="L207" s="45"/>
      <c r="M207" s="236" t="s">
        <v>1</v>
      </c>
      <c r="N207" s="237" t="s">
        <v>43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170</v>
      </c>
      <c r="AT207" s="240" t="s">
        <v>166</v>
      </c>
      <c r="AU207" s="240" t="s">
        <v>88</v>
      </c>
      <c r="AY207" s="18" t="s">
        <v>163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86</v>
      </c>
      <c r="BK207" s="241">
        <f>ROUND(I207*H207,2)</f>
        <v>0</v>
      </c>
      <c r="BL207" s="18" t="s">
        <v>170</v>
      </c>
      <c r="BM207" s="240" t="s">
        <v>1756</v>
      </c>
    </row>
    <row r="208" s="2" customFormat="1" ht="24.15" customHeight="1">
      <c r="A208" s="39"/>
      <c r="B208" s="40"/>
      <c r="C208" s="228" t="s">
        <v>342</v>
      </c>
      <c r="D208" s="228" t="s">
        <v>166</v>
      </c>
      <c r="E208" s="229" t="s">
        <v>411</v>
      </c>
      <c r="F208" s="230" t="s">
        <v>412</v>
      </c>
      <c r="G208" s="231" t="s">
        <v>399</v>
      </c>
      <c r="H208" s="232">
        <v>207.803</v>
      </c>
      <c r="I208" s="233"/>
      <c r="J208" s="234">
        <f>ROUND(I208*H208,2)</f>
        <v>0</v>
      </c>
      <c r="K208" s="235"/>
      <c r="L208" s="45"/>
      <c r="M208" s="236" t="s">
        <v>1</v>
      </c>
      <c r="N208" s="237" t="s">
        <v>43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170</v>
      </c>
      <c r="AT208" s="240" t="s">
        <v>166</v>
      </c>
      <c r="AU208" s="240" t="s">
        <v>88</v>
      </c>
      <c r="AY208" s="18" t="s">
        <v>163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86</v>
      </c>
      <c r="BK208" s="241">
        <f>ROUND(I208*H208,2)</f>
        <v>0</v>
      </c>
      <c r="BL208" s="18" t="s">
        <v>170</v>
      </c>
      <c r="BM208" s="240" t="s">
        <v>1757</v>
      </c>
    </row>
    <row r="209" s="13" customFormat="1">
      <c r="A209" s="13"/>
      <c r="B209" s="242"/>
      <c r="C209" s="243"/>
      <c r="D209" s="244" t="s">
        <v>172</v>
      </c>
      <c r="E209" s="243"/>
      <c r="F209" s="246" t="s">
        <v>1758</v>
      </c>
      <c r="G209" s="243"/>
      <c r="H209" s="247">
        <v>207.803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172</v>
      </c>
      <c r="AU209" s="253" t="s">
        <v>88</v>
      </c>
      <c r="AV209" s="13" t="s">
        <v>88</v>
      </c>
      <c r="AW209" s="13" t="s">
        <v>4</v>
      </c>
      <c r="AX209" s="13" t="s">
        <v>86</v>
      </c>
      <c r="AY209" s="253" t="s">
        <v>163</v>
      </c>
    </row>
    <row r="210" s="2" customFormat="1" ht="24.15" customHeight="1">
      <c r="A210" s="39"/>
      <c r="B210" s="40"/>
      <c r="C210" s="228" t="s">
        <v>346</v>
      </c>
      <c r="D210" s="228" t="s">
        <v>166</v>
      </c>
      <c r="E210" s="229" t="s">
        <v>416</v>
      </c>
      <c r="F210" s="230" t="s">
        <v>417</v>
      </c>
      <c r="G210" s="231" t="s">
        <v>399</v>
      </c>
      <c r="H210" s="232">
        <v>2.7400000000000002</v>
      </c>
      <c r="I210" s="233"/>
      <c r="J210" s="234">
        <f>ROUND(I210*H210,2)</f>
        <v>0</v>
      </c>
      <c r="K210" s="235"/>
      <c r="L210" s="45"/>
      <c r="M210" s="236" t="s">
        <v>1</v>
      </c>
      <c r="N210" s="237" t="s">
        <v>43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170</v>
      </c>
      <c r="AT210" s="240" t="s">
        <v>166</v>
      </c>
      <c r="AU210" s="240" t="s">
        <v>88</v>
      </c>
      <c r="AY210" s="18" t="s">
        <v>163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86</v>
      </c>
      <c r="BK210" s="241">
        <f>ROUND(I210*H210,2)</f>
        <v>0</v>
      </c>
      <c r="BL210" s="18" t="s">
        <v>170</v>
      </c>
      <c r="BM210" s="240" t="s">
        <v>1759</v>
      </c>
    </row>
    <row r="211" s="13" customFormat="1">
      <c r="A211" s="13"/>
      <c r="B211" s="242"/>
      <c r="C211" s="243"/>
      <c r="D211" s="244" t="s">
        <v>172</v>
      </c>
      <c r="E211" s="245" t="s">
        <v>1</v>
      </c>
      <c r="F211" s="246" t="s">
        <v>1760</v>
      </c>
      <c r="G211" s="243"/>
      <c r="H211" s="247">
        <v>10.936999999999999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172</v>
      </c>
      <c r="AU211" s="253" t="s">
        <v>88</v>
      </c>
      <c r="AV211" s="13" t="s">
        <v>88</v>
      </c>
      <c r="AW211" s="13" t="s">
        <v>34</v>
      </c>
      <c r="AX211" s="13" t="s">
        <v>78</v>
      </c>
      <c r="AY211" s="253" t="s">
        <v>163</v>
      </c>
    </row>
    <row r="212" s="13" customFormat="1">
      <c r="A212" s="13"/>
      <c r="B212" s="242"/>
      <c r="C212" s="243"/>
      <c r="D212" s="244" t="s">
        <v>172</v>
      </c>
      <c r="E212" s="245" t="s">
        <v>1</v>
      </c>
      <c r="F212" s="246" t="s">
        <v>1761</v>
      </c>
      <c r="G212" s="243"/>
      <c r="H212" s="247">
        <v>-8.1969999999999992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172</v>
      </c>
      <c r="AU212" s="253" t="s">
        <v>88</v>
      </c>
      <c r="AV212" s="13" t="s">
        <v>88</v>
      </c>
      <c r="AW212" s="13" t="s">
        <v>34</v>
      </c>
      <c r="AX212" s="13" t="s">
        <v>78</v>
      </c>
      <c r="AY212" s="253" t="s">
        <v>163</v>
      </c>
    </row>
    <row r="213" s="14" customFormat="1">
      <c r="A213" s="14"/>
      <c r="B213" s="254"/>
      <c r="C213" s="255"/>
      <c r="D213" s="244" t="s">
        <v>172</v>
      </c>
      <c r="E213" s="256" t="s">
        <v>1</v>
      </c>
      <c r="F213" s="257" t="s">
        <v>176</v>
      </c>
      <c r="G213" s="255"/>
      <c r="H213" s="258">
        <v>2.7400000000000002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4" t="s">
        <v>172</v>
      </c>
      <c r="AU213" s="264" t="s">
        <v>88</v>
      </c>
      <c r="AV213" s="14" t="s">
        <v>170</v>
      </c>
      <c r="AW213" s="14" t="s">
        <v>34</v>
      </c>
      <c r="AX213" s="14" t="s">
        <v>86</v>
      </c>
      <c r="AY213" s="264" t="s">
        <v>163</v>
      </c>
    </row>
    <row r="214" s="2" customFormat="1" ht="24.15" customHeight="1">
      <c r="A214" s="39"/>
      <c r="B214" s="40"/>
      <c r="C214" s="228" t="s">
        <v>350</v>
      </c>
      <c r="D214" s="228" t="s">
        <v>166</v>
      </c>
      <c r="E214" s="229" t="s">
        <v>423</v>
      </c>
      <c r="F214" s="230" t="s">
        <v>1409</v>
      </c>
      <c r="G214" s="231" t="s">
        <v>399</v>
      </c>
      <c r="H214" s="232">
        <v>8.1969999999999992</v>
      </c>
      <c r="I214" s="233"/>
      <c r="J214" s="234">
        <f>ROUND(I214*H214,2)</f>
        <v>0</v>
      </c>
      <c r="K214" s="235"/>
      <c r="L214" s="45"/>
      <c r="M214" s="236" t="s">
        <v>1</v>
      </c>
      <c r="N214" s="237" t="s">
        <v>43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0" t="s">
        <v>170</v>
      </c>
      <c r="AT214" s="240" t="s">
        <v>166</v>
      </c>
      <c r="AU214" s="240" t="s">
        <v>88</v>
      </c>
      <c r="AY214" s="18" t="s">
        <v>163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8" t="s">
        <v>86</v>
      </c>
      <c r="BK214" s="241">
        <f>ROUND(I214*H214,2)</f>
        <v>0</v>
      </c>
      <c r="BL214" s="18" t="s">
        <v>170</v>
      </c>
      <c r="BM214" s="240" t="s">
        <v>1762</v>
      </c>
    </row>
    <row r="215" s="13" customFormat="1">
      <c r="A215" s="13"/>
      <c r="B215" s="242"/>
      <c r="C215" s="243"/>
      <c r="D215" s="244" t="s">
        <v>172</v>
      </c>
      <c r="E215" s="245" t="s">
        <v>1</v>
      </c>
      <c r="F215" s="246" t="s">
        <v>1763</v>
      </c>
      <c r="G215" s="243"/>
      <c r="H215" s="247">
        <v>6.3760000000000003</v>
      </c>
      <c r="I215" s="248"/>
      <c r="J215" s="243"/>
      <c r="K215" s="243"/>
      <c r="L215" s="249"/>
      <c r="M215" s="250"/>
      <c r="N215" s="251"/>
      <c r="O215" s="251"/>
      <c r="P215" s="251"/>
      <c r="Q215" s="251"/>
      <c r="R215" s="251"/>
      <c r="S215" s="251"/>
      <c r="T215" s="25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3" t="s">
        <v>172</v>
      </c>
      <c r="AU215" s="253" t="s">
        <v>88</v>
      </c>
      <c r="AV215" s="13" t="s">
        <v>88</v>
      </c>
      <c r="AW215" s="13" t="s">
        <v>34</v>
      </c>
      <c r="AX215" s="13" t="s">
        <v>78</v>
      </c>
      <c r="AY215" s="253" t="s">
        <v>163</v>
      </c>
    </row>
    <row r="216" s="13" customFormat="1">
      <c r="A216" s="13"/>
      <c r="B216" s="242"/>
      <c r="C216" s="243"/>
      <c r="D216" s="244" t="s">
        <v>172</v>
      </c>
      <c r="E216" s="245" t="s">
        <v>1</v>
      </c>
      <c r="F216" s="246" t="s">
        <v>1764</v>
      </c>
      <c r="G216" s="243"/>
      <c r="H216" s="247">
        <v>0.33000000000000002</v>
      </c>
      <c r="I216" s="248"/>
      <c r="J216" s="243"/>
      <c r="K216" s="243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172</v>
      </c>
      <c r="AU216" s="253" t="s">
        <v>88</v>
      </c>
      <c r="AV216" s="13" t="s">
        <v>88</v>
      </c>
      <c r="AW216" s="13" t="s">
        <v>34</v>
      </c>
      <c r="AX216" s="13" t="s">
        <v>78</v>
      </c>
      <c r="AY216" s="253" t="s">
        <v>163</v>
      </c>
    </row>
    <row r="217" s="13" customFormat="1">
      <c r="A217" s="13"/>
      <c r="B217" s="242"/>
      <c r="C217" s="243"/>
      <c r="D217" s="244" t="s">
        <v>172</v>
      </c>
      <c r="E217" s="245" t="s">
        <v>1</v>
      </c>
      <c r="F217" s="246" t="s">
        <v>1765</v>
      </c>
      <c r="G217" s="243"/>
      <c r="H217" s="247">
        <v>1.4910000000000001</v>
      </c>
      <c r="I217" s="248"/>
      <c r="J217" s="243"/>
      <c r="K217" s="243"/>
      <c r="L217" s="249"/>
      <c r="M217" s="250"/>
      <c r="N217" s="251"/>
      <c r="O217" s="251"/>
      <c r="P217" s="251"/>
      <c r="Q217" s="251"/>
      <c r="R217" s="251"/>
      <c r="S217" s="251"/>
      <c r="T217" s="25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3" t="s">
        <v>172</v>
      </c>
      <c r="AU217" s="253" t="s">
        <v>88</v>
      </c>
      <c r="AV217" s="13" t="s">
        <v>88</v>
      </c>
      <c r="AW217" s="13" t="s">
        <v>34</v>
      </c>
      <c r="AX217" s="13" t="s">
        <v>78</v>
      </c>
      <c r="AY217" s="253" t="s">
        <v>163</v>
      </c>
    </row>
    <row r="218" s="14" customFormat="1">
      <c r="A218" s="14"/>
      <c r="B218" s="254"/>
      <c r="C218" s="255"/>
      <c r="D218" s="244" t="s">
        <v>172</v>
      </c>
      <c r="E218" s="256" t="s">
        <v>1</v>
      </c>
      <c r="F218" s="257" t="s">
        <v>176</v>
      </c>
      <c r="G218" s="255"/>
      <c r="H218" s="258">
        <v>8.197000000000001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4" t="s">
        <v>172</v>
      </c>
      <c r="AU218" s="264" t="s">
        <v>88</v>
      </c>
      <c r="AV218" s="14" t="s">
        <v>170</v>
      </c>
      <c r="AW218" s="14" t="s">
        <v>34</v>
      </c>
      <c r="AX218" s="14" t="s">
        <v>86</v>
      </c>
      <c r="AY218" s="264" t="s">
        <v>163</v>
      </c>
    </row>
    <row r="219" s="12" customFormat="1" ht="22.8" customHeight="1">
      <c r="A219" s="12"/>
      <c r="B219" s="212"/>
      <c r="C219" s="213"/>
      <c r="D219" s="214" t="s">
        <v>77</v>
      </c>
      <c r="E219" s="226" t="s">
        <v>426</v>
      </c>
      <c r="F219" s="226" t="s">
        <v>427</v>
      </c>
      <c r="G219" s="213"/>
      <c r="H219" s="213"/>
      <c r="I219" s="216"/>
      <c r="J219" s="227">
        <f>BK219</f>
        <v>0</v>
      </c>
      <c r="K219" s="213"/>
      <c r="L219" s="218"/>
      <c r="M219" s="219"/>
      <c r="N219" s="220"/>
      <c r="O219" s="220"/>
      <c r="P219" s="221">
        <f>P220</f>
        <v>0</v>
      </c>
      <c r="Q219" s="220"/>
      <c r="R219" s="221">
        <f>R220</f>
        <v>0</v>
      </c>
      <c r="S219" s="220"/>
      <c r="T219" s="222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3" t="s">
        <v>86</v>
      </c>
      <c r="AT219" s="224" t="s">
        <v>77</v>
      </c>
      <c r="AU219" s="224" t="s">
        <v>86</v>
      </c>
      <c r="AY219" s="223" t="s">
        <v>163</v>
      </c>
      <c r="BK219" s="225">
        <f>BK220</f>
        <v>0</v>
      </c>
    </row>
    <row r="220" s="2" customFormat="1" ht="14.4" customHeight="1">
      <c r="A220" s="39"/>
      <c r="B220" s="40"/>
      <c r="C220" s="228" t="s">
        <v>367</v>
      </c>
      <c r="D220" s="228" t="s">
        <v>166</v>
      </c>
      <c r="E220" s="229" t="s">
        <v>429</v>
      </c>
      <c r="F220" s="230" t="s">
        <v>430</v>
      </c>
      <c r="G220" s="231" t="s">
        <v>399</v>
      </c>
      <c r="H220" s="232">
        <v>13.975</v>
      </c>
      <c r="I220" s="233"/>
      <c r="J220" s="234">
        <f>ROUND(I220*H220,2)</f>
        <v>0</v>
      </c>
      <c r="K220" s="235"/>
      <c r="L220" s="45"/>
      <c r="M220" s="236" t="s">
        <v>1</v>
      </c>
      <c r="N220" s="237" t="s">
        <v>43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170</v>
      </c>
      <c r="AT220" s="240" t="s">
        <v>166</v>
      </c>
      <c r="AU220" s="240" t="s">
        <v>88</v>
      </c>
      <c r="AY220" s="18" t="s">
        <v>163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86</v>
      </c>
      <c r="BK220" s="241">
        <f>ROUND(I220*H220,2)</f>
        <v>0</v>
      </c>
      <c r="BL220" s="18" t="s">
        <v>170</v>
      </c>
      <c r="BM220" s="240" t="s">
        <v>1766</v>
      </c>
    </row>
    <row r="221" s="12" customFormat="1" ht="25.92" customHeight="1">
      <c r="A221" s="12"/>
      <c r="B221" s="212"/>
      <c r="C221" s="213"/>
      <c r="D221" s="214" t="s">
        <v>77</v>
      </c>
      <c r="E221" s="215" t="s">
        <v>432</v>
      </c>
      <c r="F221" s="215" t="s">
        <v>433</v>
      </c>
      <c r="G221" s="213"/>
      <c r="H221" s="213"/>
      <c r="I221" s="216"/>
      <c r="J221" s="217">
        <f>BK221</f>
        <v>0</v>
      </c>
      <c r="K221" s="213"/>
      <c r="L221" s="218"/>
      <c r="M221" s="219"/>
      <c r="N221" s="220"/>
      <c r="O221" s="220"/>
      <c r="P221" s="221">
        <f>P222+P237+P244+P252+P270+P275+P280+P292+P302+P321+P326+P343</f>
        <v>0</v>
      </c>
      <c r="Q221" s="220"/>
      <c r="R221" s="221">
        <f>R222+R237+R244+R252+R270+R275+R280+R292+R302+R321+R326+R343</f>
        <v>1.3861299</v>
      </c>
      <c r="S221" s="220"/>
      <c r="T221" s="222">
        <f>T222+T237+T244+T252+T270+T275+T280+T292+T302+T321+T326+T343</f>
        <v>2.2798119999999997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3" t="s">
        <v>88</v>
      </c>
      <c r="AT221" s="224" t="s">
        <v>77</v>
      </c>
      <c r="AU221" s="224" t="s">
        <v>78</v>
      </c>
      <c r="AY221" s="223" t="s">
        <v>163</v>
      </c>
      <c r="BK221" s="225">
        <f>BK222+BK237+BK244+BK252+BK270+BK275+BK280+BK292+BK302+BK321+BK326+BK343</f>
        <v>0</v>
      </c>
    </row>
    <row r="222" s="12" customFormat="1" ht="22.8" customHeight="1">
      <c r="A222" s="12"/>
      <c r="B222" s="212"/>
      <c r="C222" s="213"/>
      <c r="D222" s="214" t="s">
        <v>77</v>
      </c>
      <c r="E222" s="226" t="s">
        <v>1412</v>
      </c>
      <c r="F222" s="226" t="s">
        <v>1413</v>
      </c>
      <c r="G222" s="213"/>
      <c r="H222" s="213"/>
      <c r="I222" s="216"/>
      <c r="J222" s="227">
        <f>BK222</f>
        <v>0</v>
      </c>
      <c r="K222" s="213"/>
      <c r="L222" s="218"/>
      <c r="M222" s="219"/>
      <c r="N222" s="220"/>
      <c r="O222" s="220"/>
      <c r="P222" s="221">
        <f>SUM(P223:P236)</f>
        <v>0</v>
      </c>
      <c r="Q222" s="220"/>
      <c r="R222" s="221">
        <f>SUM(R223:R236)</f>
        <v>0.12548989999999999</v>
      </c>
      <c r="S222" s="220"/>
      <c r="T222" s="222">
        <f>SUM(T223:T236)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3" t="s">
        <v>88</v>
      </c>
      <c r="AT222" s="224" t="s">
        <v>77</v>
      </c>
      <c r="AU222" s="224" t="s">
        <v>86</v>
      </c>
      <c r="AY222" s="223" t="s">
        <v>163</v>
      </c>
      <c r="BK222" s="225">
        <f>SUM(BK223:BK236)</f>
        <v>0</v>
      </c>
    </row>
    <row r="223" s="2" customFormat="1" ht="24.15" customHeight="1">
      <c r="A223" s="39"/>
      <c r="B223" s="40"/>
      <c r="C223" s="228" t="s">
        <v>372</v>
      </c>
      <c r="D223" s="228" t="s">
        <v>166</v>
      </c>
      <c r="E223" s="229" t="s">
        <v>1414</v>
      </c>
      <c r="F223" s="230" t="s">
        <v>1415</v>
      </c>
      <c r="G223" s="231" t="s">
        <v>169</v>
      </c>
      <c r="H223" s="232">
        <v>15.18</v>
      </c>
      <c r="I223" s="233"/>
      <c r="J223" s="234">
        <f>ROUND(I223*H223,2)</f>
        <v>0</v>
      </c>
      <c r="K223" s="235"/>
      <c r="L223" s="45"/>
      <c r="M223" s="236" t="s">
        <v>1</v>
      </c>
      <c r="N223" s="237" t="s">
        <v>43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278</v>
      </c>
      <c r="AT223" s="240" t="s">
        <v>166</v>
      </c>
      <c r="AU223" s="240" t="s">
        <v>88</v>
      </c>
      <c r="AY223" s="18" t="s">
        <v>163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86</v>
      </c>
      <c r="BK223" s="241">
        <f>ROUND(I223*H223,2)</f>
        <v>0</v>
      </c>
      <c r="BL223" s="18" t="s">
        <v>278</v>
      </c>
      <c r="BM223" s="240" t="s">
        <v>1767</v>
      </c>
    </row>
    <row r="224" s="2" customFormat="1" ht="14.4" customHeight="1">
      <c r="A224" s="39"/>
      <c r="B224" s="40"/>
      <c r="C224" s="290" t="s">
        <v>377</v>
      </c>
      <c r="D224" s="290" t="s">
        <v>294</v>
      </c>
      <c r="E224" s="291" t="s">
        <v>1417</v>
      </c>
      <c r="F224" s="292" t="s">
        <v>1418</v>
      </c>
      <c r="G224" s="293" t="s">
        <v>399</v>
      </c>
      <c r="H224" s="294">
        <v>0.0050000000000000001</v>
      </c>
      <c r="I224" s="295"/>
      <c r="J224" s="296">
        <f>ROUND(I224*H224,2)</f>
        <v>0</v>
      </c>
      <c r="K224" s="297"/>
      <c r="L224" s="298"/>
      <c r="M224" s="299" t="s">
        <v>1</v>
      </c>
      <c r="N224" s="300" t="s">
        <v>43</v>
      </c>
      <c r="O224" s="92"/>
      <c r="P224" s="238">
        <f>O224*H224</f>
        <v>0</v>
      </c>
      <c r="Q224" s="238">
        <v>1</v>
      </c>
      <c r="R224" s="238">
        <f>Q224*H224</f>
        <v>0.0050000000000000001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350</v>
      </c>
      <c r="AT224" s="240" t="s">
        <v>294</v>
      </c>
      <c r="AU224" s="240" t="s">
        <v>88</v>
      </c>
      <c r="AY224" s="18" t="s">
        <v>163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86</v>
      </c>
      <c r="BK224" s="241">
        <f>ROUND(I224*H224,2)</f>
        <v>0</v>
      </c>
      <c r="BL224" s="18" t="s">
        <v>278</v>
      </c>
      <c r="BM224" s="240" t="s">
        <v>1768</v>
      </c>
    </row>
    <row r="225" s="13" customFormat="1">
      <c r="A225" s="13"/>
      <c r="B225" s="242"/>
      <c r="C225" s="243"/>
      <c r="D225" s="244" t="s">
        <v>172</v>
      </c>
      <c r="E225" s="243"/>
      <c r="F225" s="246" t="s">
        <v>1769</v>
      </c>
      <c r="G225" s="243"/>
      <c r="H225" s="247">
        <v>0.0050000000000000001</v>
      </c>
      <c r="I225" s="248"/>
      <c r="J225" s="243"/>
      <c r="K225" s="243"/>
      <c r="L225" s="249"/>
      <c r="M225" s="250"/>
      <c r="N225" s="251"/>
      <c r="O225" s="251"/>
      <c r="P225" s="251"/>
      <c r="Q225" s="251"/>
      <c r="R225" s="251"/>
      <c r="S225" s="251"/>
      <c r="T225" s="25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3" t="s">
        <v>172</v>
      </c>
      <c r="AU225" s="253" t="s">
        <v>88</v>
      </c>
      <c r="AV225" s="13" t="s">
        <v>88</v>
      </c>
      <c r="AW225" s="13" t="s">
        <v>4</v>
      </c>
      <c r="AX225" s="13" t="s">
        <v>86</v>
      </c>
      <c r="AY225" s="253" t="s">
        <v>163</v>
      </c>
    </row>
    <row r="226" s="2" customFormat="1" ht="24.15" customHeight="1">
      <c r="A226" s="39"/>
      <c r="B226" s="40"/>
      <c r="C226" s="228" t="s">
        <v>382</v>
      </c>
      <c r="D226" s="228" t="s">
        <v>166</v>
      </c>
      <c r="E226" s="229" t="s">
        <v>1421</v>
      </c>
      <c r="F226" s="230" t="s">
        <v>1422</v>
      </c>
      <c r="G226" s="231" t="s">
        <v>169</v>
      </c>
      <c r="H226" s="232">
        <v>15.18</v>
      </c>
      <c r="I226" s="233"/>
      <c r="J226" s="234">
        <f>ROUND(I226*H226,2)</f>
        <v>0</v>
      </c>
      <c r="K226" s="235"/>
      <c r="L226" s="45"/>
      <c r="M226" s="236" t="s">
        <v>1</v>
      </c>
      <c r="N226" s="237" t="s">
        <v>43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278</v>
      </c>
      <c r="AT226" s="240" t="s">
        <v>166</v>
      </c>
      <c r="AU226" s="240" t="s">
        <v>88</v>
      </c>
      <c r="AY226" s="18" t="s">
        <v>163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86</v>
      </c>
      <c r="BK226" s="241">
        <f>ROUND(I226*H226,2)</f>
        <v>0</v>
      </c>
      <c r="BL226" s="18" t="s">
        <v>278</v>
      </c>
      <c r="BM226" s="240" t="s">
        <v>1770</v>
      </c>
    </row>
    <row r="227" s="2" customFormat="1" ht="24.15" customHeight="1">
      <c r="A227" s="39"/>
      <c r="B227" s="40"/>
      <c r="C227" s="290" t="s">
        <v>386</v>
      </c>
      <c r="D227" s="290" t="s">
        <v>294</v>
      </c>
      <c r="E227" s="291" t="s">
        <v>1771</v>
      </c>
      <c r="F227" s="292" t="s">
        <v>1427</v>
      </c>
      <c r="G227" s="293" t="s">
        <v>678</v>
      </c>
      <c r="H227" s="294">
        <v>22.77</v>
      </c>
      <c r="I227" s="295"/>
      <c r="J227" s="296">
        <f>ROUND(I227*H227,2)</f>
        <v>0</v>
      </c>
      <c r="K227" s="297"/>
      <c r="L227" s="298"/>
      <c r="M227" s="299" t="s">
        <v>1</v>
      </c>
      <c r="N227" s="300" t="s">
        <v>43</v>
      </c>
      <c r="O227" s="92"/>
      <c r="P227" s="238">
        <f>O227*H227</f>
        <v>0</v>
      </c>
      <c r="Q227" s="238">
        <v>0.001</v>
      </c>
      <c r="R227" s="238">
        <f>Q227*H227</f>
        <v>0.022769999999999999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350</v>
      </c>
      <c r="AT227" s="240" t="s">
        <v>294</v>
      </c>
      <c r="AU227" s="240" t="s">
        <v>88</v>
      </c>
      <c r="AY227" s="18" t="s">
        <v>163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86</v>
      </c>
      <c r="BK227" s="241">
        <f>ROUND(I227*H227,2)</f>
        <v>0</v>
      </c>
      <c r="BL227" s="18" t="s">
        <v>278</v>
      </c>
      <c r="BM227" s="240" t="s">
        <v>1772</v>
      </c>
    </row>
    <row r="228" s="13" customFormat="1">
      <c r="A228" s="13"/>
      <c r="B228" s="242"/>
      <c r="C228" s="243"/>
      <c r="D228" s="244" t="s">
        <v>172</v>
      </c>
      <c r="E228" s="243"/>
      <c r="F228" s="246" t="s">
        <v>1773</v>
      </c>
      <c r="G228" s="243"/>
      <c r="H228" s="247">
        <v>22.77</v>
      </c>
      <c r="I228" s="248"/>
      <c r="J228" s="243"/>
      <c r="K228" s="243"/>
      <c r="L228" s="249"/>
      <c r="M228" s="250"/>
      <c r="N228" s="251"/>
      <c r="O228" s="251"/>
      <c r="P228" s="251"/>
      <c r="Q228" s="251"/>
      <c r="R228" s="251"/>
      <c r="S228" s="251"/>
      <c r="T228" s="25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3" t="s">
        <v>172</v>
      </c>
      <c r="AU228" s="253" t="s">
        <v>88</v>
      </c>
      <c r="AV228" s="13" t="s">
        <v>88</v>
      </c>
      <c r="AW228" s="13" t="s">
        <v>4</v>
      </c>
      <c r="AX228" s="13" t="s">
        <v>86</v>
      </c>
      <c r="AY228" s="253" t="s">
        <v>163</v>
      </c>
    </row>
    <row r="229" s="2" customFormat="1" ht="24.15" customHeight="1">
      <c r="A229" s="39"/>
      <c r="B229" s="40"/>
      <c r="C229" s="228" t="s">
        <v>390</v>
      </c>
      <c r="D229" s="228" t="s">
        <v>166</v>
      </c>
      <c r="E229" s="229" t="s">
        <v>1430</v>
      </c>
      <c r="F229" s="230" t="s">
        <v>1431</v>
      </c>
      <c r="G229" s="231" t="s">
        <v>169</v>
      </c>
      <c r="H229" s="232">
        <v>6.4000000000000004</v>
      </c>
      <c r="I229" s="233"/>
      <c r="J229" s="234">
        <f>ROUND(I229*H229,2)</f>
        <v>0</v>
      </c>
      <c r="K229" s="235"/>
      <c r="L229" s="45"/>
      <c r="M229" s="236" t="s">
        <v>1</v>
      </c>
      <c r="N229" s="237" t="s">
        <v>43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278</v>
      </c>
      <c r="AT229" s="240" t="s">
        <v>166</v>
      </c>
      <c r="AU229" s="240" t="s">
        <v>88</v>
      </c>
      <c r="AY229" s="18" t="s">
        <v>163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86</v>
      </c>
      <c r="BK229" s="241">
        <f>ROUND(I229*H229,2)</f>
        <v>0</v>
      </c>
      <c r="BL229" s="18" t="s">
        <v>278</v>
      </c>
      <c r="BM229" s="240" t="s">
        <v>1774</v>
      </c>
    </row>
    <row r="230" s="13" customFormat="1">
      <c r="A230" s="13"/>
      <c r="B230" s="242"/>
      <c r="C230" s="243"/>
      <c r="D230" s="244" t="s">
        <v>172</v>
      </c>
      <c r="E230" s="245" t="s">
        <v>1</v>
      </c>
      <c r="F230" s="246" t="s">
        <v>1433</v>
      </c>
      <c r="G230" s="243"/>
      <c r="H230" s="247">
        <v>6.4000000000000004</v>
      </c>
      <c r="I230" s="248"/>
      <c r="J230" s="243"/>
      <c r="K230" s="243"/>
      <c r="L230" s="249"/>
      <c r="M230" s="250"/>
      <c r="N230" s="251"/>
      <c r="O230" s="251"/>
      <c r="P230" s="251"/>
      <c r="Q230" s="251"/>
      <c r="R230" s="251"/>
      <c r="S230" s="251"/>
      <c r="T230" s="25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3" t="s">
        <v>172</v>
      </c>
      <c r="AU230" s="253" t="s">
        <v>88</v>
      </c>
      <c r="AV230" s="13" t="s">
        <v>88</v>
      </c>
      <c r="AW230" s="13" t="s">
        <v>34</v>
      </c>
      <c r="AX230" s="13" t="s">
        <v>86</v>
      </c>
      <c r="AY230" s="253" t="s">
        <v>163</v>
      </c>
    </row>
    <row r="231" s="2" customFormat="1" ht="24.15" customHeight="1">
      <c r="A231" s="39"/>
      <c r="B231" s="40"/>
      <c r="C231" s="290" t="s">
        <v>396</v>
      </c>
      <c r="D231" s="290" t="s">
        <v>294</v>
      </c>
      <c r="E231" s="291" t="s">
        <v>1426</v>
      </c>
      <c r="F231" s="292" t="s">
        <v>1427</v>
      </c>
      <c r="G231" s="293" t="s">
        <v>678</v>
      </c>
      <c r="H231" s="294">
        <v>9.5999999999999996</v>
      </c>
      <c r="I231" s="295"/>
      <c r="J231" s="296">
        <f>ROUND(I231*H231,2)</f>
        <v>0</v>
      </c>
      <c r="K231" s="297"/>
      <c r="L231" s="298"/>
      <c r="M231" s="299" t="s">
        <v>1</v>
      </c>
      <c r="N231" s="300" t="s">
        <v>43</v>
      </c>
      <c r="O231" s="92"/>
      <c r="P231" s="238">
        <f>O231*H231</f>
        <v>0</v>
      </c>
      <c r="Q231" s="238">
        <v>0.001</v>
      </c>
      <c r="R231" s="238">
        <f>Q231*H231</f>
        <v>0.0095999999999999992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350</v>
      </c>
      <c r="AT231" s="240" t="s">
        <v>294</v>
      </c>
      <c r="AU231" s="240" t="s">
        <v>88</v>
      </c>
      <c r="AY231" s="18" t="s">
        <v>163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86</v>
      </c>
      <c r="BK231" s="241">
        <f>ROUND(I231*H231,2)</f>
        <v>0</v>
      </c>
      <c r="BL231" s="18" t="s">
        <v>278</v>
      </c>
      <c r="BM231" s="240" t="s">
        <v>1775</v>
      </c>
    </row>
    <row r="232" s="13" customFormat="1">
      <c r="A232" s="13"/>
      <c r="B232" s="242"/>
      <c r="C232" s="243"/>
      <c r="D232" s="244" t="s">
        <v>172</v>
      </c>
      <c r="E232" s="243"/>
      <c r="F232" s="246" t="s">
        <v>1435</v>
      </c>
      <c r="G232" s="243"/>
      <c r="H232" s="247">
        <v>9.5999999999999996</v>
      </c>
      <c r="I232" s="248"/>
      <c r="J232" s="243"/>
      <c r="K232" s="243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172</v>
      </c>
      <c r="AU232" s="253" t="s">
        <v>88</v>
      </c>
      <c r="AV232" s="13" t="s">
        <v>88</v>
      </c>
      <c r="AW232" s="13" t="s">
        <v>4</v>
      </c>
      <c r="AX232" s="13" t="s">
        <v>86</v>
      </c>
      <c r="AY232" s="253" t="s">
        <v>163</v>
      </c>
    </row>
    <row r="233" s="2" customFormat="1" ht="24.15" customHeight="1">
      <c r="A233" s="39"/>
      <c r="B233" s="40"/>
      <c r="C233" s="228" t="s">
        <v>402</v>
      </c>
      <c r="D233" s="228" t="s">
        <v>166</v>
      </c>
      <c r="E233" s="229" t="s">
        <v>1436</v>
      </c>
      <c r="F233" s="230" t="s">
        <v>1437</v>
      </c>
      <c r="G233" s="231" t="s">
        <v>169</v>
      </c>
      <c r="H233" s="232">
        <v>15.18</v>
      </c>
      <c r="I233" s="233"/>
      <c r="J233" s="234">
        <f>ROUND(I233*H233,2)</f>
        <v>0</v>
      </c>
      <c r="K233" s="235"/>
      <c r="L233" s="45"/>
      <c r="M233" s="236" t="s">
        <v>1</v>
      </c>
      <c r="N233" s="237" t="s">
        <v>43</v>
      </c>
      <c r="O233" s="92"/>
      <c r="P233" s="238">
        <f>O233*H233</f>
        <v>0</v>
      </c>
      <c r="Q233" s="238">
        <v>0.00040000000000000002</v>
      </c>
      <c r="R233" s="238">
        <f>Q233*H233</f>
        <v>0.0060720000000000001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278</v>
      </c>
      <c r="AT233" s="240" t="s">
        <v>166</v>
      </c>
      <c r="AU233" s="240" t="s">
        <v>88</v>
      </c>
      <c r="AY233" s="18" t="s">
        <v>163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86</v>
      </c>
      <c r="BK233" s="241">
        <f>ROUND(I233*H233,2)</f>
        <v>0</v>
      </c>
      <c r="BL233" s="18" t="s">
        <v>278</v>
      </c>
      <c r="BM233" s="240" t="s">
        <v>1776</v>
      </c>
    </row>
    <row r="234" s="2" customFormat="1" ht="37.8" customHeight="1">
      <c r="A234" s="39"/>
      <c r="B234" s="40"/>
      <c r="C234" s="290" t="s">
        <v>406</v>
      </c>
      <c r="D234" s="290" t="s">
        <v>294</v>
      </c>
      <c r="E234" s="291" t="s">
        <v>1439</v>
      </c>
      <c r="F234" s="292" t="s">
        <v>1440</v>
      </c>
      <c r="G234" s="293" t="s">
        <v>169</v>
      </c>
      <c r="H234" s="294">
        <v>17.457000000000001</v>
      </c>
      <c r="I234" s="295"/>
      <c r="J234" s="296">
        <f>ROUND(I234*H234,2)</f>
        <v>0</v>
      </c>
      <c r="K234" s="297"/>
      <c r="L234" s="298"/>
      <c r="M234" s="299" t="s">
        <v>1</v>
      </c>
      <c r="N234" s="300" t="s">
        <v>43</v>
      </c>
      <c r="O234" s="92"/>
      <c r="P234" s="238">
        <f>O234*H234</f>
        <v>0</v>
      </c>
      <c r="Q234" s="238">
        <v>0.0047000000000000002</v>
      </c>
      <c r="R234" s="238">
        <f>Q234*H234</f>
        <v>0.082047900000000007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350</v>
      </c>
      <c r="AT234" s="240" t="s">
        <v>294</v>
      </c>
      <c r="AU234" s="240" t="s">
        <v>88</v>
      </c>
      <c r="AY234" s="18" t="s">
        <v>163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86</v>
      </c>
      <c r="BK234" s="241">
        <f>ROUND(I234*H234,2)</f>
        <v>0</v>
      </c>
      <c r="BL234" s="18" t="s">
        <v>278</v>
      </c>
      <c r="BM234" s="240" t="s">
        <v>1777</v>
      </c>
    </row>
    <row r="235" s="13" customFormat="1">
      <c r="A235" s="13"/>
      <c r="B235" s="242"/>
      <c r="C235" s="243"/>
      <c r="D235" s="244" t="s">
        <v>172</v>
      </c>
      <c r="E235" s="243"/>
      <c r="F235" s="246" t="s">
        <v>1778</v>
      </c>
      <c r="G235" s="243"/>
      <c r="H235" s="247">
        <v>17.457000000000001</v>
      </c>
      <c r="I235" s="248"/>
      <c r="J235" s="243"/>
      <c r="K235" s="243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172</v>
      </c>
      <c r="AU235" s="253" t="s">
        <v>88</v>
      </c>
      <c r="AV235" s="13" t="s">
        <v>88</v>
      </c>
      <c r="AW235" s="13" t="s">
        <v>4</v>
      </c>
      <c r="AX235" s="13" t="s">
        <v>86</v>
      </c>
      <c r="AY235" s="253" t="s">
        <v>163</v>
      </c>
    </row>
    <row r="236" s="2" customFormat="1" ht="24.15" customHeight="1">
      <c r="A236" s="39"/>
      <c r="B236" s="40"/>
      <c r="C236" s="228" t="s">
        <v>410</v>
      </c>
      <c r="D236" s="228" t="s">
        <v>166</v>
      </c>
      <c r="E236" s="229" t="s">
        <v>1443</v>
      </c>
      <c r="F236" s="230" t="s">
        <v>1444</v>
      </c>
      <c r="G236" s="231" t="s">
        <v>538</v>
      </c>
      <c r="H236" s="301"/>
      <c r="I236" s="233"/>
      <c r="J236" s="234">
        <f>ROUND(I236*H236,2)</f>
        <v>0</v>
      </c>
      <c r="K236" s="235"/>
      <c r="L236" s="45"/>
      <c r="M236" s="236" t="s">
        <v>1</v>
      </c>
      <c r="N236" s="237" t="s">
        <v>43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278</v>
      </c>
      <c r="AT236" s="240" t="s">
        <v>166</v>
      </c>
      <c r="AU236" s="240" t="s">
        <v>88</v>
      </c>
      <c r="AY236" s="18" t="s">
        <v>163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86</v>
      </c>
      <c r="BK236" s="241">
        <f>ROUND(I236*H236,2)</f>
        <v>0</v>
      </c>
      <c r="BL236" s="18" t="s">
        <v>278</v>
      </c>
      <c r="BM236" s="240" t="s">
        <v>1779</v>
      </c>
    </row>
    <row r="237" s="12" customFormat="1" ht="22.8" customHeight="1">
      <c r="A237" s="12"/>
      <c r="B237" s="212"/>
      <c r="C237" s="213"/>
      <c r="D237" s="214" t="s">
        <v>77</v>
      </c>
      <c r="E237" s="226" t="s">
        <v>434</v>
      </c>
      <c r="F237" s="226" t="s">
        <v>435</v>
      </c>
      <c r="G237" s="213"/>
      <c r="H237" s="213"/>
      <c r="I237" s="216"/>
      <c r="J237" s="227">
        <f>BK237</f>
        <v>0</v>
      </c>
      <c r="K237" s="213"/>
      <c r="L237" s="218"/>
      <c r="M237" s="219"/>
      <c r="N237" s="220"/>
      <c r="O237" s="220"/>
      <c r="P237" s="221">
        <f>SUM(P238:P243)</f>
        <v>0</v>
      </c>
      <c r="Q237" s="220"/>
      <c r="R237" s="221">
        <f>SUM(R238:R243)</f>
        <v>0.0058200000000000005</v>
      </c>
      <c r="S237" s="220"/>
      <c r="T237" s="222">
        <f>SUM(T238:T243)</f>
        <v>0.022679999999999999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3" t="s">
        <v>88</v>
      </c>
      <c r="AT237" s="224" t="s">
        <v>77</v>
      </c>
      <c r="AU237" s="224" t="s">
        <v>86</v>
      </c>
      <c r="AY237" s="223" t="s">
        <v>163</v>
      </c>
      <c r="BK237" s="225">
        <f>SUM(BK238:BK243)</f>
        <v>0</v>
      </c>
    </row>
    <row r="238" s="2" customFormat="1" ht="14.4" customHeight="1">
      <c r="A238" s="39"/>
      <c r="B238" s="40"/>
      <c r="C238" s="228" t="s">
        <v>415</v>
      </c>
      <c r="D238" s="228" t="s">
        <v>166</v>
      </c>
      <c r="E238" s="229" t="s">
        <v>1458</v>
      </c>
      <c r="F238" s="230" t="s">
        <v>1459</v>
      </c>
      <c r="G238" s="231" t="s">
        <v>445</v>
      </c>
      <c r="H238" s="232">
        <v>1</v>
      </c>
      <c r="I238" s="233"/>
      <c r="J238" s="234">
        <f>ROUND(I238*H238,2)</f>
        <v>0</v>
      </c>
      <c r="K238" s="235"/>
      <c r="L238" s="45"/>
      <c r="M238" s="236" t="s">
        <v>1</v>
      </c>
      <c r="N238" s="237" t="s">
        <v>43</v>
      </c>
      <c r="O238" s="92"/>
      <c r="P238" s="238">
        <f>O238*H238</f>
        <v>0</v>
      </c>
      <c r="Q238" s="238">
        <v>0.00114</v>
      </c>
      <c r="R238" s="238">
        <f>Q238*H238</f>
        <v>0.00114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278</v>
      </c>
      <c r="AT238" s="240" t="s">
        <v>166</v>
      </c>
      <c r="AU238" s="240" t="s">
        <v>88</v>
      </c>
      <c r="AY238" s="18" t="s">
        <v>163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86</v>
      </c>
      <c r="BK238" s="241">
        <f>ROUND(I238*H238,2)</f>
        <v>0</v>
      </c>
      <c r="BL238" s="18" t="s">
        <v>278</v>
      </c>
      <c r="BM238" s="240" t="s">
        <v>1780</v>
      </c>
    </row>
    <row r="239" s="2" customFormat="1" ht="49.05" customHeight="1">
      <c r="A239" s="39"/>
      <c r="B239" s="40"/>
      <c r="C239" s="228" t="s">
        <v>422</v>
      </c>
      <c r="D239" s="228" t="s">
        <v>166</v>
      </c>
      <c r="E239" s="229" t="s">
        <v>1461</v>
      </c>
      <c r="F239" s="230" t="s">
        <v>1462</v>
      </c>
      <c r="G239" s="231" t="s">
        <v>445</v>
      </c>
      <c r="H239" s="232">
        <v>1</v>
      </c>
      <c r="I239" s="233"/>
      <c r="J239" s="234">
        <f>ROUND(I239*H239,2)</f>
        <v>0</v>
      </c>
      <c r="K239" s="235"/>
      <c r="L239" s="45"/>
      <c r="M239" s="236" t="s">
        <v>1</v>
      </c>
      <c r="N239" s="237" t="s">
        <v>43</v>
      </c>
      <c r="O239" s="92"/>
      <c r="P239" s="238">
        <f>O239*H239</f>
        <v>0</v>
      </c>
      <c r="Q239" s="238">
        <v>0.00114</v>
      </c>
      <c r="R239" s="238">
        <f>Q239*H239</f>
        <v>0.00114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278</v>
      </c>
      <c r="AT239" s="240" t="s">
        <v>166</v>
      </c>
      <c r="AU239" s="240" t="s">
        <v>88</v>
      </c>
      <c r="AY239" s="18" t="s">
        <v>163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86</v>
      </c>
      <c r="BK239" s="241">
        <f>ROUND(I239*H239,2)</f>
        <v>0</v>
      </c>
      <c r="BL239" s="18" t="s">
        <v>278</v>
      </c>
      <c r="BM239" s="240" t="s">
        <v>1781</v>
      </c>
    </row>
    <row r="240" s="2" customFormat="1" ht="14.4" customHeight="1">
      <c r="A240" s="39"/>
      <c r="B240" s="40"/>
      <c r="C240" s="228" t="s">
        <v>428</v>
      </c>
      <c r="D240" s="228" t="s">
        <v>166</v>
      </c>
      <c r="E240" s="229" t="s">
        <v>1464</v>
      </c>
      <c r="F240" s="230" t="s">
        <v>1465</v>
      </c>
      <c r="G240" s="231" t="s">
        <v>239</v>
      </c>
      <c r="H240" s="232">
        <v>6</v>
      </c>
      <c r="I240" s="233"/>
      <c r="J240" s="234">
        <f>ROUND(I240*H240,2)</f>
        <v>0</v>
      </c>
      <c r="K240" s="235"/>
      <c r="L240" s="45"/>
      <c r="M240" s="236" t="s">
        <v>1</v>
      </c>
      <c r="N240" s="237" t="s">
        <v>43</v>
      </c>
      <c r="O240" s="92"/>
      <c r="P240" s="238">
        <f>O240*H240</f>
        <v>0</v>
      </c>
      <c r="Q240" s="238">
        <v>0.00059000000000000003</v>
      </c>
      <c r="R240" s="238">
        <f>Q240*H240</f>
        <v>0.0035400000000000002</v>
      </c>
      <c r="S240" s="238">
        <v>0</v>
      </c>
      <c r="T240" s="23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0" t="s">
        <v>278</v>
      </c>
      <c r="AT240" s="240" t="s">
        <v>166</v>
      </c>
      <c r="AU240" s="240" t="s">
        <v>88</v>
      </c>
      <c r="AY240" s="18" t="s">
        <v>163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86</v>
      </c>
      <c r="BK240" s="241">
        <f>ROUND(I240*H240,2)</f>
        <v>0</v>
      </c>
      <c r="BL240" s="18" t="s">
        <v>278</v>
      </c>
      <c r="BM240" s="240" t="s">
        <v>1782</v>
      </c>
    </row>
    <row r="241" s="2" customFormat="1" ht="14.4" customHeight="1">
      <c r="A241" s="39"/>
      <c r="B241" s="40"/>
      <c r="C241" s="228" t="s">
        <v>436</v>
      </c>
      <c r="D241" s="228" t="s">
        <v>166</v>
      </c>
      <c r="E241" s="229" t="s">
        <v>1467</v>
      </c>
      <c r="F241" s="230" t="s">
        <v>1468</v>
      </c>
      <c r="G241" s="231" t="s">
        <v>239</v>
      </c>
      <c r="H241" s="232">
        <v>6</v>
      </c>
      <c r="I241" s="233"/>
      <c r="J241" s="234">
        <f>ROUND(I241*H241,2)</f>
        <v>0</v>
      </c>
      <c r="K241" s="235"/>
      <c r="L241" s="45"/>
      <c r="M241" s="236" t="s">
        <v>1</v>
      </c>
      <c r="N241" s="237" t="s">
        <v>43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0.0037799999999999999</v>
      </c>
      <c r="T241" s="239">
        <f>S241*H241</f>
        <v>0.022679999999999999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278</v>
      </c>
      <c r="AT241" s="240" t="s">
        <v>166</v>
      </c>
      <c r="AU241" s="240" t="s">
        <v>88</v>
      </c>
      <c r="AY241" s="18" t="s">
        <v>163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86</v>
      </c>
      <c r="BK241" s="241">
        <f>ROUND(I241*H241,2)</f>
        <v>0</v>
      </c>
      <c r="BL241" s="18" t="s">
        <v>278</v>
      </c>
      <c r="BM241" s="240" t="s">
        <v>1783</v>
      </c>
    </row>
    <row r="242" s="2" customFormat="1" ht="14.4" customHeight="1">
      <c r="A242" s="39"/>
      <c r="B242" s="40"/>
      <c r="C242" s="228" t="s">
        <v>442</v>
      </c>
      <c r="D242" s="228" t="s">
        <v>166</v>
      </c>
      <c r="E242" s="229" t="s">
        <v>1470</v>
      </c>
      <c r="F242" s="230" t="s">
        <v>1471</v>
      </c>
      <c r="G242" s="231" t="s">
        <v>239</v>
      </c>
      <c r="H242" s="232">
        <v>6</v>
      </c>
      <c r="I242" s="233"/>
      <c r="J242" s="234">
        <f>ROUND(I242*H242,2)</f>
        <v>0</v>
      </c>
      <c r="K242" s="235"/>
      <c r="L242" s="45"/>
      <c r="M242" s="236" t="s">
        <v>1</v>
      </c>
      <c r="N242" s="237" t="s">
        <v>43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278</v>
      </c>
      <c r="AT242" s="240" t="s">
        <v>166</v>
      </c>
      <c r="AU242" s="240" t="s">
        <v>88</v>
      </c>
      <c r="AY242" s="18" t="s">
        <v>163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86</v>
      </c>
      <c r="BK242" s="241">
        <f>ROUND(I242*H242,2)</f>
        <v>0</v>
      </c>
      <c r="BL242" s="18" t="s">
        <v>278</v>
      </c>
      <c r="BM242" s="240" t="s">
        <v>1784</v>
      </c>
    </row>
    <row r="243" s="2" customFormat="1" ht="24.15" customHeight="1">
      <c r="A243" s="39"/>
      <c r="B243" s="40"/>
      <c r="C243" s="228" t="s">
        <v>448</v>
      </c>
      <c r="D243" s="228" t="s">
        <v>166</v>
      </c>
      <c r="E243" s="229" t="s">
        <v>1473</v>
      </c>
      <c r="F243" s="230" t="s">
        <v>1474</v>
      </c>
      <c r="G243" s="231" t="s">
        <v>538</v>
      </c>
      <c r="H243" s="301"/>
      <c r="I243" s="233"/>
      <c r="J243" s="234">
        <f>ROUND(I243*H243,2)</f>
        <v>0</v>
      </c>
      <c r="K243" s="235"/>
      <c r="L243" s="45"/>
      <c r="M243" s="236" t="s">
        <v>1</v>
      </c>
      <c r="N243" s="237" t="s">
        <v>43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278</v>
      </c>
      <c r="AT243" s="240" t="s">
        <v>166</v>
      </c>
      <c r="AU243" s="240" t="s">
        <v>88</v>
      </c>
      <c r="AY243" s="18" t="s">
        <v>163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86</v>
      </c>
      <c r="BK243" s="241">
        <f>ROUND(I243*H243,2)</f>
        <v>0</v>
      </c>
      <c r="BL243" s="18" t="s">
        <v>278</v>
      </c>
      <c r="BM243" s="240" t="s">
        <v>1785</v>
      </c>
    </row>
    <row r="244" s="12" customFormat="1" ht="22.8" customHeight="1">
      <c r="A244" s="12"/>
      <c r="B244" s="212"/>
      <c r="C244" s="213"/>
      <c r="D244" s="214" t="s">
        <v>77</v>
      </c>
      <c r="E244" s="226" t="s">
        <v>1476</v>
      </c>
      <c r="F244" s="226" t="s">
        <v>1477</v>
      </c>
      <c r="G244" s="213"/>
      <c r="H244" s="213"/>
      <c r="I244" s="216"/>
      <c r="J244" s="227">
        <f>BK244</f>
        <v>0</v>
      </c>
      <c r="K244" s="213"/>
      <c r="L244" s="218"/>
      <c r="M244" s="219"/>
      <c r="N244" s="220"/>
      <c r="O244" s="220"/>
      <c r="P244" s="221">
        <f>SUM(P245:P251)</f>
        <v>0</v>
      </c>
      <c r="Q244" s="220"/>
      <c r="R244" s="221">
        <f>SUM(R245:R251)</f>
        <v>0.012030000000000001</v>
      </c>
      <c r="S244" s="220"/>
      <c r="T244" s="222">
        <f>SUM(T245:T251)</f>
        <v>0.0061200000000000004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3" t="s">
        <v>88</v>
      </c>
      <c r="AT244" s="224" t="s">
        <v>77</v>
      </c>
      <c r="AU244" s="224" t="s">
        <v>86</v>
      </c>
      <c r="AY244" s="223" t="s">
        <v>163</v>
      </c>
      <c r="BK244" s="225">
        <f>SUM(BK245:BK251)</f>
        <v>0</v>
      </c>
    </row>
    <row r="245" s="2" customFormat="1" ht="14.4" customHeight="1">
      <c r="A245" s="39"/>
      <c r="B245" s="40"/>
      <c r="C245" s="228" t="s">
        <v>454</v>
      </c>
      <c r="D245" s="228" t="s">
        <v>166</v>
      </c>
      <c r="E245" s="229" t="s">
        <v>1478</v>
      </c>
      <c r="F245" s="230" t="s">
        <v>1479</v>
      </c>
      <c r="G245" s="231" t="s">
        <v>239</v>
      </c>
      <c r="H245" s="232">
        <v>12</v>
      </c>
      <c r="I245" s="233"/>
      <c r="J245" s="234">
        <f>ROUND(I245*H245,2)</f>
        <v>0</v>
      </c>
      <c r="K245" s="235"/>
      <c r="L245" s="45"/>
      <c r="M245" s="236" t="s">
        <v>1</v>
      </c>
      <c r="N245" s="237" t="s">
        <v>43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0.00027999999999999998</v>
      </c>
      <c r="T245" s="239">
        <f>S245*H245</f>
        <v>0.0033599999999999997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278</v>
      </c>
      <c r="AT245" s="240" t="s">
        <v>166</v>
      </c>
      <c r="AU245" s="240" t="s">
        <v>88</v>
      </c>
      <c r="AY245" s="18" t="s">
        <v>163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86</v>
      </c>
      <c r="BK245" s="241">
        <f>ROUND(I245*H245,2)</f>
        <v>0</v>
      </c>
      <c r="BL245" s="18" t="s">
        <v>278</v>
      </c>
      <c r="BM245" s="240" t="s">
        <v>1786</v>
      </c>
    </row>
    <row r="246" s="2" customFormat="1" ht="14.4" customHeight="1">
      <c r="A246" s="39"/>
      <c r="B246" s="40"/>
      <c r="C246" s="228" t="s">
        <v>458</v>
      </c>
      <c r="D246" s="228" t="s">
        <v>166</v>
      </c>
      <c r="E246" s="229" t="s">
        <v>1481</v>
      </c>
      <c r="F246" s="230" t="s">
        <v>1482</v>
      </c>
      <c r="G246" s="231" t="s">
        <v>445</v>
      </c>
      <c r="H246" s="232">
        <v>1</v>
      </c>
      <c r="I246" s="233"/>
      <c r="J246" s="234">
        <f>ROUND(I246*H246,2)</f>
        <v>0</v>
      </c>
      <c r="K246" s="235"/>
      <c r="L246" s="45"/>
      <c r="M246" s="236" t="s">
        <v>1</v>
      </c>
      <c r="N246" s="237" t="s">
        <v>43</v>
      </c>
      <c r="O246" s="92"/>
      <c r="P246" s="238">
        <f>O246*H246</f>
        <v>0</v>
      </c>
      <c r="Q246" s="238">
        <v>0.00014999999999999999</v>
      </c>
      <c r="R246" s="238">
        <f>Q246*H246</f>
        <v>0.00014999999999999999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278</v>
      </c>
      <c r="AT246" s="240" t="s">
        <v>166</v>
      </c>
      <c r="AU246" s="240" t="s">
        <v>88</v>
      </c>
      <c r="AY246" s="18" t="s">
        <v>163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86</v>
      </c>
      <c r="BK246" s="241">
        <f>ROUND(I246*H246,2)</f>
        <v>0</v>
      </c>
      <c r="BL246" s="18" t="s">
        <v>278</v>
      </c>
      <c r="BM246" s="240" t="s">
        <v>1787</v>
      </c>
    </row>
    <row r="247" s="2" customFormat="1" ht="24.15" customHeight="1">
      <c r="A247" s="39"/>
      <c r="B247" s="40"/>
      <c r="C247" s="228" t="s">
        <v>462</v>
      </c>
      <c r="D247" s="228" t="s">
        <v>166</v>
      </c>
      <c r="E247" s="229" t="s">
        <v>1484</v>
      </c>
      <c r="F247" s="230" t="s">
        <v>1485</v>
      </c>
      <c r="G247" s="231" t="s">
        <v>239</v>
      </c>
      <c r="H247" s="232">
        <v>12</v>
      </c>
      <c r="I247" s="233"/>
      <c r="J247" s="234">
        <f>ROUND(I247*H247,2)</f>
        <v>0</v>
      </c>
      <c r="K247" s="235"/>
      <c r="L247" s="45"/>
      <c r="M247" s="236" t="s">
        <v>1</v>
      </c>
      <c r="N247" s="237" t="s">
        <v>43</v>
      </c>
      <c r="O247" s="92"/>
      <c r="P247" s="238">
        <f>O247*H247</f>
        <v>0</v>
      </c>
      <c r="Q247" s="238">
        <v>0.00084999999999999995</v>
      </c>
      <c r="R247" s="238">
        <f>Q247*H247</f>
        <v>0.010199999999999999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278</v>
      </c>
      <c r="AT247" s="240" t="s">
        <v>166</v>
      </c>
      <c r="AU247" s="240" t="s">
        <v>88</v>
      </c>
      <c r="AY247" s="18" t="s">
        <v>163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86</v>
      </c>
      <c r="BK247" s="241">
        <f>ROUND(I247*H247,2)</f>
        <v>0</v>
      </c>
      <c r="BL247" s="18" t="s">
        <v>278</v>
      </c>
      <c r="BM247" s="240" t="s">
        <v>1788</v>
      </c>
    </row>
    <row r="248" s="2" customFormat="1" ht="24.15" customHeight="1">
      <c r="A248" s="39"/>
      <c r="B248" s="40"/>
      <c r="C248" s="228" t="s">
        <v>466</v>
      </c>
      <c r="D248" s="228" t="s">
        <v>166</v>
      </c>
      <c r="E248" s="229" t="s">
        <v>1487</v>
      </c>
      <c r="F248" s="230" t="s">
        <v>1488</v>
      </c>
      <c r="G248" s="231" t="s">
        <v>239</v>
      </c>
      <c r="H248" s="232">
        <v>12</v>
      </c>
      <c r="I248" s="233"/>
      <c r="J248" s="234">
        <f>ROUND(I248*H248,2)</f>
        <v>0</v>
      </c>
      <c r="K248" s="235"/>
      <c r="L248" s="45"/>
      <c r="M248" s="236" t="s">
        <v>1</v>
      </c>
      <c r="N248" s="237" t="s">
        <v>43</v>
      </c>
      <c r="O248" s="92"/>
      <c r="P248" s="238">
        <f>O248*H248</f>
        <v>0</v>
      </c>
      <c r="Q248" s="238">
        <v>0.00012999999999999999</v>
      </c>
      <c r="R248" s="238">
        <f>Q248*H248</f>
        <v>0.0015599999999999998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278</v>
      </c>
      <c r="AT248" s="240" t="s">
        <v>166</v>
      </c>
      <c r="AU248" s="240" t="s">
        <v>88</v>
      </c>
      <c r="AY248" s="18" t="s">
        <v>163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86</v>
      </c>
      <c r="BK248" s="241">
        <f>ROUND(I248*H248,2)</f>
        <v>0</v>
      </c>
      <c r="BL248" s="18" t="s">
        <v>278</v>
      </c>
      <c r="BM248" s="240" t="s">
        <v>1789</v>
      </c>
    </row>
    <row r="249" s="2" customFormat="1" ht="14.4" customHeight="1">
      <c r="A249" s="39"/>
      <c r="B249" s="40"/>
      <c r="C249" s="228" t="s">
        <v>470</v>
      </c>
      <c r="D249" s="228" t="s">
        <v>166</v>
      </c>
      <c r="E249" s="229" t="s">
        <v>1490</v>
      </c>
      <c r="F249" s="230" t="s">
        <v>1491</v>
      </c>
      <c r="G249" s="231" t="s">
        <v>239</v>
      </c>
      <c r="H249" s="232">
        <v>12</v>
      </c>
      <c r="I249" s="233"/>
      <c r="J249" s="234">
        <f>ROUND(I249*H249,2)</f>
        <v>0</v>
      </c>
      <c r="K249" s="235"/>
      <c r="L249" s="45"/>
      <c r="M249" s="236" t="s">
        <v>1</v>
      </c>
      <c r="N249" s="237" t="s">
        <v>43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0.00023000000000000001</v>
      </c>
      <c r="T249" s="239">
        <f>S249*H249</f>
        <v>0.0027600000000000003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278</v>
      </c>
      <c r="AT249" s="240" t="s">
        <v>166</v>
      </c>
      <c r="AU249" s="240" t="s">
        <v>88</v>
      </c>
      <c r="AY249" s="18" t="s">
        <v>163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86</v>
      </c>
      <c r="BK249" s="241">
        <f>ROUND(I249*H249,2)</f>
        <v>0</v>
      </c>
      <c r="BL249" s="18" t="s">
        <v>278</v>
      </c>
      <c r="BM249" s="240" t="s">
        <v>1790</v>
      </c>
    </row>
    <row r="250" s="2" customFormat="1" ht="14.4" customHeight="1">
      <c r="A250" s="39"/>
      <c r="B250" s="40"/>
      <c r="C250" s="228" t="s">
        <v>474</v>
      </c>
      <c r="D250" s="228" t="s">
        <v>166</v>
      </c>
      <c r="E250" s="229" t="s">
        <v>1493</v>
      </c>
      <c r="F250" s="230" t="s">
        <v>1494</v>
      </c>
      <c r="G250" s="231" t="s">
        <v>239</v>
      </c>
      <c r="H250" s="232">
        <v>12</v>
      </c>
      <c r="I250" s="233"/>
      <c r="J250" s="234">
        <f>ROUND(I250*H250,2)</f>
        <v>0</v>
      </c>
      <c r="K250" s="235"/>
      <c r="L250" s="45"/>
      <c r="M250" s="236" t="s">
        <v>1</v>
      </c>
      <c r="N250" s="237" t="s">
        <v>43</v>
      </c>
      <c r="O250" s="92"/>
      <c r="P250" s="238">
        <f>O250*H250</f>
        <v>0</v>
      </c>
      <c r="Q250" s="238">
        <v>1.0000000000000001E-05</v>
      </c>
      <c r="R250" s="238">
        <f>Q250*H250</f>
        <v>0.00012000000000000002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278</v>
      </c>
      <c r="AT250" s="240" t="s">
        <v>166</v>
      </c>
      <c r="AU250" s="240" t="s">
        <v>88</v>
      </c>
      <c r="AY250" s="18" t="s">
        <v>163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86</v>
      </c>
      <c r="BK250" s="241">
        <f>ROUND(I250*H250,2)</f>
        <v>0</v>
      </c>
      <c r="BL250" s="18" t="s">
        <v>278</v>
      </c>
      <c r="BM250" s="240" t="s">
        <v>1791</v>
      </c>
    </row>
    <row r="251" s="2" customFormat="1" ht="24.15" customHeight="1">
      <c r="A251" s="39"/>
      <c r="B251" s="40"/>
      <c r="C251" s="228" t="s">
        <v>479</v>
      </c>
      <c r="D251" s="228" t="s">
        <v>166</v>
      </c>
      <c r="E251" s="229" t="s">
        <v>1496</v>
      </c>
      <c r="F251" s="230" t="s">
        <v>1497</v>
      </c>
      <c r="G251" s="231" t="s">
        <v>538</v>
      </c>
      <c r="H251" s="301"/>
      <c r="I251" s="233"/>
      <c r="J251" s="234">
        <f>ROUND(I251*H251,2)</f>
        <v>0</v>
      </c>
      <c r="K251" s="235"/>
      <c r="L251" s="45"/>
      <c r="M251" s="236" t="s">
        <v>1</v>
      </c>
      <c r="N251" s="237" t="s">
        <v>43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278</v>
      </c>
      <c r="AT251" s="240" t="s">
        <v>166</v>
      </c>
      <c r="AU251" s="240" t="s">
        <v>88</v>
      </c>
      <c r="AY251" s="18" t="s">
        <v>163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86</v>
      </c>
      <c r="BK251" s="241">
        <f>ROUND(I251*H251,2)</f>
        <v>0</v>
      </c>
      <c r="BL251" s="18" t="s">
        <v>278</v>
      </c>
      <c r="BM251" s="240" t="s">
        <v>1792</v>
      </c>
    </row>
    <row r="252" s="12" customFormat="1" ht="22.8" customHeight="1">
      <c r="A252" s="12"/>
      <c r="B252" s="212"/>
      <c r="C252" s="213"/>
      <c r="D252" s="214" t="s">
        <v>77</v>
      </c>
      <c r="E252" s="226" t="s">
        <v>440</v>
      </c>
      <c r="F252" s="226" t="s">
        <v>441</v>
      </c>
      <c r="G252" s="213"/>
      <c r="H252" s="213"/>
      <c r="I252" s="216"/>
      <c r="J252" s="227">
        <f>BK252</f>
        <v>0</v>
      </c>
      <c r="K252" s="213"/>
      <c r="L252" s="218"/>
      <c r="M252" s="219"/>
      <c r="N252" s="220"/>
      <c r="O252" s="220"/>
      <c r="P252" s="221">
        <f>SUM(P253:P269)</f>
        <v>0</v>
      </c>
      <c r="Q252" s="220"/>
      <c r="R252" s="221">
        <f>SUM(R253:R269)</f>
        <v>0.19204000000000002</v>
      </c>
      <c r="S252" s="220"/>
      <c r="T252" s="222">
        <f>SUM(T253:T269)</f>
        <v>0.80335000000000001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3" t="s">
        <v>88</v>
      </c>
      <c r="AT252" s="224" t="s">
        <v>77</v>
      </c>
      <c r="AU252" s="224" t="s">
        <v>86</v>
      </c>
      <c r="AY252" s="223" t="s">
        <v>163</v>
      </c>
      <c r="BK252" s="225">
        <f>SUM(BK253:BK269)</f>
        <v>0</v>
      </c>
    </row>
    <row r="253" s="2" customFormat="1" ht="14.4" customHeight="1">
      <c r="A253" s="39"/>
      <c r="B253" s="40"/>
      <c r="C253" s="228" t="s">
        <v>484</v>
      </c>
      <c r="D253" s="228" t="s">
        <v>166</v>
      </c>
      <c r="E253" s="229" t="s">
        <v>1499</v>
      </c>
      <c r="F253" s="230" t="s">
        <v>1500</v>
      </c>
      <c r="G253" s="231" t="s">
        <v>445</v>
      </c>
      <c r="H253" s="232">
        <v>1</v>
      </c>
      <c r="I253" s="233"/>
      <c r="J253" s="234">
        <f>ROUND(I253*H253,2)</f>
        <v>0</v>
      </c>
      <c r="K253" s="235"/>
      <c r="L253" s="45"/>
      <c r="M253" s="236" t="s">
        <v>1</v>
      </c>
      <c r="N253" s="237" t="s">
        <v>43</v>
      </c>
      <c r="O253" s="92"/>
      <c r="P253" s="238">
        <f>O253*H253</f>
        <v>0</v>
      </c>
      <c r="Q253" s="238">
        <v>0.031919999999999997</v>
      </c>
      <c r="R253" s="238">
        <f>Q253*H253</f>
        <v>0.031919999999999997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278</v>
      </c>
      <c r="AT253" s="240" t="s">
        <v>166</v>
      </c>
      <c r="AU253" s="240" t="s">
        <v>88</v>
      </c>
      <c r="AY253" s="18" t="s">
        <v>163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86</v>
      </c>
      <c r="BK253" s="241">
        <f>ROUND(I253*H253,2)</f>
        <v>0</v>
      </c>
      <c r="BL253" s="18" t="s">
        <v>278</v>
      </c>
      <c r="BM253" s="240" t="s">
        <v>1793</v>
      </c>
    </row>
    <row r="254" s="2" customFormat="1" ht="14.4" customHeight="1">
      <c r="A254" s="39"/>
      <c r="B254" s="40"/>
      <c r="C254" s="228" t="s">
        <v>488</v>
      </c>
      <c r="D254" s="228" t="s">
        <v>166</v>
      </c>
      <c r="E254" s="229" t="s">
        <v>443</v>
      </c>
      <c r="F254" s="230" t="s">
        <v>444</v>
      </c>
      <c r="G254" s="231" t="s">
        <v>445</v>
      </c>
      <c r="H254" s="232">
        <v>1</v>
      </c>
      <c r="I254" s="233"/>
      <c r="J254" s="234">
        <f>ROUND(I254*H254,2)</f>
        <v>0</v>
      </c>
      <c r="K254" s="235"/>
      <c r="L254" s="45"/>
      <c r="M254" s="236" t="s">
        <v>1</v>
      </c>
      <c r="N254" s="237" t="s">
        <v>43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0.019460000000000002</v>
      </c>
      <c r="T254" s="239">
        <f>S254*H254</f>
        <v>0.019460000000000002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278</v>
      </c>
      <c r="AT254" s="240" t="s">
        <v>166</v>
      </c>
      <c r="AU254" s="240" t="s">
        <v>88</v>
      </c>
      <c r="AY254" s="18" t="s">
        <v>163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86</v>
      </c>
      <c r="BK254" s="241">
        <f>ROUND(I254*H254,2)</f>
        <v>0</v>
      </c>
      <c r="BL254" s="18" t="s">
        <v>278</v>
      </c>
      <c r="BM254" s="240" t="s">
        <v>1794</v>
      </c>
    </row>
    <row r="255" s="2" customFormat="1" ht="24.15" customHeight="1">
      <c r="A255" s="39"/>
      <c r="B255" s="40"/>
      <c r="C255" s="228" t="s">
        <v>495</v>
      </c>
      <c r="D255" s="228" t="s">
        <v>166</v>
      </c>
      <c r="E255" s="229" t="s">
        <v>1503</v>
      </c>
      <c r="F255" s="230" t="s">
        <v>1504</v>
      </c>
      <c r="G255" s="231" t="s">
        <v>445</v>
      </c>
      <c r="H255" s="232">
        <v>1</v>
      </c>
      <c r="I255" s="233"/>
      <c r="J255" s="234">
        <f>ROUND(I255*H255,2)</f>
        <v>0</v>
      </c>
      <c r="K255" s="235"/>
      <c r="L255" s="45"/>
      <c r="M255" s="236" t="s">
        <v>1</v>
      </c>
      <c r="N255" s="237" t="s">
        <v>43</v>
      </c>
      <c r="O255" s="92"/>
      <c r="P255" s="238">
        <f>O255*H255</f>
        <v>0</v>
      </c>
      <c r="Q255" s="238">
        <v>0.01197</v>
      </c>
      <c r="R255" s="238">
        <f>Q255*H255</f>
        <v>0.01197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278</v>
      </c>
      <c r="AT255" s="240" t="s">
        <v>166</v>
      </c>
      <c r="AU255" s="240" t="s">
        <v>88</v>
      </c>
      <c r="AY255" s="18" t="s">
        <v>163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86</v>
      </c>
      <c r="BK255" s="241">
        <f>ROUND(I255*H255,2)</f>
        <v>0</v>
      </c>
      <c r="BL255" s="18" t="s">
        <v>278</v>
      </c>
      <c r="BM255" s="240" t="s">
        <v>1795</v>
      </c>
    </row>
    <row r="256" s="2" customFormat="1" ht="14.4" customHeight="1">
      <c r="A256" s="39"/>
      <c r="B256" s="40"/>
      <c r="C256" s="228" t="s">
        <v>502</v>
      </c>
      <c r="D256" s="228" t="s">
        <v>166</v>
      </c>
      <c r="E256" s="229" t="s">
        <v>1796</v>
      </c>
      <c r="F256" s="230" t="s">
        <v>1797</v>
      </c>
      <c r="G256" s="231" t="s">
        <v>445</v>
      </c>
      <c r="H256" s="232">
        <v>1</v>
      </c>
      <c r="I256" s="233"/>
      <c r="J256" s="234">
        <f>ROUND(I256*H256,2)</f>
        <v>0</v>
      </c>
      <c r="K256" s="235"/>
      <c r="L256" s="45"/>
      <c r="M256" s="236" t="s">
        <v>1</v>
      </c>
      <c r="N256" s="237" t="s">
        <v>43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0.087999999999999995</v>
      </c>
      <c r="T256" s="239">
        <f>S256*H256</f>
        <v>0.087999999999999995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278</v>
      </c>
      <c r="AT256" s="240" t="s">
        <v>166</v>
      </c>
      <c r="AU256" s="240" t="s">
        <v>88</v>
      </c>
      <c r="AY256" s="18" t="s">
        <v>163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86</v>
      </c>
      <c r="BK256" s="241">
        <f>ROUND(I256*H256,2)</f>
        <v>0</v>
      </c>
      <c r="BL256" s="18" t="s">
        <v>278</v>
      </c>
      <c r="BM256" s="240" t="s">
        <v>1798</v>
      </c>
    </row>
    <row r="257" s="2" customFormat="1" ht="14.4" customHeight="1">
      <c r="A257" s="39"/>
      <c r="B257" s="40"/>
      <c r="C257" s="228" t="s">
        <v>517</v>
      </c>
      <c r="D257" s="228" t="s">
        <v>166</v>
      </c>
      <c r="E257" s="229" t="s">
        <v>1799</v>
      </c>
      <c r="F257" s="230" t="s">
        <v>1800</v>
      </c>
      <c r="G257" s="231" t="s">
        <v>445</v>
      </c>
      <c r="H257" s="232">
        <v>1</v>
      </c>
      <c r="I257" s="233"/>
      <c r="J257" s="234">
        <f>ROUND(I257*H257,2)</f>
        <v>0</v>
      </c>
      <c r="K257" s="235"/>
      <c r="L257" s="45"/>
      <c r="M257" s="236" t="s">
        <v>1</v>
      </c>
      <c r="N257" s="237" t="s">
        <v>43</v>
      </c>
      <c r="O257" s="92"/>
      <c r="P257" s="238">
        <f>O257*H257</f>
        <v>0</v>
      </c>
      <c r="Q257" s="238">
        <v>0.048529999999999997</v>
      </c>
      <c r="R257" s="238">
        <f>Q257*H257</f>
        <v>0.048529999999999997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278</v>
      </c>
      <c r="AT257" s="240" t="s">
        <v>166</v>
      </c>
      <c r="AU257" s="240" t="s">
        <v>88</v>
      </c>
      <c r="AY257" s="18" t="s">
        <v>163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86</v>
      </c>
      <c r="BK257" s="241">
        <f>ROUND(I257*H257,2)</f>
        <v>0</v>
      </c>
      <c r="BL257" s="18" t="s">
        <v>278</v>
      </c>
      <c r="BM257" s="240" t="s">
        <v>1801</v>
      </c>
    </row>
    <row r="258" s="2" customFormat="1" ht="24.15" customHeight="1">
      <c r="A258" s="39"/>
      <c r="B258" s="40"/>
      <c r="C258" s="228" t="s">
        <v>522</v>
      </c>
      <c r="D258" s="228" t="s">
        <v>166</v>
      </c>
      <c r="E258" s="229" t="s">
        <v>1802</v>
      </c>
      <c r="F258" s="230" t="s">
        <v>1803</v>
      </c>
      <c r="G258" s="231" t="s">
        <v>445</v>
      </c>
      <c r="H258" s="232">
        <v>1</v>
      </c>
      <c r="I258" s="233"/>
      <c r="J258" s="234">
        <f>ROUND(I258*H258,2)</f>
        <v>0</v>
      </c>
      <c r="K258" s="235"/>
      <c r="L258" s="45"/>
      <c r="M258" s="236" t="s">
        <v>1</v>
      </c>
      <c r="N258" s="237" t="s">
        <v>43</v>
      </c>
      <c r="O258" s="92"/>
      <c r="P258" s="238">
        <f>O258*H258</f>
        <v>0</v>
      </c>
      <c r="Q258" s="238">
        <v>0.020369999999999999</v>
      </c>
      <c r="R258" s="238">
        <f>Q258*H258</f>
        <v>0.020369999999999999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278</v>
      </c>
      <c r="AT258" s="240" t="s">
        <v>166</v>
      </c>
      <c r="AU258" s="240" t="s">
        <v>88</v>
      </c>
      <c r="AY258" s="18" t="s">
        <v>163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86</v>
      </c>
      <c r="BK258" s="241">
        <f>ROUND(I258*H258,2)</f>
        <v>0</v>
      </c>
      <c r="BL258" s="18" t="s">
        <v>278</v>
      </c>
      <c r="BM258" s="240" t="s">
        <v>1804</v>
      </c>
    </row>
    <row r="259" s="2" customFormat="1" ht="14.4" customHeight="1">
      <c r="A259" s="39"/>
      <c r="B259" s="40"/>
      <c r="C259" s="228" t="s">
        <v>527</v>
      </c>
      <c r="D259" s="228" t="s">
        <v>166</v>
      </c>
      <c r="E259" s="229" t="s">
        <v>1805</v>
      </c>
      <c r="F259" s="230" t="s">
        <v>1806</v>
      </c>
      <c r="G259" s="231" t="s">
        <v>445</v>
      </c>
      <c r="H259" s="232">
        <v>1</v>
      </c>
      <c r="I259" s="233"/>
      <c r="J259" s="234">
        <f>ROUND(I259*H259,2)</f>
        <v>0</v>
      </c>
      <c r="K259" s="235"/>
      <c r="L259" s="45"/>
      <c r="M259" s="236" t="s">
        <v>1</v>
      </c>
      <c r="N259" s="237" t="s">
        <v>43</v>
      </c>
      <c r="O259" s="92"/>
      <c r="P259" s="238">
        <f>O259*H259</f>
        <v>0</v>
      </c>
      <c r="Q259" s="238">
        <v>0</v>
      </c>
      <c r="R259" s="238">
        <f>Q259*H259</f>
        <v>0</v>
      </c>
      <c r="S259" s="238">
        <v>0.69347000000000003</v>
      </c>
      <c r="T259" s="239">
        <f>S259*H259</f>
        <v>0.69347000000000003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278</v>
      </c>
      <c r="AT259" s="240" t="s">
        <v>166</v>
      </c>
      <c r="AU259" s="240" t="s">
        <v>88</v>
      </c>
      <c r="AY259" s="18" t="s">
        <v>163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86</v>
      </c>
      <c r="BK259" s="241">
        <f>ROUND(I259*H259,2)</f>
        <v>0</v>
      </c>
      <c r="BL259" s="18" t="s">
        <v>278</v>
      </c>
      <c r="BM259" s="240" t="s">
        <v>1807</v>
      </c>
    </row>
    <row r="260" s="2" customFormat="1" ht="24.15" customHeight="1">
      <c r="A260" s="39"/>
      <c r="B260" s="40"/>
      <c r="C260" s="228" t="s">
        <v>531</v>
      </c>
      <c r="D260" s="228" t="s">
        <v>166</v>
      </c>
      <c r="E260" s="229" t="s">
        <v>1518</v>
      </c>
      <c r="F260" s="230" t="s">
        <v>1519</v>
      </c>
      <c r="G260" s="231" t="s">
        <v>445</v>
      </c>
      <c r="H260" s="232">
        <v>1</v>
      </c>
      <c r="I260" s="233"/>
      <c r="J260" s="234">
        <f>ROUND(I260*H260,2)</f>
        <v>0</v>
      </c>
      <c r="K260" s="235"/>
      <c r="L260" s="45"/>
      <c r="M260" s="236" t="s">
        <v>1</v>
      </c>
      <c r="N260" s="237" t="s">
        <v>43</v>
      </c>
      <c r="O260" s="92"/>
      <c r="P260" s="238">
        <f>O260*H260</f>
        <v>0</v>
      </c>
      <c r="Q260" s="238">
        <v>0.072340000000000002</v>
      </c>
      <c r="R260" s="238">
        <f>Q260*H260</f>
        <v>0.072340000000000002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278</v>
      </c>
      <c r="AT260" s="240" t="s">
        <v>166</v>
      </c>
      <c r="AU260" s="240" t="s">
        <v>88</v>
      </c>
      <c r="AY260" s="18" t="s">
        <v>163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86</v>
      </c>
      <c r="BK260" s="241">
        <f>ROUND(I260*H260,2)</f>
        <v>0</v>
      </c>
      <c r="BL260" s="18" t="s">
        <v>278</v>
      </c>
      <c r="BM260" s="240" t="s">
        <v>1808</v>
      </c>
    </row>
    <row r="261" s="2" customFormat="1" ht="24.15" customHeight="1">
      <c r="A261" s="39"/>
      <c r="B261" s="40"/>
      <c r="C261" s="228" t="s">
        <v>535</v>
      </c>
      <c r="D261" s="228" t="s">
        <v>166</v>
      </c>
      <c r="E261" s="229" t="s">
        <v>1521</v>
      </c>
      <c r="F261" s="230" t="s">
        <v>1522</v>
      </c>
      <c r="G261" s="231" t="s">
        <v>445</v>
      </c>
      <c r="H261" s="232">
        <v>1</v>
      </c>
      <c r="I261" s="233"/>
      <c r="J261" s="234">
        <f>ROUND(I261*H261,2)</f>
        <v>0</v>
      </c>
      <c r="K261" s="235"/>
      <c r="L261" s="45"/>
      <c r="M261" s="236" t="s">
        <v>1</v>
      </c>
      <c r="N261" s="237" t="s">
        <v>43</v>
      </c>
      <c r="O261" s="92"/>
      <c r="P261" s="238">
        <f>O261*H261</f>
        <v>0</v>
      </c>
      <c r="Q261" s="238">
        <v>0.00095</v>
      </c>
      <c r="R261" s="238">
        <f>Q261*H261</f>
        <v>0.00095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278</v>
      </c>
      <c r="AT261" s="240" t="s">
        <v>166</v>
      </c>
      <c r="AU261" s="240" t="s">
        <v>88</v>
      </c>
      <c r="AY261" s="18" t="s">
        <v>163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86</v>
      </c>
      <c r="BK261" s="241">
        <f>ROUND(I261*H261,2)</f>
        <v>0</v>
      </c>
      <c r="BL261" s="18" t="s">
        <v>278</v>
      </c>
      <c r="BM261" s="240" t="s">
        <v>1809</v>
      </c>
    </row>
    <row r="262" s="2" customFormat="1" ht="14.4" customHeight="1">
      <c r="A262" s="39"/>
      <c r="B262" s="40"/>
      <c r="C262" s="228" t="s">
        <v>542</v>
      </c>
      <c r="D262" s="228" t="s">
        <v>166</v>
      </c>
      <c r="E262" s="229" t="s">
        <v>1524</v>
      </c>
      <c r="F262" s="230" t="s">
        <v>1525</v>
      </c>
      <c r="G262" s="231" t="s">
        <v>445</v>
      </c>
      <c r="H262" s="232">
        <v>1</v>
      </c>
      <c r="I262" s="233"/>
      <c r="J262" s="234">
        <f>ROUND(I262*H262,2)</f>
        <v>0</v>
      </c>
      <c r="K262" s="235"/>
      <c r="L262" s="45"/>
      <c r="M262" s="236" t="s">
        <v>1</v>
      </c>
      <c r="N262" s="237" t="s">
        <v>43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0.00156</v>
      </c>
      <c r="T262" s="239">
        <f>S262*H262</f>
        <v>0.00156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278</v>
      </c>
      <c r="AT262" s="240" t="s">
        <v>166</v>
      </c>
      <c r="AU262" s="240" t="s">
        <v>88</v>
      </c>
      <c r="AY262" s="18" t="s">
        <v>163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86</v>
      </c>
      <c r="BK262" s="241">
        <f>ROUND(I262*H262,2)</f>
        <v>0</v>
      </c>
      <c r="BL262" s="18" t="s">
        <v>278</v>
      </c>
      <c r="BM262" s="240" t="s">
        <v>1810</v>
      </c>
    </row>
    <row r="263" s="2" customFormat="1" ht="14.4" customHeight="1">
      <c r="A263" s="39"/>
      <c r="B263" s="40"/>
      <c r="C263" s="228" t="s">
        <v>546</v>
      </c>
      <c r="D263" s="228" t="s">
        <v>166</v>
      </c>
      <c r="E263" s="229" t="s">
        <v>1811</v>
      </c>
      <c r="F263" s="230" t="s">
        <v>1812</v>
      </c>
      <c r="G263" s="231" t="s">
        <v>445</v>
      </c>
      <c r="H263" s="232">
        <v>1</v>
      </c>
      <c r="I263" s="233"/>
      <c r="J263" s="234">
        <f>ROUND(I263*H263,2)</f>
        <v>0</v>
      </c>
      <c r="K263" s="235"/>
      <c r="L263" s="45"/>
      <c r="M263" s="236" t="s">
        <v>1</v>
      </c>
      <c r="N263" s="237" t="s">
        <v>43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0.00085999999999999998</v>
      </c>
      <c r="T263" s="239">
        <f>S263*H263</f>
        <v>0.00085999999999999998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278</v>
      </c>
      <c r="AT263" s="240" t="s">
        <v>166</v>
      </c>
      <c r="AU263" s="240" t="s">
        <v>88</v>
      </c>
      <c r="AY263" s="18" t="s">
        <v>163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86</v>
      </c>
      <c r="BK263" s="241">
        <f>ROUND(I263*H263,2)</f>
        <v>0</v>
      </c>
      <c r="BL263" s="18" t="s">
        <v>278</v>
      </c>
      <c r="BM263" s="240" t="s">
        <v>1813</v>
      </c>
    </row>
    <row r="264" s="2" customFormat="1" ht="24.15" customHeight="1">
      <c r="A264" s="39"/>
      <c r="B264" s="40"/>
      <c r="C264" s="228" t="s">
        <v>551</v>
      </c>
      <c r="D264" s="228" t="s">
        <v>166</v>
      </c>
      <c r="E264" s="229" t="s">
        <v>1814</v>
      </c>
      <c r="F264" s="230" t="s">
        <v>1815</v>
      </c>
      <c r="G264" s="231" t="s">
        <v>445</v>
      </c>
      <c r="H264" s="232">
        <v>1</v>
      </c>
      <c r="I264" s="233"/>
      <c r="J264" s="234">
        <f>ROUND(I264*H264,2)</f>
        <v>0</v>
      </c>
      <c r="K264" s="235"/>
      <c r="L264" s="45"/>
      <c r="M264" s="236" t="s">
        <v>1</v>
      </c>
      <c r="N264" s="237" t="s">
        <v>43</v>
      </c>
      <c r="O264" s="92"/>
      <c r="P264" s="238">
        <f>O264*H264</f>
        <v>0</v>
      </c>
      <c r="Q264" s="238">
        <v>0.0018</v>
      </c>
      <c r="R264" s="238">
        <f>Q264*H264</f>
        <v>0.0018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278</v>
      </c>
      <c r="AT264" s="240" t="s">
        <v>166</v>
      </c>
      <c r="AU264" s="240" t="s">
        <v>88</v>
      </c>
      <c r="AY264" s="18" t="s">
        <v>163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86</v>
      </c>
      <c r="BK264" s="241">
        <f>ROUND(I264*H264,2)</f>
        <v>0</v>
      </c>
      <c r="BL264" s="18" t="s">
        <v>278</v>
      </c>
      <c r="BM264" s="240" t="s">
        <v>1816</v>
      </c>
    </row>
    <row r="265" s="2" customFormat="1" ht="14.4" customHeight="1">
      <c r="A265" s="39"/>
      <c r="B265" s="40"/>
      <c r="C265" s="228" t="s">
        <v>556</v>
      </c>
      <c r="D265" s="228" t="s">
        <v>166</v>
      </c>
      <c r="E265" s="229" t="s">
        <v>1527</v>
      </c>
      <c r="F265" s="230" t="s">
        <v>1528</v>
      </c>
      <c r="G265" s="231" t="s">
        <v>445</v>
      </c>
      <c r="H265" s="232">
        <v>1</v>
      </c>
      <c r="I265" s="233"/>
      <c r="J265" s="234">
        <f>ROUND(I265*H265,2)</f>
        <v>0</v>
      </c>
      <c r="K265" s="235"/>
      <c r="L265" s="45"/>
      <c r="M265" s="236" t="s">
        <v>1</v>
      </c>
      <c r="N265" s="237" t="s">
        <v>43</v>
      </c>
      <c r="O265" s="92"/>
      <c r="P265" s="238">
        <f>O265*H265</f>
        <v>0</v>
      </c>
      <c r="Q265" s="238">
        <v>0.0018400000000000001</v>
      </c>
      <c r="R265" s="238">
        <f>Q265*H265</f>
        <v>0.0018400000000000001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278</v>
      </c>
      <c r="AT265" s="240" t="s">
        <v>166</v>
      </c>
      <c r="AU265" s="240" t="s">
        <v>88</v>
      </c>
      <c r="AY265" s="18" t="s">
        <v>163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86</v>
      </c>
      <c r="BK265" s="241">
        <f>ROUND(I265*H265,2)</f>
        <v>0</v>
      </c>
      <c r="BL265" s="18" t="s">
        <v>278</v>
      </c>
      <c r="BM265" s="240" t="s">
        <v>1817</v>
      </c>
    </row>
    <row r="266" s="2" customFormat="1" ht="14.4" customHeight="1">
      <c r="A266" s="39"/>
      <c r="B266" s="40"/>
      <c r="C266" s="228" t="s">
        <v>560</v>
      </c>
      <c r="D266" s="228" t="s">
        <v>166</v>
      </c>
      <c r="E266" s="229" t="s">
        <v>1530</v>
      </c>
      <c r="F266" s="230" t="s">
        <v>1531</v>
      </c>
      <c r="G266" s="231" t="s">
        <v>445</v>
      </c>
      <c r="H266" s="232">
        <v>1</v>
      </c>
      <c r="I266" s="233"/>
      <c r="J266" s="234">
        <f>ROUND(I266*H266,2)</f>
        <v>0</v>
      </c>
      <c r="K266" s="235"/>
      <c r="L266" s="45"/>
      <c r="M266" s="236" t="s">
        <v>1</v>
      </c>
      <c r="N266" s="237" t="s">
        <v>43</v>
      </c>
      <c r="O266" s="92"/>
      <c r="P266" s="238">
        <f>O266*H266</f>
        <v>0</v>
      </c>
      <c r="Q266" s="238">
        <v>0.0018400000000000001</v>
      </c>
      <c r="R266" s="238">
        <f>Q266*H266</f>
        <v>0.0018400000000000001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278</v>
      </c>
      <c r="AT266" s="240" t="s">
        <v>166</v>
      </c>
      <c r="AU266" s="240" t="s">
        <v>88</v>
      </c>
      <c r="AY266" s="18" t="s">
        <v>163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86</v>
      </c>
      <c r="BK266" s="241">
        <f>ROUND(I266*H266,2)</f>
        <v>0</v>
      </c>
      <c r="BL266" s="18" t="s">
        <v>278</v>
      </c>
      <c r="BM266" s="240" t="s">
        <v>1818</v>
      </c>
    </row>
    <row r="267" s="2" customFormat="1" ht="14.4" customHeight="1">
      <c r="A267" s="39"/>
      <c r="B267" s="40"/>
      <c r="C267" s="228" t="s">
        <v>564</v>
      </c>
      <c r="D267" s="228" t="s">
        <v>166</v>
      </c>
      <c r="E267" s="229" t="s">
        <v>1533</v>
      </c>
      <c r="F267" s="230" t="s">
        <v>1534</v>
      </c>
      <c r="G267" s="231" t="s">
        <v>184</v>
      </c>
      <c r="H267" s="232">
        <v>2</v>
      </c>
      <c r="I267" s="233"/>
      <c r="J267" s="234">
        <f>ROUND(I267*H267,2)</f>
        <v>0</v>
      </c>
      <c r="K267" s="235"/>
      <c r="L267" s="45"/>
      <c r="M267" s="236" t="s">
        <v>1</v>
      </c>
      <c r="N267" s="237" t="s">
        <v>43</v>
      </c>
      <c r="O267" s="92"/>
      <c r="P267" s="238">
        <f>O267*H267</f>
        <v>0</v>
      </c>
      <c r="Q267" s="238">
        <v>0.00024000000000000001</v>
      </c>
      <c r="R267" s="238">
        <f>Q267*H267</f>
        <v>0.00048000000000000001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278</v>
      </c>
      <c r="AT267" s="240" t="s">
        <v>166</v>
      </c>
      <c r="AU267" s="240" t="s">
        <v>88</v>
      </c>
      <c r="AY267" s="18" t="s">
        <v>163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86</v>
      </c>
      <c r="BK267" s="241">
        <f>ROUND(I267*H267,2)</f>
        <v>0</v>
      </c>
      <c r="BL267" s="18" t="s">
        <v>278</v>
      </c>
      <c r="BM267" s="240" t="s">
        <v>1819</v>
      </c>
    </row>
    <row r="268" s="2" customFormat="1" ht="14.4" customHeight="1">
      <c r="A268" s="39"/>
      <c r="B268" s="40"/>
      <c r="C268" s="228" t="s">
        <v>568</v>
      </c>
      <c r="D268" s="228" t="s">
        <v>166</v>
      </c>
      <c r="E268" s="229" t="s">
        <v>1536</v>
      </c>
      <c r="F268" s="230" t="s">
        <v>1537</v>
      </c>
      <c r="G268" s="231" t="s">
        <v>184</v>
      </c>
      <c r="H268" s="232">
        <v>1</v>
      </c>
      <c r="I268" s="233"/>
      <c r="J268" s="234">
        <f>ROUND(I268*H268,2)</f>
        <v>0</v>
      </c>
      <c r="K268" s="235"/>
      <c r="L268" s="45"/>
      <c r="M268" s="236" t="s">
        <v>1</v>
      </c>
      <c r="N268" s="237" t="s">
        <v>43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278</v>
      </c>
      <c r="AT268" s="240" t="s">
        <v>166</v>
      </c>
      <c r="AU268" s="240" t="s">
        <v>88</v>
      </c>
      <c r="AY268" s="18" t="s">
        <v>163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86</v>
      </c>
      <c r="BK268" s="241">
        <f>ROUND(I268*H268,2)</f>
        <v>0</v>
      </c>
      <c r="BL268" s="18" t="s">
        <v>278</v>
      </c>
      <c r="BM268" s="240" t="s">
        <v>1820</v>
      </c>
    </row>
    <row r="269" s="2" customFormat="1" ht="24.15" customHeight="1">
      <c r="A269" s="39"/>
      <c r="B269" s="40"/>
      <c r="C269" s="228" t="s">
        <v>572</v>
      </c>
      <c r="D269" s="228" t="s">
        <v>166</v>
      </c>
      <c r="E269" s="229" t="s">
        <v>1539</v>
      </c>
      <c r="F269" s="230" t="s">
        <v>1540</v>
      </c>
      <c r="G269" s="231" t="s">
        <v>538</v>
      </c>
      <c r="H269" s="301"/>
      <c r="I269" s="233"/>
      <c r="J269" s="234">
        <f>ROUND(I269*H269,2)</f>
        <v>0</v>
      </c>
      <c r="K269" s="235"/>
      <c r="L269" s="45"/>
      <c r="M269" s="236" t="s">
        <v>1</v>
      </c>
      <c r="N269" s="237" t="s">
        <v>43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0" t="s">
        <v>278</v>
      </c>
      <c r="AT269" s="240" t="s">
        <v>166</v>
      </c>
      <c r="AU269" s="240" t="s">
        <v>88</v>
      </c>
      <c r="AY269" s="18" t="s">
        <v>163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86</v>
      </c>
      <c r="BK269" s="241">
        <f>ROUND(I269*H269,2)</f>
        <v>0</v>
      </c>
      <c r="BL269" s="18" t="s">
        <v>278</v>
      </c>
      <c r="BM269" s="240" t="s">
        <v>1821</v>
      </c>
    </row>
    <row r="270" s="12" customFormat="1" ht="22.8" customHeight="1">
      <c r="A270" s="12"/>
      <c r="B270" s="212"/>
      <c r="C270" s="213"/>
      <c r="D270" s="214" t="s">
        <v>77</v>
      </c>
      <c r="E270" s="226" t="s">
        <v>1547</v>
      </c>
      <c r="F270" s="226" t="s">
        <v>1548</v>
      </c>
      <c r="G270" s="213"/>
      <c r="H270" s="213"/>
      <c r="I270" s="216"/>
      <c r="J270" s="227">
        <f>BK270</f>
        <v>0</v>
      </c>
      <c r="K270" s="213"/>
      <c r="L270" s="218"/>
      <c r="M270" s="219"/>
      <c r="N270" s="220"/>
      <c r="O270" s="220"/>
      <c r="P270" s="221">
        <f>SUM(P271:P274)</f>
        <v>0</v>
      </c>
      <c r="Q270" s="220"/>
      <c r="R270" s="221">
        <f>SUM(R271:R274)</f>
        <v>0.0030000000000000001</v>
      </c>
      <c r="S270" s="220"/>
      <c r="T270" s="222">
        <f>SUM(T271:T274)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3" t="s">
        <v>88</v>
      </c>
      <c r="AT270" s="224" t="s">
        <v>77</v>
      </c>
      <c r="AU270" s="224" t="s">
        <v>86</v>
      </c>
      <c r="AY270" s="223" t="s">
        <v>163</v>
      </c>
      <c r="BK270" s="225">
        <f>SUM(BK271:BK274)</f>
        <v>0</v>
      </c>
    </row>
    <row r="271" s="2" customFormat="1" ht="49.05" customHeight="1">
      <c r="A271" s="39"/>
      <c r="B271" s="40"/>
      <c r="C271" s="228" t="s">
        <v>577</v>
      </c>
      <c r="D271" s="228" t="s">
        <v>166</v>
      </c>
      <c r="E271" s="229" t="s">
        <v>1549</v>
      </c>
      <c r="F271" s="230" t="s">
        <v>1550</v>
      </c>
      <c r="G271" s="231" t="s">
        <v>184</v>
      </c>
      <c r="H271" s="232">
        <v>2</v>
      </c>
      <c r="I271" s="233"/>
      <c r="J271" s="234">
        <f>ROUND(I271*H271,2)</f>
        <v>0</v>
      </c>
      <c r="K271" s="235"/>
      <c r="L271" s="45"/>
      <c r="M271" s="236" t="s">
        <v>1</v>
      </c>
      <c r="N271" s="237" t="s">
        <v>43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278</v>
      </c>
      <c r="AT271" s="240" t="s">
        <v>166</v>
      </c>
      <c r="AU271" s="240" t="s">
        <v>88</v>
      </c>
      <c r="AY271" s="18" t="s">
        <v>163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86</v>
      </c>
      <c r="BK271" s="241">
        <f>ROUND(I271*H271,2)</f>
        <v>0</v>
      </c>
      <c r="BL271" s="18" t="s">
        <v>278</v>
      </c>
      <c r="BM271" s="240" t="s">
        <v>1822</v>
      </c>
    </row>
    <row r="272" s="2" customFormat="1" ht="14.4" customHeight="1">
      <c r="A272" s="39"/>
      <c r="B272" s="40"/>
      <c r="C272" s="228" t="s">
        <v>581</v>
      </c>
      <c r="D272" s="228" t="s">
        <v>166</v>
      </c>
      <c r="E272" s="229" t="s">
        <v>1552</v>
      </c>
      <c r="F272" s="230" t="s">
        <v>1553</v>
      </c>
      <c r="G272" s="231" t="s">
        <v>184</v>
      </c>
      <c r="H272" s="232">
        <v>2</v>
      </c>
      <c r="I272" s="233"/>
      <c r="J272" s="234">
        <f>ROUND(I272*H272,2)</f>
        <v>0</v>
      </c>
      <c r="K272" s="235"/>
      <c r="L272" s="45"/>
      <c r="M272" s="236" t="s">
        <v>1</v>
      </c>
      <c r="N272" s="237" t="s">
        <v>43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278</v>
      </c>
      <c r="AT272" s="240" t="s">
        <v>166</v>
      </c>
      <c r="AU272" s="240" t="s">
        <v>88</v>
      </c>
      <c r="AY272" s="18" t="s">
        <v>163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86</v>
      </c>
      <c r="BK272" s="241">
        <f>ROUND(I272*H272,2)</f>
        <v>0</v>
      </c>
      <c r="BL272" s="18" t="s">
        <v>278</v>
      </c>
      <c r="BM272" s="240" t="s">
        <v>1823</v>
      </c>
    </row>
    <row r="273" s="2" customFormat="1" ht="24.15" customHeight="1">
      <c r="A273" s="39"/>
      <c r="B273" s="40"/>
      <c r="C273" s="290" t="s">
        <v>586</v>
      </c>
      <c r="D273" s="290" t="s">
        <v>294</v>
      </c>
      <c r="E273" s="291" t="s">
        <v>1555</v>
      </c>
      <c r="F273" s="292" t="s">
        <v>1556</v>
      </c>
      <c r="G273" s="293" t="s">
        <v>184</v>
      </c>
      <c r="H273" s="294">
        <v>2</v>
      </c>
      <c r="I273" s="295"/>
      <c r="J273" s="296">
        <f>ROUND(I273*H273,2)</f>
        <v>0</v>
      </c>
      <c r="K273" s="297"/>
      <c r="L273" s="298"/>
      <c r="M273" s="299" t="s">
        <v>1</v>
      </c>
      <c r="N273" s="300" t="s">
        <v>43</v>
      </c>
      <c r="O273" s="92"/>
      <c r="P273" s="238">
        <f>O273*H273</f>
        <v>0</v>
      </c>
      <c r="Q273" s="238">
        <v>0.0015</v>
      </c>
      <c r="R273" s="238">
        <f>Q273*H273</f>
        <v>0.0030000000000000001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350</v>
      </c>
      <c r="AT273" s="240" t="s">
        <v>294</v>
      </c>
      <c r="AU273" s="240" t="s">
        <v>88</v>
      </c>
      <c r="AY273" s="18" t="s">
        <v>163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86</v>
      </c>
      <c r="BK273" s="241">
        <f>ROUND(I273*H273,2)</f>
        <v>0</v>
      </c>
      <c r="BL273" s="18" t="s">
        <v>278</v>
      </c>
      <c r="BM273" s="240" t="s">
        <v>1824</v>
      </c>
    </row>
    <row r="274" s="2" customFormat="1" ht="24.15" customHeight="1">
      <c r="A274" s="39"/>
      <c r="B274" s="40"/>
      <c r="C274" s="228" t="s">
        <v>590</v>
      </c>
      <c r="D274" s="228" t="s">
        <v>166</v>
      </c>
      <c r="E274" s="229" t="s">
        <v>1558</v>
      </c>
      <c r="F274" s="230" t="s">
        <v>1559</v>
      </c>
      <c r="G274" s="231" t="s">
        <v>538</v>
      </c>
      <c r="H274" s="301"/>
      <c r="I274" s="233"/>
      <c r="J274" s="234">
        <f>ROUND(I274*H274,2)</f>
        <v>0</v>
      </c>
      <c r="K274" s="235"/>
      <c r="L274" s="45"/>
      <c r="M274" s="236" t="s">
        <v>1</v>
      </c>
      <c r="N274" s="237" t="s">
        <v>43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278</v>
      </c>
      <c r="AT274" s="240" t="s">
        <v>166</v>
      </c>
      <c r="AU274" s="240" t="s">
        <v>88</v>
      </c>
      <c r="AY274" s="18" t="s">
        <v>163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86</v>
      </c>
      <c r="BK274" s="241">
        <f>ROUND(I274*H274,2)</f>
        <v>0</v>
      </c>
      <c r="BL274" s="18" t="s">
        <v>278</v>
      </c>
      <c r="BM274" s="240" t="s">
        <v>1825</v>
      </c>
    </row>
    <row r="275" s="12" customFormat="1" ht="22.8" customHeight="1">
      <c r="A275" s="12"/>
      <c r="B275" s="212"/>
      <c r="C275" s="213"/>
      <c r="D275" s="214" t="s">
        <v>77</v>
      </c>
      <c r="E275" s="226" t="s">
        <v>944</v>
      </c>
      <c r="F275" s="226" t="s">
        <v>945</v>
      </c>
      <c r="G275" s="213"/>
      <c r="H275" s="213"/>
      <c r="I275" s="216"/>
      <c r="J275" s="227">
        <f>BK275</f>
        <v>0</v>
      </c>
      <c r="K275" s="213"/>
      <c r="L275" s="218"/>
      <c r="M275" s="219"/>
      <c r="N275" s="220"/>
      <c r="O275" s="220"/>
      <c r="P275" s="221">
        <f>SUM(P276:P279)</f>
        <v>0</v>
      </c>
      <c r="Q275" s="220"/>
      <c r="R275" s="221">
        <f>SUM(R276:R279)</f>
        <v>0</v>
      </c>
      <c r="S275" s="220"/>
      <c r="T275" s="222">
        <f>SUM(T276:T279)</f>
        <v>0.72863999999999995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3" t="s">
        <v>88</v>
      </c>
      <c r="AT275" s="224" t="s">
        <v>77</v>
      </c>
      <c r="AU275" s="224" t="s">
        <v>86</v>
      </c>
      <c r="AY275" s="223" t="s">
        <v>163</v>
      </c>
      <c r="BK275" s="225">
        <f>SUM(BK276:BK279)</f>
        <v>0</v>
      </c>
    </row>
    <row r="276" s="2" customFormat="1" ht="14.4" customHeight="1">
      <c r="A276" s="39"/>
      <c r="B276" s="40"/>
      <c r="C276" s="228" t="s">
        <v>594</v>
      </c>
      <c r="D276" s="228" t="s">
        <v>166</v>
      </c>
      <c r="E276" s="229" t="s">
        <v>1561</v>
      </c>
      <c r="F276" s="230" t="s">
        <v>1562</v>
      </c>
      <c r="G276" s="231" t="s">
        <v>169</v>
      </c>
      <c r="H276" s="232">
        <v>15.18</v>
      </c>
      <c r="I276" s="233"/>
      <c r="J276" s="234">
        <f>ROUND(I276*H276,2)</f>
        <v>0</v>
      </c>
      <c r="K276" s="235"/>
      <c r="L276" s="45"/>
      <c r="M276" s="236" t="s">
        <v>1</v>
      </c>
      <c r="N276" s="237" t="s">
        <v>43</v>
      </c>
      <c r="O276" s="92"/>
      <c r="P276" s="238">
        <f>O276*H276</f>
        <v>0</v>
      </c>
      <c r="Q276" s="238">
        <v>0</v>
      </c>
      <c r="R276" s="238">
        <f>Q276*H276</f>
        <v>0</v>
      </c>
      <c r="S276" s="238">
        <v>0.017999999999999999</v>
      </c>
      <c r="T276" s="239">
        <f>S276*H276</f>
        <v>0.27323999999999998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278</v>
      </c>
      <c r="AT276" s="240" t="s">
        <v>166</v>
      </c>
      <c r="AU276" s="240" t="s">
        <v>88</v>
      </c>
      <c r="AY276" s="18" t="s">
        <v>163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86</v>
      </c>
      <c r="BK276" s="241">
        <f>ROUND(I276*H276,2)</f>
        <v>0</v>
      </c>
      <c r="BL276" s="18" t="s">
        <v>278</v>
      </c>
      <c r="BM276" s="240" t="s">
        <v>1826</v>
      </c>
    </row>
    <row r="277" s="13" customFormat="1">
      <c r="A277" s="13"/>
      <c r="B277" s="242"/>
      <c r="C277" s="243"/>
      <c r="D277" s="244" t="s">
        <v>172</v>
      </c>
      <c r="E277" s="245" t="s">
        <v>1</v>
      </c>
      <c r="F277" s="246" t="s">
        <v>1743</v>
      </c>
      <c r="G277" s="243"/>
      <c r="H277" s="247">
        <v>15.18</v>
      </c>
      <c r="I277" s="248"/>
      <c r="J277" s="243"/>
      <c r="K277" s="243"/>
      <c r="L277" s="249"/>
      <c r="M277" s="250"/>
      <c r="N277" s="251"/>
      <c r="O277" s="251"/>
      <c r="P277" s="251"/>
      <c r="Q277" s="251"/>
      <c r="R277" s="251"/>
      <c r="S277" s="251"/>
      <c r="T277" s="25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3" t="s">
        <v>172</v>
      </c>
      <c r="AU277" s="253" t="s">
        <v>88</v>
      </c>
      <c r="AV277" s="13" t="s">
        <v>88</v>
      </c>
      <c r="AW277" s="13" t="s">
        <v>34</v>
      </c>
      <c r="AX277" s="13" t="s">
        <v>86</v>
      </c>
      <c r="AY277" s="253" t="s">
        <v>163</v>
      </c>
    </row>
    <row r="278" s="2" customFormat="1" ht="24.15" customHeight="1">
      <c r="A278" s="39"/>
      <c r="B278" s="40"/>
      <c r="C278" s="228" t="s">
        <v>599</v>
      </c>
      <c r="D278" s="228" t="s">
        <v>166</v>
      </c>
      <c r="E278" s="229" t="s">
        <v>1567</v>
      </c>
      <c r="F278" s="230" t="s">
        <v>1568</v>
      </c>
      <c r="G278" s="231" t="s">
        <v>169</v>
      </c>
      <c r="H278" s="232">
        <v>15.18</v>
      </c>
      <c r="I278" s="233"/>
      <c r="J278" s="234">
        <f>ROUND(I278*H278,2)</f>
        <v>0</v>
      </c>
      <c r="K278" s="235"/>
      <c r="L278" s="45"/>
      <c r="M278" s="236" t="s">
        <v>1</v>
      </c>
      <c r="N278" s="237" t="s">
        <v>43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0.029999999999999999</v>
      </c>
      <c r="T278" s="239">
        <f>S278*H278</f>
        <v>0.45539999999999997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278</v>
      </c>
      <c r="AT278" s="240" t="s">
        <v>166</v>
      </c>
      <c r="AU278" s="240" t="s">
        <v>88</v>
      </c>
      <c r="AY278" s="18" t="s">
        <v>163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86</v>
      </c>
      <c r="BK278" s="241">
        <f>ROUND(I278*H278,2)</f>
        <v>0</v>
      </c>
      <c r="BL278" s="18" t="s">
        <v>278</v>
      </c>
      <c r="BM278" s="240" t="s">
        <v>1827</v>
      </c>
    </row>
    <row r="279" s="2" customFormat="1" ht="24.15" customHeight="1">
      <c r="A279" s="39"/>
      <c r="B279" s="40"/>
      <c r="C279" s="228" t="s">
        <v>603</v>
      </c>
      <c r="D279" s="228" t="s">
        <v>166</v>
      </c>
      <c r="E279" s="229" t="s">
        <v>990</v>
      </c>
      <c r="F279" s="230" t="s">
        <v>991</v>
      </c>
      <c r="G279" s="231" t="s">
        <v>538</v>
      </c>
      <c r="H279" s="301"/>
      <c r="I279" s="233"/>
      <c r="J279" s="234">
        <f>ROUND(I279*H279,2)</f>
        <v>0</v>
      </c>
      <c r="K279" s="235"/>
      <c r="L279" s="45"/>
      <c r="M279" s="236" t="s">
        <v>1</v>
      </c>
      <c r="N279" s="237" t="s">
        <v>43</v>
      </c>
      <c r="O279" s="92"/>
      <c r="P279" s="238">
        <f>O279*H279</f>
        <v>0</v>
      </c>
      <c r="Q279" s="238">
        <v>0</v>
      </c>
      <c r="R279" s="238">
        <f>Q279*H279</f>
        <v>0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278</v>
      </c>
      <c r="AT279" s="240" t="s">
        <v>166</v>
      </c>
      <c r="AU279" s="240" t="s">
        <v>88</v>
      </c>
      <c r="AY279" s="18" t="s">
        <v>163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86</v>
      </c>
      <c r="BK279" s="241">
        <f>ROUND(I279*H279,2)</f>
        <v>0</v>
      </c>
      <c r="BL279" s="18" t="s">
        <v>278</v>
      </c>
      <c r="BM279" s="240" t="s">
        <v>1828</v>
      </c>
    </row>
    <row r="280" s="12" customFormat="1" ht="22.8" customHeight="1">
      <c r="A280" s="12"/>
      <c r="B280" s="212"/>
      <c r="C280" s="213"/>
      <c r="D280" s="214" t="s">
        <v>77</v>
      </c>
      <c r="E280" s="226" t="s">
        <v>1571</v>
      </c>
      <c r="F280" s="226" t="s">
        <v>1572</v>
      </c>
      <c r="G280" s="213"/>
      <c r="H280" s="213"/>
      <c r="I280" s="216"/>
      <c r="J280" s="227">
        <f>BK280</f>
        <v>0</v>
      </c>
      <c r="K280" s="213"/>
      <c r="L280" s="218"/>
      <c r="M280" s="219"/>
      <c r="N280" s="220"/>
      <c r="O280" s="220"/>
      <c r="P280" s="221">
        <f>SUM(P281:P291)</f>
        <v>0</v>
      </c>
      <c r="Q280" s="220"/>
      <c r="R280" s="221">
        <f>SUM(R281:R291)</f>
        <v>0.17639160000000001</v>
      </c>
      <c r="S280" s="220"/>
      <c r="T280" s="222">
        <f>SUM(T281:T291)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3" t="s">
        <v>88</v>
      </c>
      <c r="AT280" s="224" t="s">
        <v>77</v>
      </c>
      <c r="AU280" s="224" t="s">
        <v>86</v>
      </c>
      <c r="AY280" s="223" t="s">
        <v>163</v>
      </c>
      <c r="BK280" s="225">
        <f>SUM(BK281:BK291)</f>
        <v>0</v>
      </c>
    </row>
    <row r="281" s="2" customFormat="1" ht="24.15" customHeight="1">
      <c r="A281" s="39"/>
      <c r="B281" s="40"/>
      <c r="C281" s="228" t="s">
        <v>607</v>
      </c>
      <c r="D281" s="228" t="s">
        <v>166</v>
      </c>
      <c r="E281" s="229" t="s">
        <v>1573</v>
      </c>
      <c r="F281" s="230" t="s">
        <v>1574</v>
      </c>
      <c r="G281" s="231" t="s">
        <v>169</v>
      </c>
      <c r="H281" s="232">
        <v>5.6100000000000003</v>
      </c>
      <c r="I281" s="233"/>
      <c r="J281" s="234">
        <f>ROUND(I281*H281,2)</f>
        <v>0</v>
      </c>
      <c r="K281" s="235"/>
      <c r="L281" s="45"/>
      <c r="M281" s="236" t="s">
        <v>1</v>
      </c>
      <c r="N281" s="237" t="s">
        <v>43</v>
      </c>
      <c r="O281" s="92"/>
      <c r="P281" s="238">
        <f>O281*H281</f>
        <v>0</v>
      </c>
      <c r="Q281" s="238">
        <v>0.01223</v>
      </c>
      <c r="R281" s="238">
        <f>Q281*H281</f>
        <v>0.068610299999999999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278</v>
      </c>
      <c r="AT281" s="240" t="s">
        <v>166</v>
      </c>
      <c r="AU281" s="240" t="s">
        <v>88</v>
      </c>
      <c r="AY281" s="18" t="s">
        <v>163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86</v>
      </c>
      <c r="BK281" s="241">
        <f>ROUND(I281*H281,2)</f>
        <v>0</v>
      </c>
      <c r="BL281" s="18" t="s">
        <v>278</v>
      </c>
      <c r="BM281" s="240" t="s">
        <v>1829</v>
      </c>
    </row>
    <row r="282" s="13" customFormat="1">
      <c r="A282" s="13"/>
      <c r="B282" s="242"/>
      <c r="C282" s="243"/>
      <c r="D282" s="244" t="s">
        <v>172</v>
      </c>
      <c r="E282" s="245" t="s">
        <v>1</v>
      </c>
      <c r="F282" s="246" t="s">
        <v>1830</v>
      </c>
      <c r="G282" s="243"/>
      <c r="H282" s="247">
        <v>5.6100000000000003</v>
      </c>
      <c r="I282" s="248"/>
      <c r="J282" s="243"/>
      <c r="K282" s="243"/>
      <c r="L282" s="249"/>
      <c r="M282" s="250"/>
      <c r="N282" s="251"/>
      <c r="O282" s="251"/>
      <c r="P282" s="251"/>
      <c r="Q282" s="251"/>
      <c r="R282" s="251"/>
      <c r="S282" s="251"/>
      <c r="T282" s="25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3" t="s">
        <v>172</v>
      </c>
      <c r="AU282" s="253" t="s">
        <v>88</v>
      </c>
      <c r="AV282" s="13" t="s">
        <v>88</v>
      </c>
      <c r="AW282" s="13" t="s">
        <v>34</v>
      </c>
      <c r="AX282" s="13" t="s">
        <v>86</v>
      </c>
      <c r="AY282" s="253" t="s">
        <v>163</v>
      </c>
    </row>
    <row r="283" s="2" customFormat="1" ht="24.15" customHeight="1">
      <c r="A283" s="39"/>
      <c r="B283" s="40"/>
      <c r="C283" s="228" t="s">
        <v>611</v>
      </c>
      <c r="D283" s="228" t="s">
        <v>166</v>
      </c>
      <c r="E283" s="229" t="s">
        <v>1578</v>
      </c>
      <c r="F283" s="230" t="s">
        <v>1579</v>
      </c>
      <c r="G283" s="231" t="s">
        <v>169</v>
      </c>
      <c r="H283" s="232">
        <v>8.5950000000000006</v>
      </c>
      <c r="I283" s="233"/>
      <c r="J283" s="234">
        <f>ROUND(I283*H283,2)</f>
        <v>0</v>
      </c>
      <c r="K283" s="235"/>
      <c r="L283" s="45"/>
      <c r="M283" s="236" t="s">
        <v>1</v>
      </c>
      <c r="N283" s="237" t="s">
        <v>43</v>
      </c>
      <c r="O283" s="92"/>
      <c r="P283" s="238">
        <f>O283*H283</f>
        <v>0</v>
      </c>
      <c r="Q283" s="238">
        <v>0.012540000000000001</v>
      </c>
      <c r="R283" s="238">
        <f>Q283*H283</f>
        <v>0.10778130000000001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278</v>
      </c>
      <c r="AT283" s="240" t="s">
        <v>166</v>
      </c>
      <c r="AU283" s="240" t="s">
        <v>88</v>
      </c>
      <c r="AY283" s="18" t="s">
        <v>163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86</v>
      </c>
      <c r="BK283" s="241">
        <f>ROUND(I283*H283,2)</f>
        <v>0</v>
      </c>
      <c r="BL283" s="18" t="s">
        <v>278</v>
      </c>
      <c r="BM283" s="240" t="s">
        <v>1831</v>
      </c>
    </row>
    <row r="284" s="15" customFormat="1">
      <c r="A284" s="15"/>
      <c r="B284" s="269"/>
      <c r="C284" s="270"/>
      <c r="D284" s="244" t="s">
        <v>172</v>
      </c>
      <c r="E284" s="271" t="s">
        <v>1</v>
      </c>
      <c r="F284" s="272" t="s">
        <v>1321</v>
      </c>
      <c r="G284" s="270"/>
      <c r="H284" s="271" t="s">
        <v>1</v>
      </c>
      <c r="I284" s="273"/>
      <c r="J284" s="270"/>
      <c r="K284" s="270"/>
      <c r="L284" s="274"/>
      <c r="M284" s="275"/>
      <c r="N284" s="276"/>
      <c r="O284" s="276"/>
      <c r="P284" s="276"/>
      <c r="Q284" s="276"/>
      <c r="R284" s="276"/>
      <c r="S284" s="276"/>
      <c r="T284" s="27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8" t="s">
        <v>172</v>
      </c>
      <c r="AU284" s="278" t="s">
        <v>88</v>
      </c>
      <c r="AV284" s="15" t="s">
        <v>86</v>
      </c>
      <c r="AW284" s="15" t="s">
        <v>34</v>
      </c>
      <c r="AX284" s="15" t="s">
        <v>78</v>
      </c>
      <c r="AY284" s="278" t="s">
        <v>163</v>
      </c>
    </row>
    <row r="285" s="13" customFormat="1">
      <c r="A285" s="13"/>
      <c r="B285" s="242"/>
      <c r="C285" s="243"/>
      <c r="D285" s="244" t="s">
        <v>172</v>
      </c>
      <c r="E285" s="245" t="s">
        <v>1</v>
      </c>
      <c r="F285" s="246" t="s">
        <v>1832</v>
      </c>
      <c r="G285" s="243"/>
      <c r="H285" s="247">
        <v>2.9249999999999998</v>
      </c>
      <c r="I285" s="248"/>
      <c r="J285" s="243"/>
      <c r="K285" s="243"/>
      <c r="L285" s="249"/>
      <c r="M285" s="250"/>
      <c r="N285" s="251"/>
      <c r="O285" s="251"/>
      <c r="P285" s="251"/>
      <c r="Q285" s="251"/>
      <c r="R285" s="251"/>
      <c r="S285" s="251"/>
      <c r="T285" s="25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3" t="s">
        <v>172</v>
      </c>
      <c r="AU285" s="253" t="s">
        <v>88</v>
      </c>
      <c r="AV285" s="13" t="s">
        <v>88</v>
      </c>
      <c r="AW285" s="13" t="s">
        <v>34</v>
      </c>
      <c r="AX285" s="13" t="s">
        <v>78</v>
      </c>
      <c r="AY285" s="253" t="s">
        <v>163</v>
      </c>
    </row>
    <row r="286" s="15" customFormat="1">
      <c r="A286" s="15"/>
      <c r="B286" s="269"/>
      <c r="C286" s="270"/>
      <c r="D286" s="244" t="s">
        <v>172</v>
      </c>
      <c r="E286" s="271" t="s">
        <v>1</v>
      </c>
      <c r="F286" s="272" t="s">
        <v>1833</v>
      </c>
      <c r="G286" s="270"/>
      <c r="H286" s="271" t="s">
        <v>1</v>
      </c>
      <c r="I286" s="273"/>
      <c r="J286" s="270"/>
      <c r="K286" s="270"/>
      <c r="L286" s="274"/>
      <c r="M286" s="275"/>
      <c r="N286" s="276"/>
      <c r="O286" s="276"/>
      <c r="P286" s="276"/>
      <c r="Q286" s="276"/>
      <c r="R286" s="276"/>
      <c r="S286" s="276"/>
      <c r="T286" s="27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8" t="s">
        <v>172</v>
      </c>
      <c r="AU286" s="278" t="s">
        <v>88</v>
      </c>
      <c r="AV286" s="15" t="s">
        <v>86</v>
      </c>
      <c r="AW286" s="15" t="s">
        <v>34</v>
      </c>
      <c r="AX286" s="15" t="s">
        <v>78</v>
      </c>
      <c r="AY286" s="278" t="s">
        <v>163</v>
      </c>
    </row>
    <row r="287" s="13" customFormat="1">
      <c r="A287" s="13"/>
      <c r="B287" s="242"/>
      <c r="C287" s="243"/>
      <c r="D287" s="244" t="s">
        <v>172</v>
      </c>
      <c r="E287" s="245" t="s">
        <v>1</v>
      </c>
      <c r="F287" s="246" t="s">
        <v>1834</v>
      </c>
      <c r="G287" s="243"/>
      <c r="H287" s="247">
        <v>3.2400000000000002</v>
      </c>
      <c r="I287" s="248"/>
      <c r="J287" s="243"/>
      <c r="K287" s="243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172</v>
      </c>
      <c r="AU287" s="253" t="s">
        <v>88</v>
      </c>
      <c r="AV287" s="13" t="s">
        <v>88</v>
      </c>
      <c r="AW287" s="13" t="s">
        <v>34</v>
      </c>
      <c r="AX287" s="13" t="s">
        <v>78</v>
      </c>
      <c r="AY287" s="253" t="s">
        <v>163</v>
      </c>
    </row>
    <row r="288" s="15" customFormat="1">
      <c r="A288" s="15"/>
      <c r="B288" s="269"/>
      <c r="C288" s="270"/>
      <c r="D288" s="244" t="s">
        <v>172</v>
      </c>
      <c r="E288" s="271" t="s">
        <v>1</v>
      </c>
      <c r="F288" s="272" t="s">
        <v>1835</v>
      </c>
      <c r="G288" s="270"/>
      <c r="H288" s="271" t="s">
        <v>1</v>
      </c>
      <c r="I288" s="273"/>
      <c r="J288" s="270"/>
      <c r="K288" s="270"/>
      <c r="L288" s="274"/>
      <c r="M288" s="275"/>
      <c r="N288" s="276"/>
      <c r="O288" s="276"/>
      <c r="P288" s="276"/>
      <c r="Q288" s="276"/>
      <c r="R288" s="276"/>
      <c r="S288" s="276"/>
      <c r="T288" s="27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8" t="s">
        <v>172</v>
      </c>
      <c r="AU288" s="278" t="s">
        <v>88</v>
      </c>
      <c r="AV288" s="15" t="s">
        <v>86</v>
      </c>
      <c r="AW288" s="15" t="s">
        <v>34</v>
      </c>
      <c r="AX288" s="15" t="s">
        <v>78</v>
      </c>
      <c r="AY288" s="278" t="s">
        <v>163</v>
      </c>
    </row>
    <row r="289" s="13" customFormat="1">
      <c r="A289" s="13"/>
      <c r="B289" s="242"/>
      <c r="C289" s="243"/>
      <c r="D289" s="244" t="s">
        <v>172</v>
      </c>
      <c r="E289" s="245" t="s">
        <v>1</v>
      </c>
      <c r="F289" s="246" t="s">
        <v>1836</v>
      </c>
      <c r="G289" s="243"/>
      <c r="H289" s="247">
        <v>2.4300000000000002</v>
      </c>
      <c r="I289" s="248"/>
      <c r="J289" s="243"/>
      <c r="K289" s="243"/>
      <c r="L289" s="249"/>
      <c r="M289" s="250"/>
      <c r="N289" s="251"/>
      <c r="O289" s="251"/>
      <c r="P289" s="251"/>
      <c r="Q289" s="251"/>
      <c r="R289" s="251"/>
      <c r="S289" s="251"/>
      <c r="T289" s="25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3" t="s">
        <v>172</v>
      </c>
      <c r="AU289" s="253" t="s">
        <v>88</v>
      </c>
      <c r="AV289" s="13" t="s">
        <v>88</v>
      </c>
      <c r="AW289" s="13" t="s">
        <v>34</v>
      </c>
      <c r="AX289" s="13" t="s">
        <v>78</v>
      </c>
      <c r="AY289" s="253" t="s">
        <v>163</v>
      </c>
    </row>
    <row r="290" s="14" customFormat="1">
      <c r="A290" s="14"/>
      <c r="B290" s="254"/>
      <c r="C290" s="255"/>
      <c r="D290" s="244" t="s">
        <v>172</v>
      </c>
      <c r="E290" s="256" t="s">
        <v>1</v>
      </c>
      <c r="F290" s="257" t="s">
        <v>176</v>
      </c>
      <c r="G290" s="255"/>
      <c r="H290" s="258">
        <v>8.5950000000000006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4" t="s">
        <v>172</v>
      </c>
      <c r="AU290" s="264" t="s">
        <v>88</v>
      </c>
      <c r="AV290" s="14" t="s">
        <v>170</v>
      </c>
      <c r="AW290" s="14" t="s">
        <v>34</v>
      </c>
      <c r="AX290" s="14" t="s">
        <v>86</v>
      </c>
      <c r="AY290" s="264" t="s">
        <v>163</v>
      </c>
    </row>
    <row r="291" s="2" customFormat="1" ht="24.15" customHeight="1">
      <c r="A291" s="39"/>
      <c r="B291" s="40"/>
      <c r="C291" s="228" t="s">
        <v>616</v>
      </c>
      <c r="D291" s="228" t="s">
        <v>166</v>
      </c>
      <c r="E291" s="229" t="s">
        <v>1581</v>
      </c>
      <c r="F291" s="230" t="s">
        <v>1582</v>
      </c>
      <c r="G291" s="231" t="s">
        <v>538</v>
      </c>
      <c r="H291" s="301"/>
      <c r="I291" s="233"/>
      <c r="J291" s="234">
        <f>ROUND(I291*H291,2)</f>
        <v>0</v>
      </c>
      <c r="K291" s="235"/>
      <c r="L291" s="45"/>
      <c r="M291" s="236" t="s">
        <v>1</v>
      </c>
      <c r="N291" s="237" t="s">
        <v>43</v>
      </c>
      <c r="O291" s="92"/>
      <c r="P291" s="238">
        <f>O291*H291</f>
        <v>0</v>
      </c>
      <c r="Q291" s="238">
        <v>0</v>
      </c>
      <c r="R291" s="238">
        <f>Q291*H291</f>
        <v>0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278</v>
      </c>
      <c r="AT291" s="240" t="s">
        <v>166</v>
      </c>
      <c r="AU291" s="240" t="s">
        <v>88</v>
      </c>
      <c r="AY291" s="18" t="s">
        <v>163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86</v>
      </c>
      <c r="BK291" s="241">
        <f>ROUND(I291*H291,2)</f>
        <v>0</v>
      </c>
      <c r="BL291" s="18" t="s">
        <v>278</v>
      </c>
      <c r="BM291" s="240" t="s">
        <v>1837</v>
      </c>
    </row>
    <row r="292" s="12" customFormat="1" ht="22.8" customHeight="1">
      <c r="A292" s="12"/>
      <c r="B292" s="212"/>
      <c r="C292" s="213"/>
      <c r="D292" s="214" t="s">
        <v>77</v>
      </c>
      <c r="E292" s="226" t="s">
        <v>540</v>
      </c>
      <c r="F292" s="226" t="s">
        <v>541</v>
      </c>
      <c r="G292" s="213"/>
      <c r="H292" s="213"/>
      <c r="I292" s="216"/>
      <c r="J292" s="227">
        <f>BK292</f>
        <v>0</v>
      </c>
      <c r="K292" s="213"/>
      <c r="L292" s="218"/>
      <c r="M292" s="219"/>
      <c r="N292" s="220"/>
      <c r="O292" s="220"/>
      <c r="P292" s="221">
        <f>SUM(P293:P301)</f>
        <v>0</v>
      </c>
      <c r="Q292" s="220"/>
      <c r="R292" s="221">
        <f>SUM(R293:R301)</f>
        <v>0.067720000000000016</v>
      </c>
      <c r="S292" s="220"/>
      <c r="T292" s="222">
        <f>SUM(T293:T301)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3" t="s">
        <v>88</v>
      </c>
      <c r="AT292" s="224" t="s">
        <v>77</v>
      </c>
      <c r="AU292" s="224" t="s">
        <v>86</v>
      </c>
      <c r="AY292" s="223" t="s">
        <v>163</v>
      </c>
      <c r="BK292" s="225">
        <f>SUM(BK293:BK301)</f>
        <v>0</v>
      </c>
    </row>
    <row r="293" s="2" customFormat="1" ht="24.15" customHeight="1">
      <c r="A293" s="39"/>
      <c r="B293" s="40"/>
      <c r="C293" s="228" t="s">
        <v>620</v>
      </c>
      <c r="D293" s="228" t="s">
        <v>166</v>
      </c>
      <c r="E293" s="229" t="s">
        <v>1584</v>
      </c>
      <c r="F293" s="230" t="s">
        <v>1585</v>
      </c>
      <c r="G293" s="231" t="s">
        <v>184</v>
      </c>
      <c r="H293" s="232">
        <v>4</v>
      </c>
      <c r="I293" s="233"/>
      <c r="J293" s="234">
        <f>ROUND(I293*H293,2)</f>
        <v>0</v>
      </c>
      <c r="K293" s="235"/>
      <c r="L293" s="45"/>
      <c r="M293" s="236" t="s">
        <v>1</v>
      </c>
      <c r="N293" s="237" t="s">
        <v>43</v>
      </c>
      <c r="O293" s="92"/>
      <c r="P293" s="238">
        <f>O293*H293</f>
        <v>0</v>
      </c>
      <c r="Q293" s="238">
        <v>0</v>
      </c>
      <c r="R293" s="238">
        <f>Q293*H293</f>
        <v>0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278</v>
      </c>
      <c r="AT293" s="240" t="s">
        <v>166</v>
      </c>
      <c r="AU293" s="240" t="s">
        <v>88</v>
      </c>
      <c r="AY293" s="18" t="s">
        <v>163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86</v>
      </c>
      <c r="BK293" s="241">
        <f>ROUND(I293*H293,2)</f>
        <v>0</v>
      </c>
      <c r="BL293" s="18" t="s">
        <v>278</v>
      </c>
      <c r="BM293" s="240" t="s">
        <v>1838</v>
      </c>
    </row>
    <row r="294" s="2" customFormat="1" ht="24.15" customHeight="1">
      <c r="A294" s="39"/>
      <c r="B294" s="40"/>
      <c r="C294" s="290" t="s">
        <v>626</v>
      </c>
      <c r="D294" s="290" t="s">
        <v>294</v>
      </c>
      <c r="E294" s="291" t="s">
        <v>1590</v>
      </c>
      <c r="F294" s="292" t="s">
        <v>1591</v>
      </c>
      <c r="G294" s="293" t="s">
        <v>184</v>
      </c>
      <c r="H294" s="294">
        <v>4</v>
      </c>
      <c r="I294" s="295"/>
      <c r="J294" s="296">
        <f>ROUND(I294*H294,2)</f>
        <v>0</v>
      </c>
      <c r="K294" s="297"/>
      <c r="L294" s="298"/>
      <c r="M294" s="299" t="s">
        <v>1</v>
      </c>
      <c r="N294" s="300" t="s">
        <v>43</v>
      </c>
      <c r="O294" s="92"/>
      <c r="P294" s="238">
        <f>O294*H294</f>
        <v>0</v>
      </c>
      <c r="Q294" s="238">
        <v>0.014500000000000001</v>
      </c>
      <c r="R294" s="238">
        <f>Q294*H294</f>
        <v>0.058000000000000003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350</v>
      </c>
      <c r="AT294" s="240" t="s">
        <v>294</v>
      </c>
      <c r="AU294" s="240" t="s">
        <v>88</v>
      </c>
      <c r="AY294" s="18" t="s">
        <v>163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86</v>
      </c>
      <c r="BK294" s="241">
        <f>ROUND(I294*H294,2)</f>
        <v>0</v>
      </c>
      <c r="BL294" s="18" t="s">
        <v>278</v>
      </c>
      <c r="BM294" s="240" t="s">
        <v>1839</v>
      </c>
    </row>
    <row r="295" s="2" customFormat="1" ht="14.4" customHeight="1">
      <c r="A295" s="39"/>
      <c r="B295" s="40"/>
      <c r="C295" s="228" t="s">
        <v>631</v>
      </c>
      <c r="D295" s="228" t="s">
        <v>166</v>
      </c>
      <c r="E295" s="229" t="s">
        <v>1593</v>
      </c>
      <c r="F295" s="230" t="s">
        <v>1594</v>
      </c>
      <c r="G295" s="231" t="s">
        <v>184</v>
      </c>
      <c r="H295" s="232">
        <v>4</v>
      </c>
      <c r="I295" s="233"/>
      <c r="J295" s="234">
        <f>ROUND(I295*H295,2)</f>
        <v>0</v>
      </c>
      <c r="K295" s="235"/>
      <c r="L295" s="45"/>
      <c r="M295" s="236" t="s">
        <v>1</v>
      </c>
      <c r="N295" s="237" t="s">
        <v>43</v>
      </c>
      <c r="O295" s="92"/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278</v>
      </c>
      <c r="AT295" s="240" t="s">
        <v>166</v>
      </c>
      <c r="AU295" s="240" t="s">
        <v>88</v>
      </c>
      <c r="AY295" s="18" t="s">
        <v>163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86</v>
      </c>
      <c r="BK295" s="241">
        <f>ROUND(I295*H295,2)</f>
        <v>0</v>
      </c>
      <c r="BL295" s="18" t="s">
        <v>278</v>
      </c>
      <c r="BM295" s="240" t="s">
        <v>1840</v>
      </c>
    </row>
    <row r="296" s="2" customFormat="1" ht="14.4" customHeight="1">
      <c r="A296" s="39"/>
      <c r="B296" s="40"/>
      <c r="C296" s="228" t="s">
        <v>635</v>
      </c>
      <c r="D296" s="228" t="s">
        <v>166</v>
      </c>
      <c r="E296" s="229" t="s">
        <v>1596</v>
      </c>
      <c r="F296" s="230" t="s">
        <v>1597</v>
      </c>
      <c r="G296" s="231" t="s">
        <v>184</v>
      </c>
      <c r="H296" s="232">
        <v>4</v>
      </c>
      <c r="I296" s="233"/>
      <c r="J296" s="234">
        <f>ROUND(I296*H296,2)</f>
        <v>0</v>
      </c>
      <c r="K296" s="235"/>
      <c r="L296" s="45"/>
      <c r="M296" s="236" t="s">
        <v>1</v>
      </c>
      <c r="N296" s="237" t="s">
        <v>43</v>
      </c>
      <c r="O296" s="92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278</v>
      </c>
      <c r="AT296" s="240" t="s">
        <v>166</v>
      </c>
      <c r="AU296" s="240" t="s">
        <v>88</v>
      </c>
      <c r="AY296" s="18" t="s">
        <v>163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86</v>
      </c>
      <c r="BK296" s="241">
        <f>ROUND(I296*H296,2)</f>
        <v>0</v>
      </c>
      <c r="BL296" s="18" t="s">
        <v>278</v>
      </c>
      <c r="BM296" s="240" t="s">
        <v>1841</v>
      </c>
    </row>
    <row r="297" s="2" customFormat="1" ht="24.15" customHeight="1">
      <c r="A297" s="39"/>
      <c r="B297" s="40"/>
      <c r="C297" s="290" t="s">
        <v>640</v>
      </c>
      <c r="D297" s="290" t="s">
        <v>294</v>
      </c>
      <c r="E297" s="291" t="s">
        <v>1599</v>
      </c>
      <c r="F297" s="292" t="s">
        <v>1600</v>
      </c>
      <c r="G297" s="293" t="s">
        <v>184</v>
      </c>
      <c r="H297" s="294">
        <v>4</v>
      </c>
      <c r="I297" s="295"/>
      <c r="J297" s="296">
        <f>ROUND(I297*H297,2)</f>
        <v>0</v>
      </c>
      <c r="K297" s="297"/>
      <c r="L297" s="298"/>
      <c r="M297" s="299" t="s">
        <v>1</v>
      </c>
      <c r="N297" s="300" t="s">
        <v>43</v>
      </c>
      <c r="O297" s="92"/>
      <c r="P297" s="238">
        <f>O297*H297</f>
        <v>0</v>
      </c>
      <c r="Q297" s="238">
        <v>0.0011999999999999999</v>
      </c>
      <c r="R297" s="238">
        <f>Q297*H297</f>
        <v>0.0047999999999999996</v>
      </c>
      <c r="S297" s="238">
        <v>0</v>
      </c>
      <c r="T297" s="23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0" t="s">
        <v>350</v>
      </c>
      <c r="AT297" s="240" t="s">
        <v>294</v>
      </c>
      <c r="AU297" s="240" t="s">
        <v>88</v>
      </c>
      <c r="AY297" s="18" t="s">
        <v>163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8" t="s">
        <v>86</v>
      </c>
      <c r="BK297" s="241">
        <f>ROUND(I297*H297,2)</f>
        <v>0</v>
      </c>
      <c r="BL297" s="18" t="s">
        <v>278</v>
      </c>
      <c r="BM297" s="240" t="s">
        <v>1842</v>
      </c>
    </row>
    <row r="298" s="2" customFormat="1" ht="14.4" customHeight="1">
      <c r="A298" s="39"/>
      <c r="B298" s="40"/>
      <c r="C298" s="290" t="s">
        <v>644</v>
      </c>
      <c r="D298" s="290" t="s">
        <v>294</v>
      </c>
      <c r="E298" s="291" t="s">
        <v>1602</v>
      </c>
      <c r="F298" s="292" t="s">
        <v>1603</v>
      </c>
      <c r="G298" s="293" t="s">
        <v>184</v>
      </c>
      <c r="H298" s="294">
        <v>4</v>
      </c>
      <c r="I298" s="295"/>
      <c r="J298" s="296">
        <f>ROUND(I298*H298,2)</f>
        <v>0</v>
      </c>
      <c r="K298" s="297"/>
      <c r="L298" s="298"/>
      <c r="M298" s="299" t="s">
        <v>1</v>
      </c>
      <c r="N298" s="300" t="s">
        <v>43</v>
      </c>
      <c r="O298" s="92"/>
      <c r="P298" s="238">
        <f>O298*H298</f>
        <v>0</v>
      </c>
      <c r="Q298" s="238">
        <v>0.00014999999999999999</v>
      </c>
      <c r="R298" s="238">
        <f>Q298*H298</f>
        <v>0.00059999999999999995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350</v>
      </c>
      <c r="AT298" s="240" t="s">
        <v>294</v>
      </c>
      <c r="AU298" s="240" t="s">
        <v>88</v>
      </c>
      <c r="AY298" s="18" t="s">
        <v>163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86</v>
      </c>
      <c r="BK298" s="241">
        <f>ROUND(I298*H298,2)</f>
        <v>0</v>
      </c>
      <c r="BL298" s="18" t="s">
        <v>278</v>
      </c>
      <c r="BM298" s="240" t="s">
        <v>1843</v>
      </c>
    </row>
    <row r="299" s="2" customFormat="1" ht="24.15" customHeight="1">
      <c r="A299" s="39"/>
      <c r="B299" s="40"/>
      <c r="C299" s="228" t="s">
        <v>649</v>
      </c>
      <c r="D299" s="228" t="s">
        <v>166</v>
      </c>
      <c r="E299" s="229" t="s">
        <v>1605</v>
      </c>
      <c r="F299" s="230" t="s">
        <v>1606</v>
      </c>
      <c r="G299" s="231" t="s">
        <v>184</v>
      </c>
      <c r="H299" s="232">
        <v>4</v>
      </c>
      <c r="I299" s="233"/>
      <c r="J299" s="234">
        <f>ROUND(I299*H299,2)</f>
        <v>0</v>
      </c>
      <c r="K299" s="235"/>
      <c r="L299" s="45"/>
      <c r="M299" s="236" t="s">
        <v>1</v>
      </c>
      <c r="N299" s="237" t="s">
        <v>43</v>
      </c>
      <c r="O299" s="92"/>
      <c r="P299" s="238">
        <f>O299*H299</f>
        <v>0</v>
      </c>
      <c r="Q299" s="238">
        <v>0</v>
      </c>
      <c r="R299" s="238">
        <f>Q299*H299</f>
        <v>0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278</v>
      </c>
      <c r="AT299" s="240" t="s">
        <v>166</v>
      </c>
      <c r="AU299" s="240" t="s">
        <v>88</v>
      </c>
      <c r="AY299" s="18" t="s">
        <v>163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86</v>
      </c>
      <c r="BK299" s="241">
        <f>ROUND(I299*H299,2)</f>
        <v>0</v>
      </c>
      <c r="BL299" s="18" t="s">
        <v>278</v>
      </c>
      <c r="BM299" s="240" t="s">
        <v>1844</v>
      </c>
    </row>
    <row r="300" s="2" customFormat="1" ht="24.15" customHeight="1">
      <c r="A300" s="39"/>
      <c r="B300" s="40"/>
      <c r="C300" s="290" t="s">
        <v>653</v>
      </c>
      <c r="D300" s="290" t="s">
        <v>294</v>
      </c>
      <c r="E300" s="291" t="s">
        <v>1611</v>
      </c>
      <c r="F300" s="292" t="s">
        <v>1612</v>
      </c>
      <c r="G300" s="293" t="s">
        <v>184</v>
      </c>
      <c r="H300" s="294">
        <v>4</v>
      </c>
      <c r="I300" s="295"/>
      <c r="J300" s="296">
        <f>ROUND(I300*H300,2)</f>
        <v>0</v>
      </c>
      <c r="K300" s="297"/>
      <c r="L300" s="298"/>
      <c r="M300" s="299" t="s">
        <v>1</v>
      </c>
      <c r="N300" s="300" t="s">
        <v>43</v>
      </c>
      <c r="O300" s="92"/>
      <c r="P300" s="238">
        <f>O300*H300</f>
        <v>0</v>
      </c>
      <c r="Q300" s="238">
        <v>0.00108</v>
      </c>
      <c r="R300" s="238">
        <f>Q300*H300</f>
        <v>0.0043200000000000001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350</v>
      </c>
      <c r="AT300" s="240" t="s">
        <v>294</v>
      </c>
      <c r="AU300" s="240" t="s">
        <v>88</v>
      </c>
      <c r="AY300" s="18" t="s">
        <v>163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86</v>
      </c>
      <c r="BK300" s="241">
        <f>ROUND(I300*H300,2)</f>
        <v>0</v>
      </c>
      <c r="BL300" s="18" t="s">
        <v>278</v>
      </c>
      <c r="BM300" s="240" t="s">
        <v>1845</v>
      </c>
    </row>
    <row r="301" s="2" customFormat="1" ht="24.15" customHeight="1">
      <c r="A301" s="39"/>
      <c r="B301" s="40"/>
      <c r="C301" s="228" t="s">
        <v>662</v>
      </c>
      <c r="D301" s="228" t="s">
        <v>166</v>
      </c>
      <c r="E301" s="229" t="s">
        <v>621</v>
      </c>
      <c r="F301" s="230" t="s">
        <v>622</v>
      </c>
      <c r="G301" s="231" t="s">
        <v>538</v>
      </c>
      <c r="H301" s="301"/>
      <c r="I301" s="233"/>
      <c r="J301" s="234">
        <f>ROUND(I301*H301,2)</f>
        <v>0</v>
      </c>
      <c r="K301" s="235"/>
      <c r="L301" s="45"/>
      <c r="M301" s="236" t="s">
        <v>1</v>
      </c>
      <c r="N301" s="237" t="s">
        <v>43</v>
      </c>
      <c r="O301" s="92"/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278</v>
      </c>
      <c r="AT301" s="240" t="s">
        <v>166</v>
      </c>
      <c r="AU301" s="240" t="s">
        <v>88</v>
      </c>
      <c r="AY301" s="18" t="s">
        <v>163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86</v>
      </c>
      <c r="BK301" s="241">
        <f>ROUND(I301*H301,2)</f>
        <v>0</v>
      </c>
      <c r="BL301" s="18" t="s">
        <v>278</v>
      </c>
      <c r="BM301" s="240" t="s">
        <v>1846</v>
      </c>
    </row>
    <row r="302" s="12" customFormat="1" ht="22.8" customHeight="1">
      <c r="A302" s="12"/>
      <c r="B302" s="212"/>
      <c r="C302" s="213"/>
      <c r="D302" s="214" t="s">
        <v>77</v>
      </c>
      <c r="E302" s="226" t="s">
        <v>1615</v>
      </c>
      <c r="F302" s="226" t="s">
        <v>1616</v>
      </c>
      <c r="G302" s="213"/>
      <c r="H302" s="213"/>
      <c r="I302" s="216"/>
      <c r="J302" s="227">
        <f>BK302</f>
        <v>0</v>
      </c>
      <c r="K302" s="213"/>
      <c r="L302" s="218"/>
      <c r="M302" s="219"/>
      <c r="N302" s="220"/>
      <c r="O302" s="220"/>
      <c r="P302" s="221">
        <f>SUM(P303:P320)</f>
        <v>0</v>
      </c>
      <c r="Q302" s="220"/>
      <c r="R302" s="221">
        <f>SUM(R303:R320)</f>
        <v>0.11312999999999999</v>
      </c>
      <c r="S302" s="220"/>
      <c r="T302" s="222">
        <f>SUM(T303:T320)</f>
        <v>0.50620199999999993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3" t="s">
        <v>88</v>
      </c>
      <c r="AT302" s="224" t="s">
        <v>77</v>
      </c>
      <c r="AU302" s="224" t="s">
        <v>86</v>
      </c>
      <c r="AY302" s="223" t="s">
        <v>163</v>
      </c>
      <c r="BK302" s="225">
        <f>SUM(BK303:BK320)</f>
        <v>0</v>
      </c>
    </row>
    <row r="303" s="2" customFormat="1" ht="14.4" customHeight="1">
      <c r="A303" s="39"/>
      <c r="B303" s="40"/>
      <c r="C303" s="228" t="s">
        <v>666</v>
      </c>
      <c r="D303" s="228" t="s">
        <v>166</v>
      </c>
      <c r="E303" s="229" t="s">
        <v>1617</v>
      </c>
      <c r="F303" s="230" t="s">
        <v>1618</v>
      </c>
      <c r="G303" s="231" t="s">
        <v>169</v>
      </c>
      <c r="H303" s="232">
        <v>14.34</v>
      </c>
      <c r="I303" s="233"/>
      <c r="J303" s="234">
        <f>ROUND(I303*H303,2)</f>
        <v>0</v>
      </c>
      <c r="K303" s="235"/>
      <c r="L303" s="45"/>
      <c r="M303" s="236" t="s">
        <v>1</v>
      </c>
      <c r="N303" s="237" t="s">
        <v>43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278</v>
      </c>
      <c r="AT303" s="240" t="s">
        <v>166</v>
      </c>
      <c r="AU303" s="240" t="s">
        <v>88</v>
      </c>
      <c r="AY303" s="18" t="s">
        <v>163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86</v>
      </c>
      <c r="BK303" s="241">
        <f>ROUND(I303*H303,2)</f>
        <v>0</v>
      </c>
      <c r="BL303" s="18" t="s">
        <v>278</v>
      </c>
      <c r="BM303" s="240" t="s">
        <v>1847</v>
      </c>
    </row>
    <row r="304" s="2" customFormat="1" ht="14.4" customHeight="1">
      <c r="A304" s="39"/>
      <c r="B304" s="40"/>
      <c r="C304" s="228" t="s">
        <v>670</v>
      </c>
      <c r="D304" s="228" t="s">
        <v>166</v>
      </c>
      <c r="E304" s="229" t="s">
        <v>1620</v>
      </c>
      <c r="F304" s="230" t="s">
        <v>1621</v>
      </c>
      <c r="G304" s="231" t="s">
        <v>169</v>
      </c>
      <c r="H304" s="232">
        <v>14.34</v>
      </c>
      <c r="I304" s="233"/>
      <c r="J304" s="234">
        <f>ROUND(I304*H304,2)</f>
        <v>0</v>
      </c>
      <c r="K304" s="235"/>
      <c r="L304" s="45"/>
      <c r="M304" s="236" t="s">
        <v>1</v>
      </c>
      <c r="N304" s="237" t="s">
        <v>43</v>
      </c>
      <c r="O304" s="92"/>
      <c r="P304" s="238">
        <f>O304*H304</f>
        <v>0</v>
      </c>
      <c r="Q304" s="238">
        <v>0.0074999999999999997</v>
      </c>
      <c r="R304" s="238">
        <f>Q304*H304</f>
        <v>0.10754999999999999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278</v>
      </c>
      <c r="AT304" s="240" t="s">
        <v>166</v>
      </c>
      <c r="AU304" s="240" t="s">
        <v>88</v>
      </c>
      <c r="AY304" s="18" t="s">
        <v>163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86</v>
      </c>
      <c r="BK304" s="241">
        <f>ROUND(I304*H304,2)</f>
        <v>0</v>
      </c>
      <c r="BL304" s="18" t="s">
        <v>278</v>
      </c>
      <c r="BM304" s="240" t="s">
        <v>1848</v>
      </c>
    </row>
    <row r="305" s="2" customFormat="1" ht="14.4" customHeight="1">
      <c r="A305" s="39"/>
      <c r="B305" s="40"/>
      <c r="C305" s="228" t="s">
        <v>675</v>
      </c>
      <c r="D305" s="228" t="s">
        <v>166</v>
      </c>
      <c r="E305" s="229" t="s">
        <v>1849</v>
      </c>
      <c r="F305" s="230" t="s">
        <v>1850</v>
      </c>
      <c r="G305" s="231" t="s">
        <v>169</v>
      </c>
      <c r="H305" s="232">
        <v>14.34</v>
      </c>
      <c r="I305" s="233"/>
      <c r="J305" s="234">
        <f>ROUND(I305*H305,2)</f>
        <v>0</v>
      </c>
      <c r="K305" s="235"/>
      <c r="L305" s="45"/>
      <c r="M305" s="236" t="s">
        <v>1</v>
      </c>
      <c r="N305" s="237" t="s">
        <v>43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0.035299999999999998</v>
      </c>
      <c r="T305" s="239">
        <f>S305*H305</f>
        <v>0.50620199999999993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278</v>
      </c>
      <c r="AT305" s="240" t="s">
        <v>166</v>
      </c>
      <c r="AU305" s="240" t="s">
        <v>88</v>
      </c>
      <c r="AY305" s="18" t="s">
        <v>163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86</v>
      </c>
      <c r="BK305" s="241">
        <f>ROUND(I305*H305,2)</f>
        <v>0</v>
      </c>
      <c r="BL305" s="18" t="s">
        <v>278</v>
      </c>
      <c r="BM305" s="240" t="s">
        <v>1851</v>
      </c>
    </row>
    <row r="306" s="2" customFormat="1" ht="24.15" customHeight="1">
      <c r="A306" s="39"/>
      <c r="B306" s="40"/>
      <c r="C306" s="228" t="s">
        <v>680</v>
      </c>
      <c r="D306" s="228" t="s">
        <v>166</v>
      </c>
      <c r="E306" s="229" t="s">
        <v>1623</v>
      </c>
      <c r="F306" s="230" t="s">
        <v>1624</v>
      </c>
      <c r="G306" s="231" t="s">
        <v>169</v>
      </c>
      <c r="H306" s="232">
        <v>14.34</v>
      </c>
      <c r="I306" s="233"/>
      <c r="J306" s="234">
        <f>ROUND(I306*H306,2)</f>
        <v>0</v>
      </c>
      <c r="K306" s="235"/>
      <c r="L306" s="45"/>
      <c r="M306" s="236" t="s">
        <v>1</v>
      </c>
      <c r="N306" s="237" t="s">
        <v>43</v>
      </c>
      <c r="O306" s="92"/>
      <c r="P306" s="238">
        <f>O306*H306</f>
        <v>0</v>
      </c>
      <c r="Q306" s="238">
        <v>0</v>
      </c>
      <c r="R306" s="238">
        <f>Q306*H306</f>
        <v>0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278</v>
      </c>
      <c r="AT306" s="240" t="s">
        <v>166</v>
      </c>
      <c r="AU306" s="240" t="s">
        <v>88</v>
      </c>
      <c r="AY306" s="18" t="s">
        <v>163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86</v>
      </c>
      <c r="BK306" s="241">
        <f>ROUND(I306*H306,2)</f>
        <v>0</v>
      </c>
      <c r="BL306" s="18" t="s">
        <v>278</v>
      </c>
      <c r="BM306" s="240" t="s">
        <v>1852</v>
      </c>
    </row>
    <row r="307" s="15" customFormat="1">
      <c r="A307" s="15"/>
      <c r="B307" s="269"/>
      <c r="C307" s="270"/>
      <c r="D307" s="244" t="s">
        <v>172</v>
      </c>
      <c r="E307" s="271" t="s">
        <v>1</v>
      </c>
      <c r="F307" s="272" t="s">
        <v>1321</v>
      </c>
      <c r="G307" s="270"/>
      <c r="H307" s="271" t="s">
        <v>1</v>
      </c>
      <c r="I307" s="273"/>
      <c r="J307" s="270"/>
      <c r="K307" s="270"/>
      <c r="L307" s="274"/>
      <c r="M307" s="275"/>
      <c r="N307" s="276"/>
      <c r="O307" s="276"/>
      <c r="P307" s="276"/>
      <c r="Q307" s="276"/>
      <c r="R307" s="276"/>
      <c r="S307" s="276"/>
      <c r="T307" s="27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8" t="s">
        <v>172</v>
      </c>
      <c r="AU307" s="278" t="s">
        <v>88</v>
      </c>
      <c r="AV307" s="15" t="s">
        <v>86</v>
      </c>
      <c r="AW307" s="15" t="s">
        <v>34</v>
      </c>
      <c r="AX307" s="15" t="s">
        <v>78</v>
      </c>
      <c r="AY307" s="278" t="s">
        <v>163</v>
      </c>
    </row>
    <row r="308" s="13" customFormat="1">
      <c r="A308" s="13"/>
      <c r="B308" s="242"/>
      <c r="C308" s="243"/>
      <c r="D308" s="244" t="s">
        <v>172</v>
      </c>
      <c r="E308" s="245" t="s">
        <v>1</v>
      </c>
      <c r="F308" s="246" t="s">
        <v>1853</v>
      </c>
      <c r="G308" s="243"/>
      <c r="H308" s="247">
        <v>2.9700000000000002</v>
      </c>
      <c r="I308" s="248"/>
      <c r="J308" s="243"/>
      <c r="K308" s="243"/>
      <c r="L308" s="249"/>
      <c r="M308" s="250"/>
      <c r="N308" s="251"/>
      <c r="O308" s="251"/>
      <c r="P308" s="251"/>
      <c r="Q308" s="251"/>
      <c r="R308" s="251"/>
      <c r="S308" s="251"/>
      <c r="T308" s="25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3" t="s">
        <v>172</v>
      </c>
      <c r="AU308" s="253" t="s">
        <v>88</v>
      </c>
      <c r="AV308" s="13" t="s">
        <v>88</v>
      </c>
      <c r="AW308" s="13" t="s">
        <v>34</v>
      </c>
      <c r="AX308" s="13" t="s">
        <v>78</v>
      </c>
      <c r="AY308" s="253" t="s">
        <v>163</v>
      </c>
    </row>
    <row r="309" s="15" customFormat="1">
      <c r="A309" s="15"/>
      <c r="B309" s="269"/>
      <c r="C309" s="270"/>
      <c r="D309" s="244" t="s">
        <v>172</v>
      </c>
      <c r="E309" s="271" t="s">
        <v>1</v>
      </c>
      <c r="F309" s="272" t="s">
        <v>1319</v>
      </c>
      <c r="G309" s="270"/>
      <c r="H309" s="271" t="s">
        <v>1</v>
      </c>
      <c r="I309" s="273"/>
      <c r="J309" s="270"/>
      <c r="K309" s="270"/>
      <c r="L309" s="274"/>
      <c r="M309" s="275"/>
      <c r="N309" s="276"/>
      <c r="O309" s="276"/>
      <c r="P309" s="276"/>
      <c r="Q309" s="276"/>
      <c r="R309" s="276"/>
      <c r="S309" s="276"/>
      <c r="T309" s="27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8" t="s">
        <v>172</v>
      </c>
      <c r="AU309" s="278" t="s">
        <v>88</v>
      </c>
      <c r="AV309" s="15" t="s">
        <v>86</v>
      </c>
      <c r="AW309" s="15" t="s">
        <v>34</v>
      </c>
      <c r="AX309" s="15" t="s">
        <v>78</v>
      </c>
      <c r="AY309" s="278" t="s">
        <v>163</v>
      </c>
    </row>
    <row r="310" s="13" customFormat="1">
      <c r="A310" s="13"/>
      <c r="B310" s="242"/>
      <c r="C310" s="243"/>
      <c r="D310" s="244" t="s">
        <v>172</v>
      </c>
      <c r="E310" s="245" t="s">
        <v>1</v>
      </c>
      <c r="F310" s="246" t="s">
        <v>1834</v>
      </c>
      <c r="G310" s="243"/>
      <c r="H310" s="247">
        <v>3.2400000000000002</v>
      </c>
      <c r="I310" s="248"/>
      <c r="J310" s="243"/>
      <c r="K310" s="243"/>
      <c r="L310" s="249"/>
      <c r="M310" s="250"/>
      <c r="N310" s="251"/>
      <c r="O310" s="251"/>
      <c r="P310" s="251"/>
      <c r="Q310" s="251"/>
      <c r="R310" s="251"/>
      <c r="S310" s="251"/>
      <c r="T310" s="25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3" t="s">
        <v>172</v>
      </c>
      <c r="AU310" s="253" t="s">
        <v>88</v>
      </c>
      <c r="AV310" s="13" t="s">
        <v>88</v>
      </c>
      <c r="AW310" s="13" t="s">
        <v>34</v>
      </c>
      <c r="AX310" s="13" t="s">
        <v>78</v>
      </c>
      <c r="AY310" s="253" t="s">
        <v>163</v>
      </c>
    </row>
    <row r="311" s="15" customFormat="1">
      <c r="A311" s="15"/>
      <c r="B311" s="269"/>
      <c r="C311" s="270"/>
      <c r="D311" s="244" t="s">
        <v>172</v>
      </c>
      <c r="E311" s="271" t="s">
        <v>1</v>
      </c>
      <c r="F311" s="272" t="s">
        <v>1835</v>
      </c>
      <c r="G311" s="270"/>
      <c r="H311" s="271" t="s">
        <v>1</v>
      </c>
      <c r="I311" s="273"/>
      <c r="J311" s="270"/>
      <c r="K311" s="270"/>
      <c r="L311" s="274"/>
      <c r="M311" s="275"/>
      <c r="N311" s="276"/>
      <c r="O311" s="276"/>
      <c r="P311" s="276"/>
      <c r="Q311" s="276"/>
      <c r="R311" s="276"/>
      <c r="S311" s="276"/>
      <c r="T311" s="277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8" t="s">
        <v>172</v>
      </c>
      <c r="AU311" s="278" t="s">
        <v>88</v>
      </c>
      <c r="AV311" s="15" t="s">
        <v>86</v>
      </c>
      <c r="AW311" s="15" t="s">
        <v>34</v>
      </c>
      <c r="AX311" s="15" t="s">
        <v>78</v>
      </c>
      <c r="AY311" s="278" t="s">
        <v>163</v>
      </c>
    </row>
    <row r="312" s="13" customFormat="1">
      <c r="A312" s="13"/>
      <c r="B312" s="242"/>
      <c r="C312" s="243"/>
      <c r="D312" s="244" t="s">
        <v>172</v>
      </c>
      <c r="E312" s="245" t="s">
        <v>1</v>
      </c>
      <c r="F312" s="246" t="s">
        <v>1854</v>
      </c>
      <c r="G312" s="243"/>
      <c r="H312" s="247">
        <v>2.52</v>
      </c>
      <c r="I312" s="248"/>
      <c r="J312" s="243"/>
      <c r="K312" s="243"/>
      <c r="L312" s="249"/>
      <c r="M312" s="250"/>
      <c r="N312" s="251"/>
      <c r="O312" s="251"/>
      <c r="P312" s="251"/>
      <c r="Q312" s="251"/>
      <c r="R312" s="251"/>
      <c r="S312" s="251"/>
      <c r="T312" s="25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3" t="s">
        <v>172</v>
      </c>
      <c r="AU312" s="253" t="s">
        <v>88</v>
      </c>
      <c r="AV312" s="13" t="s">
        <v>88</v>
      </c>
      <c r="AW312" s="13" t="s">
        <v>34</v>
      </c>
      <c r="AX312" s="13" t="s">
        <v>78</v>
      </c>
      <c r="AY312" s="253" t="s">
        <v>163</v>
      </c>
    </row>
    <row r="313" s="15" customFormat="1">
      <c r="A313" s="15"/>
      <c r="B313" s="269"/>
      <c r="C313" s="270"/>
      <c r="D313" s="244" t="s">
        <v>172</v>
      </c>
      <c r="E313" s="271" t="s">
        <v>1</v>
      </c>
      <c r="F313" s="272" t="s">
        <v>1727</v>
      </c>
      <c r="G313" s="270"/>
      <c r="H313" s="271" t="s">
        <v>1</v>
      </c>
      <c r="I313" s="273"/>
      <c r="J313" s="270"/>
      <c r="K313" s="270"/>
      <c r="L313" s="274"/>
      <c r="M313" s="275"/>
      <c r="N313" s="276"/>
      <c r="O313" s="276"/>
      <c r="P313" s="276"/>
      <c r="Q313" s="276"/>
      <c r="R313" s="276"/>
      <c r="S313" s="276"/>
      <c r="T313" s="277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8" t="s">
        <v>172</v>
      </c>
      <c r="AU313" s="278" t="s">
        <v>88</v>
      </c>
      <c r="AV313" s="15" t="s">
        <v>86</v>
      </c>
      <c r="AW313" s="15" t="s">
        <v>34</v>
      </c>
      <c r="AX313" s="15" t="s">
        <v>78</v>
      </c>
      <c r="AY313" s="278" t="s">
        <v>163</v>
      </c>
    </row>
    <row r="314" s="13" customFormat="1">
      <c r="A314" s="13"/>
      <c r="B314" s="242"/>
      <c r="C314" s="243"/>
      <c r="D314" s="244" t="s">
        <v>172</v>
      </c>
      <c r="E314" s="245" t="s">
        <v>1</v>
      </c>
      <c r="F314" s="246" t="s">
        <v>1830</v>
      </c>
      <c r="G314" s="243"/>
      <c r="H314" s="247">
        <v>5.6100000000000003</v>
      </c>
      <c r="I314" s="248"/>
      <c r="J314" s="243"/>
      <c r="K314" s="243"/>
      <c r="L314" s="249"/>
      <c r="M314" s="250"/>
      <c r="N314" s="251"/>
      <c r="O314" s="251"/>
      <c r="P314" s="251"/>
      <c r="Q314" s="251"/>
      <c r="R314" s="251"/>
      <c r="S314" s="251"/>
      <c r="T314" s="25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3" t="s">
        <v>172</v>
      </c>
      <c r="AU314" s="253" t="s">
        <v>88</v>
      </c>
      <c r="AV314" s="13" t="s">
        <v>88</v>
      </c>
      <c r="AW314" s="13" t="s">
        <v>34</v>
      </c>
      <c r="AX314" s="13" t="s">
        <v>78</v>
      </c>
      <c r="AY314" s="253" t="s">
        <v>163</v>
      </c>
    </row>
    <row r="315" s="14" customFormat="1">
      <c r="A315" s="14"/>
      <c r="B315" s="254"/>
      <c r="C315" s="255"/>
      <c r="D315" s="244" t="s">
        <v>172</v>
      </c>
      <c r="E315" s="256" t="s">
        <v>1</v>
      </c>
      <c r="F315" s="257" t="s">
        <v>176</v>
      </c>
      <c r="G315" s="255"/>
      <c r="H315" s="258">
        <v>14.34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4" t="s">
        <v>172</v>
      </c>
      <c r="AU315" s="264" t="s">
        <v>88</v>
      </c>
      <c r="AV315" s="14" t="s">
        <v>170</v>
      </c>
      <c r="AW315" s="14" t="s">
        <v>34</v>
      </c>
      <c r="AX315" s="14" t="s">
        <v>86</v>
      </c>
      <c r="AY315" s="264" t="s">
        <v>163</v>
      </c>
    </row>
    <row r="316" s="2" customFormat="1" ht="37.8" customHeight="1">
      <c r="A316" s="39"/>
      <c r="B316" s="40"/>
      <c r="C316" s="290" t="s">
        <v>684</v>
      </c>
      <c r="D316" s="290" t="s">
        <v>294</v>
      </c>
      <c r="E316" s="291" t="s">
        <v>1626</v>
      </c>
      <c r="F316" s="292" t="s">
        <v>1627</v>
      </c>
      <c r="G316" s="293" t="s">
        <v>169</v>
      </c>
      <c r="H316" s="294">
        <v>4.2779999999999996</v>
      </c>
      <c r="I316" s="295"/>
      <c r="J316" s="296">
        <f>ROUND(I316*H316,2)</f>
        <v>0</v>
      </c>
      <c r="K316" s="297"/>
      <c r="L316" s="298"/>
      <c r="M316" s="299" t="s">
        <v>1</v>
      </c>
      <c r="N316" s="300" t="s">
        <v>43</v>
      </c>
      <c r="O316" s="92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350</v>
      </c>
      <c r="AT316" s="240" t="s">
        <v>294</v>
      </c>
      <c r="AU316" s="240" t="s">
        <v>88</v>
      </c>
      <c r="AY316" s="18" t="s">
        <v>163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86</v>
      </c>
      <c r="BK316" s="241">
        <f>ROUND(I316*H316,2)</f>
        <v>0</v>
      </c>
      <c r="BL316" s="18" t="s">
        <v>278</v>
      </c>
      <c r="BM316" s="240" t="s">
        <v>1855</v>
      </c>
    </row>
    <row r="317" s="13" customFormat="1">
      <c r="A317" s="13"/>
      <c r="B317" s="242"/>
      <c r="C317" s="243"/>
      <c r="D317" s="244" t="s">
        <v>172</v>
      </c>
      <c r="E317" s="243"/>
      <c r="F317" s="246" t="s">
        <v>1629</v>
      </c>
      <c r="G317" s="243"/>
      <c r="H317" s="247">
        <v>4.2779999999999996</v>
      </c>
      <c r="I317" s="248"/>
      <c r="J317" s="243"/>
      <c r="K317" s="243"/>
      <c r="L317" s="249"/>
      <c r="M317" s="250"/>
      <c r="N317" s="251"/>
      <c r="O317" s="251"/>
      <c r="P317" s="251"/>
      <c r="Q317" s="251"/>
      <c r="R317" s="251"/>
      <c r="S317" s="251"/>
      <c r="T317" s="25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3" t="s">
        <v>172</v>
      </c>
      <c r="AU317" s="253" t="s">
        <v>88</v>
      </c>
      <c r="AV317" s="13" t="s">
        <v>88</v>
      </c>
      <c r="AW317" s="13" t="s">
        <v>4</v>
      </c>
      <c r="AX317" s="13" t="s">
        <v>86</v>
      </c>
      <c r="AY317" s="253" t="s">
        <v>163</v>
      </c>
    </row>
    <row r="318" s="2" customFormat="1" ht="14.4" customHeight="1">
      <c r="A318" s="39"/>
      <c r="B318" s="40"/>
      <c r="C318" s="228" t="s">
        <v>688</v>
      </c>
      <c r="D318" s="228" t="s">
        <v>166</v>
      </c>
      <c r="E318" s="229" t="s">
        <v>1630</v>
      </c>
      <c r="F318" s="230" t="s">
        <v>1631</v>
      </c>
      <c r="G318" s="231" t="s">
        <v>169</v>
      </c>
      <c r="H318" s="232">
        <v>14.34</v>
      </c>
      <c r="I318" s="233"/>
      <c r="J318" s="234">
        <f>ROUND(I318*H318,2)</f>
        <v>0</v>
      </c>
      <c r="K318" s="235"/>
      <c r="L318" s="45"/>
      <c r="M318" s="236" t="s">
        <v>1</v>
      </c>
      <c r="N318" s="237" t="s">
        <v>43</v>
      </c>
      <c r="O318" s="92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278</v>
      </c>
      <c r="AT318" s="240" t="s">
        <v>166</v>
      </c>
      <c r="AU318" s="240" t="s">
        <v>88</v>
      </c>
      <c r="AY318" s="18" t="s">
        <v>163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86</v>
      </c>
      <c r="BK318" s="241">
        <f>ROUND(I318*H318,2)</f>
        <v>0</v>
      </c>
      <c r="BL318" s="18" t="s">
        <v>278</v>
      </c>
      <c r="BM318" s="240" t="s">
        <v>1856</v>
      </c>
    </row>
    <row r="319" s="2" customFormat="1" ht="24.15" customHeight="1">
      <c r="A319" s="39"/>
      <c r="B319" s="40"/>
      <c r="C319" s="228" t="s">
        <v>694</v>
      </c>
      <c r="D319" s="228" t="s">
        <v>166</v>
      </c>
      <c r="E319" s="229" t="s">
        <v>1633</v>
      </c>
      <c r="F319" s="230" t="s">
        <v>1634</v>
      </c>
      <c r="G319" s="231" t="s">
        <v>169</v>
      </c>
      <c r="H319" s="232">
        <v>3.7200000000000002</v>
      </c>
      <c r="I319" s="233"/>
      <c r="J319" s="234">
        <f>ROUND(I319*H319,2)</f>
        <v>0</v>
      </c>
      <c r="K319" s="235"/>
      <c r="L319" s="45"/>
      <c r="M319" s="236" t="s">
        <v>1</v>
      </c>
      <c r="N319" s="237" t="s">
        <v>43</v>
      </c>
      <c r="O319" s="92"/>
      <c r="P319" s="238">
        <f>O319*H319</f>
        <v>0</v>
      </c>
      <c r="Q319" s="238">
        <v>0.0015</v>
      </c>
      <c r="R319" s="238">
        <f>Q319*H319</f>
        <v>0.0055800000000000008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278</v>
      </c>
      <c r="AT319" s="240" t="s">
        <v>166</v>
      </c>
      <c r="AU319" s="240" t="s">
        <v>88</v>
      </c>
      <c r="AY319" s="18" t="s">
        <v>163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86</v>
      </c>
      <c r="BK319" s="241">
        <f>ROUND(I319*H319,2)</f>
        <v>0</v>
      </c>
      <c r="BL319" s="18" t="s">
        <v>278</v>
      </c>
      <c r="BM319" s="240" t="s">
        <v>1857</v>
      </c>
    </row>
    <row r="320" s="2" customFormat="1" ht="24.15" customHeight="1">
      <c r="A320" s="39"/>
      <c r="B320" s="40"/>
      <c r="C320" s="228" t="s">
        <v>701</v>
      </c>
      <c r="D320" s="228" t="s">
        <v>166</v>
      </c>
      <c r="E320" s="229" t="s">
        <v>1636</v>
      </c>
      <c r="F320" s="230" t="s">
        <v>1637</v>
      </c>
      <c r="G320" s="231" t="s">
        <v>538</v>
      </c>
      <c r="H320" s="301"/>
      <c r="I320" s="233"/>
      <c r="J320" s="234">
        <f>ROUND(I320*H320,2)</f>
        <v>0</v>
      </c>
      <c r="K320" s="235"/>
      <c r="L320" s="45"/>
      <c r="M320" s="236" t="s">
        <v>1</v>
      </c>
      <c r="N320" s="237" t="s">
        <v>43</v>
      </c>
      <c r="O320" s="92"/>
      <c r="P320" s="238">
        <f>O320*H320</f>
        <v>0</v>
      </c>
      <c r="Q320" s="238">
        <v>0</v>
      </c>
      <c r="R320" s="238">
        <f>Q320*H320</f>
        <v>0</v>
      </c>
      <c r="S320" s="238">
        <v>0</v>
      </c>
      <c r="T320" s="23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0" t="s">
        <v>278</v>
      </c>
      <c r="AT320" s="240" t="s">
        <v>166</v>
      </c>
      <c r="AU320" s="240" t="s">
        <v>88</v>
      </c>
      <c r="AY320" s="18" t="s">
        <v>163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8" t="s">
        <v>86</v>
      </c>
      <c r="BK320" s="241">
        <f>ROUND(I320*H320,2)</f>
        <v>0</v>
      </c>
      <c r="BL320" s="18" t="s">
        <v>278</v>
      </c>
      <c r="BM320" s="240" t="s">
        <v>1858</v>
      </c>
    </row>
    <row r="321" s="12" customFormat="1" ht="22.8" customHeight="1">
      <c r="A321" s="12"/>
      <c r="B321" s="212"/>
      <c r="C321" s="213"/>
      <c r="D321" s="214" t="s">
        <v>77</v>
      </c>
      <c r="E321" s="226" t="s">
        <v>1639</v>
      </c>
      <c r="F321" s="226" t="s">
        <v>1640</v>
      </c>
      <c r="G321" s="213"/>
      <c r="H321" s="213"/>
      <c r="I321" s="216"/>
      <c r="J321" s="227">
        <f>BK321</f>
        <v>0</v>
      </c>
      <c r="K321" s="213"/>
      <c r="L321" s="218"/>
      <c r="M321" s="219"/>
      <c r="N321" s="220"/>
      <c r="O321" s="220"/>
      <c r="P321" s="221">
        <f>SUM(P322:P325)</f>
        <v>0</v>
      </c>
      <c r="Q321" s="220"/>
      <c r="R321" s="221">
        <f>SUM(R322:R325)</f>
        <v>0</v>
      </c>
      <c r="S321" s="220"/>
      <c r="T321" s="222">
        <f>SUM(T322:T325)</f>
        <v>0.049619999999999997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3" t="s">
        <v>88</v>
      </c>
      <c r="AT321" s="224" t="s">
        <v>77</v>
      </c>
      <c r="AU321" s="224" t="s">
        <v>86</v>
      </c>
      <c r="AY321" s="223" t="s">
        <v>163</v>
      </c>
      <c r="BK321" s="225">
        <f>SUM(BK322:BK325)</f>
        <v>0</v>
      </c>
    </row>
    <row r="322" s="2" customFormat="1" ht="24.15" customHeight="1">
      <c r="A322" s="39"/>
      <c r="B322" s="40"/>
      <c r="C322" s="228" t="s">
        <v>706</v>
      </c>
      <c r="D322" s="228" t="s">
        <v>166</v>
      </c>
      <c r="E322" s="229" t="s">
        <v>1641</v>
      </c>
      <c r="F322" s="230" t="s">
        <v>1642</v>
      </c>
      <c r="G322" s="231" t="s">
        <v>169</v>
      </c>
      <c r="H322" s="232">
        <v>15.18</v>
      </c>
      <c r="I322" s="233"/>
      <c r="J322" s="234">
        <f>ROUND(I322*H322,2)</f>
        <v>0</v>
      </c>
      <c r="K322" s="235"/>
      <c r="L322" s="45"/>
      <c r="M322" s="236" t="s">
        <v>1</v>
      </c>
      <c r="N322" s="237" t="s">
        <v>43</v>
      </c>
      <c r="O322" s="92"/>
      <c r="P322" s="238">
        <f>O322*H322</f>
        <v>0</v>
      </c>
      <c r="Q322" s="238">
        <v>0</v>
      </c>
      <c r="R322" s="238">
        <f>Q322*H322</f>
        <v>0</v>
      </c>
      <c r="S322" s="238">
        <v>0.0030000000000000001</v>
      </c>
      <c r="T322" s="239">
        <f>S322*H322</f>
        <v>0.045539999999999997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278</v>
      </c>
      <c r="AT322" s="240" t="s">
        <v>166</v>
      </c>
      <c r="AU322" s="240" t="s">
        <v>88</v>
      </c>
      <c r="AY322" s="18" t="s">
        <v>163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86</v>
      </c>
      <c r="BK322" s="241">
        <f>ROUND(I322*H322,2)</f>
        <v>0</v>
      </c>
      <c r="BL322" s="18" t="s">
        <v>278</v>
      </c>
      <c r="BM322" s="240" t="s">
        <v>1859</v>
      </c>
    </row>
    <row r="323" s="2" customFormat="1" ht="14.4" customHeight="1">
      <c r="A323" s="39"/>
      <c r="B323" s="40"/>
      <c r="C323" s="228" t="s">
        <v>710</v>
      </c>
      <c r="D323" s="228" t="s">
        <v>166</v>
      </c>
      <c r="E323" s="229" t="s">
        <v>1644</v>
      </c>
      <c r="F323" s="230" t="s">
        <v>1645</v>
      </c>
      <c r="G323" s="231" t="s">
        <v>239</v>
      </c>
      <c r="H323" s="232">
        <v>13.6</v>
      </c>
      <c r="I323" s="233"/>
      <c r="J323" s="234">
        <f>ROUND(I323*H323,2)</f>
        <v>0</v>
      </c>
      <c r="K323" s="235"/>
      <c r="L323" s="45"/>
      <c r="M323" s="236" t="s">
        <v>1</v>
      </c>
      <c r="N323" s="237" t="s">
        <v>43</v>
      </c>
      <c r="O323" s="92"/>
      <c r="P323" s="238">
        <f>O323*H323</f>
        <v>0</v>
      </c>
      <c r="Q323" s="238">
        <v>0</v>
      </c>
      <c r="R323" s="238">
        <f>Q323*H323</f>
        <v>0</v>
      </c>
      <c r="S323" s="238">
        <v>0.00029999999999999997</v>
      </c>
      <c r="T323" s="239">
        <f>S323*H323</f>
        <v>0.0040799999999999994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0" t="s">
        <v>278</v>
      </c>
      <c r="AT323" s="240" t="s">
        <v>166</v>
      </c>
      <c r="AU323" s="240" t="s">
        <v>88</v>
      </c>
      <c r="AY323" s="18" t="s">
        <v>163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8" t="s">
        <v>86</v>
      </c>
      <c r="BK323" s="241">
        <f>ROUND(I323*H323,2)</f>
        <v>0</v>
      </c>
      <c r="BL323" s="18" t="s">
        <v>278</v>
      </c>
      <c r="BM323" s="240" t="s">
        <v>1860</v>
      </c>
    </row>
    <row r="324" s="13" customFormat="1">
      <c r="A324" s="13"/>
      <c r="B324" s="242"/>
      <c r="C324" s="243"/>
      <c r="D324" s="244" t="s">
        <v>172</v>
      </c>
      <c r="E324" s="245" t="s">
        <v>1</v>
      </c>
      <c r="F324" s="246" t="s">
        <v>1861</v>
      </c>
      <c r="G324" s="243"/>
      <c r="H324" s="247">
        <v>13.6</v>
      </c>
      <c r="I324" s="248"/>
      <c r="J324" s="243"/>
      <c r="K324" s="243"/>
      <c r="L324" s="249"/>
      <c r="M324" s="250"/>
      <c r="N324" s="251"/>
      <c r="O324" s="251"/>
      <c r="P324" s="251"/>
      <c r="Q324" s="251"/>
      <c r="R324" s="251"/>
      <c r="S324" s="251"/>
      <c r="T324" s="25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3" t="s">
        <v>172</v>
      </c>
      <c r="AU324" s="253" t="s">
        <v>88</v>
      </c>
      <c r="AV324" s="13" t="s">
        <v>88</v>
      </c>
      <c r="AW324" s="13" t="s">
        <v>34</v>
      </c>
      <c r="AX324" s="13" t="s">
        <v>86</v>
      </c>
      <c r="AY324" s="253" t="s">
        <v>163</v>
      </c>
    </row>
    <row r="325" s="2" customFormat="1" ht="24.15" customHeight="1">
      <c r="A325" s="39"/>
      <c r="B325" s="40"/>
      <c r="C325" s="228" t="s">
        <v>714</v>
      </c>
      <c r="D325" s="228" t="s">
        <v>166</v>
      </c>
      <c r="E325" s="229" t="s">
        <v>1650</v>
      </c>
      <c r="F325" s="230" t="s">
        <v>1651</v>
      </c>
      <c r="G325" s="231" t="s">
        <v>538</v>
      </c>
      <c r="H325" s="301"/>
      <c r="I325" s="233"/>
      <c r="J325" s="234">
        <f>ROUND(I325*H325,2)</f>
        <v>0</v>
      </c>
      <c r="K325" s="235"/>
      <c r="L325" s="45"/>
      <c r="M325" s="236" t="s">
        <v>1</v>
      </c>
      <c r="N325" s="237" t="s">
        <v>43</v>
      </c>
      <c r="O325" s="92"/>
      <c r="P325" s="238">
        <f>O325*H325</f>
        <v>0</v>
      </c>
      <c r="Q325" s="238">
        <v>0</v>
      </c>
      <c r="R325" s="238">
        <f>Q325*H325</f>
        <v>0</v>
      </c>
      <c r="S325" s="238">
        <v>0</v>
      </c>
      <c r="T325" s="23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0" t="s">
        <v>278</v>
      </c>
      <c r="AT325" s="240" t="s">
        <v>166</v>
      </c>
      <c r="AU325" s="240" t="s">
        <v>88</v>
      </c>
      <c r="AY325" s="18" t="s">
        <v>163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86</v>
      </c>
      <c r="BK325" s="241">
        <f>ROUND(I325*H325,2)</f>
        <v>0</v>
      </c>
      <c r="BL325" s="18" t="s">
        <v>278</v>
      </c>
      <c r="BM325" s="240" t="s">
        <v>1862</v>
      </c>
    </row>
    <row r="326" s="12" customFormat="1" ht="22.8" customHeight="1">
      <c r="A326" s="12"/>
      <c r="B326" s="212"/>
      <c r="C326" s="213"/>
      <c r="D326" s="214" t="s">
        <v>77</v>
      </c>
      <c r="E326" s="226" t="s">
        <v>692</v>
      </c>
      <c r="F326" s="226" t="s">
        <v>693</v>
      </c>
      <c r="G326" s="213"/>
      <c r="H326" s="213"/>
      <c r="I326" s="216"/>
      <c r="J326" s="227">
        <f>BK326</f>
        <v>0</v>
      </c>
      <c r="K326" s="213"/>
      <c r="L326" s="218"/>
      <c r="M326" s="219"/>
      <c r="N326" s="220"/>
      <c r="O326" s="220"/>
      <c r="P326" s="221">
        <f>SUM(P327:P342)</f>
        <v>0</v>
      </c>
      <c r="Q326" s="220"/>
      <c r="R326" s="221">
        <f>SUM(R327:R342)</f>
        <v>0.64942080000000002</v>
      </c>
      <c r="S326" s="220"/>
      <c r="T326" s="222">
        <f>SUM(T327:T342)</f>
        <v>0.16319999999999998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3" t="s">
        <v>88</v>
      </c>
      <c r="AT326" s="224" t="s">
        <v>77</v>
      </c>
      <c r="AU326" s="224" t="s">
        <v>86</v>
      </c>
      <c r="AY326" s="223" t="s">
        <v>163</v>
      </c>
      <c r="BK326" s="225">
        <f>SUM(BK327:BK342)</f>
        <v>0</v>
      </c>
    </row>
    <row r="327" s="2" customFormat="1" ht="14.4" customHeight="1">
      <c r="A327" s="39"/>
      <c r="B327" s="40"/>
      <c r="C327" s="228" t="s">
        <v>718</v>
      </c>
      <c r="D327" s="228" t="s">
        <v>166</v>
      </c>
      <c r="E327" s="229" t="s">
        <v>1653</v>
      </c>
      <c r="F327" s="230" t="s">
        <v>1654</v>
      </c>
      <c r="G327" s="231" t="s">
        <v>169</v>
      </c>
      <c r="H327" s="232">
        <v>30.719999999999999</v>
      </c>
      <c r="I327" s="233"/>
      <c r="J327" s="234">
        <f>ROUND(I327*H327,2)</f>
        <v>0</v>
      </c>
      <c r="K327" s="235"/>
      <c r="L327" s="45"/>
      <c r="M327" s="236" t="s">
        <v>1</v>
      </c>
      <c r="N327" s="237" t="s">
        <v>43</v>
      </c>
      <c r="O327" s="92"/>
      <c r="P327" s="238">
        <f>O327*H327</f>
        <v>0</v>
      </c>
      <c r="Q327" s="238">
        <v>0.00029999999999999997</v>
      </c>
      <c r="R327" s="238">
        <f>Q327*H327</f>
        <v>0.0092159999999999985</v>
      </c>
      <c r="S327" s="238">
        <v>0</v>
      </c>
      <c r="T327" s="23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0" t="s">
        <v>278</v>
      </c>
      <c r="AT327" s="240" t="s">
        <v>166</v>
      </c>
      <c r="AU327" s="240" t="s">
        <v>88</v>
      </c>
      <c r="AY327" s="18" t="s">
        <v>163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86</v>
      </c>
      <c r="BK327" s="241">
        <f>ROUND(I327*H327,2)</f>
        <v>0</v>
      </c>
      <c r="BL327" s="18" t="s">
        <v>278</v>
      </c>
      <c r="BM327" s="240" t="s">
        <v>1863</v>
      </c>
    </row>
    <row r="328" s="2" customFormat="1" ht="24.15" customHeight="1">
      <c r="A328" s="39"/>
      <c r="B328" s="40"/>
      <c r="C328" s="228" t="s">
        <v>722</v>
      </c>
      <c r="D328" s="228" t="s">
        <v>166</v>
      </c>
      <c r="E328" s="229" t="s">
        <v>1864</v>
      </c>
      <c r="F328" s="230" t="s">
        <v>1865</v>
      </c>
      <c r="G328" s="231" t="s">
        <v>169</v>
      </c>
      <c r="H328" s="232">
        <v>6</v>
      </c>
      <c r="I328" s="233"/>
      <c r="J328" s="234">
        <f>ROUND(I328*H328,2)</f>
        <v>0</v>
      </c>
      <c r="K328" s="235"/>
      <c r="L328" s="45"/>
      <c r="M328" s="236" t="s">
        <v>1</v>
      </c>
      <c r="N328" s="237" t="s">
        <v>43</v>
      </c>
      <c r="O328" s="92"/>
      <c r="P328" s="238">
        <f>O328*H328</f>
        <v>0</v>
      </c>
      <c r="Q328" s="238">
        <v>0</v>
      </c>
      <c r="R328" s="238">
        <f>Q328*H328</f>
        <v>0</v>
      </c>
      <c r="S328" s="238">
        <v>0.027199999999999998</v>
      </c>
      <c r="T328" s="239">
        <f>S328*H328</f>
        <v>0.16319999999999998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278</v>
      </c>
      <c r="AT328" s="240" t="s">
        <v>166</v>
      </c>
      <c r="AU328" s="240" t="s">
        <v>88</v>
      </c>
      <c r="AY328" s="18" t="s">
        <v>163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86</v>
      </c>
      <c r="BK328" s="241">
        <f>ROUND(I328*H328,2)</f>
        <v>0</v>
      </c>
      <c r="BL328" s="18" t="s">
        <v>278</v>
      </c>
      <c r="BM328" s="240" t="s">
        <v>1866</v>
      </c>
    </row>
    <row r="329" s="13" customFormat="1">
      <c r="A329" s="13"/>
      <c r="B329" s="242"/>
      <c r="C329" s="243"/>
      <c r="D329" s="244" t="s">
        <v>172</v>
      </c>
      <c r="E329" s="245" t="s">
        <v>1</v>
      </c>
      <c r="F329" s="246" t="s">
        <v>1867</v>
      </c>
      <c r="G329" s="243"/>
      <c r="H329" s="247">
        <v>6</v>
      </c>
      <c r="I329" s="248"/>
      <c r="J329" s="243"/>
      <c r="K329" s="243"/>
      <c r="L329" s="249"/>
      <c r="M329" s="250"/>
      <c r="N329" s="251"/>
      <c r="O329" s="251"/>
      <c r="P329" s="251"/>
      <c r="Q329" s="251"/>
      <c r="R329" s="251"/>
      <c r="S329" s="251"/>
      <c r="T329" s="25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3" t="s">
        <v>172</v>
      </c>
      <c r="AU329" s="253" t="s">
        <v>88</v>
      </c>
      <c r="AV329" s="13" t="s">
        <v>88</v>
      </c>
      <c r="AW329" s="13" t="s">
        <v>34</v>
      </c>
      <c r="AX329" s="13" t="s">
        <v>86</v>
      </c>
      <c r="AY329" s="253" t="s">
        <v>163</v>
      </c>
    </row>
    <row r="330" s="2" customFormat="1" ht="24.15" customHeight="1">
      <c r="A330" s="39"/>
      <c r="B330" s="40"/>
      <c r="C330" s="228" t="s">
        <v>726</v>
      </c>
      <c r="D330" s="228" t="s">
        <v>166</v>
      </c>
      <c r="E330" s="229" t="s">
        <v>1658</v>
      </c>
      <c r="F330" s="230" t="s">
        <v>1659</v>
      </c>
      <c r="G330" s="231" t="s">
        <v>169</v>
      </c>
      <c r="H330" s="232">
        <v>30.719999999999999</v>
      </c>
      <c r="I330" s="233"/>
      <c r="J330" s="234">
        <f>ROUND(I330*H330,2)</f>
        <v>0</v>
      </c>
      <c r="K330" s="235"/>
      <c r="L330" s="45"/>
      <c r="M330" s="236" t="s">
        <v>1</v>
      </c>
      <c r="N330" s="237" t="s">
        <v>43</v>
      </c>
      <c r="O330" s="92"/>
      <c r="P330" s="238">
        <f>O330*H330</f>
        <v>0</v>
      </c>
      <c r="Q330" s="238">
        <v>0.0060499999999999998</v>
      </c>
      <c r="R330" s="238">
        <f>Q330*H330</f>
        <v>0.18585599999999999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278</v>
      </c>
      <c r="AT330" s="240" t="s">
        <v>166</v>
      </c>
      <c r="AU330" s="240" t="s">
        <v>88</v>
      </c>
      <c r="AY330" s="18" t="s">
        <v>163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86</v>
      </c>
      <c r="BK330" s="241">
        <f>ROUND(I330*H330,2)</f>
        <v>0</v>
      </c>
      <c r="BL330" s="18" t="s">
        <v>278</v>
      </c>
      <c r="BM330" s="240" t="s">
        <v>1868</v>
      </c>
    </row>
    <row r="331" s="15" customFormat="1">
      <c r="A331" s="15"/>
      <c r="B331" s="269"/>
      <c r="C331" s="270"/>
      <c r="D331" s="244" t="s">
        <v>172</v>
      </c>
      <c r="E331" s="271" t="s">
        <v>1</v>
      </c>
      <c r="F331" s="272" t="s">
        <v>1321</v>
      </c>
      <c r="G331" s="270"/>
      <c r="H331" s="271" t="s">
        <v>1</v>
      </c>
      <c r="I331" s="273"/>
      <c r="J331" s="270"/>
      <c r="K331" s="270"/>
      <c r="L331" s="274"/>
      <c r="M331" s="275"/>
      <c r="N331" s="276"/>
      <c r="O331" s="276"/>
      <c r="P331" s="276"/>
      <c r="Q331" s="276"/>
      <c r="R331" s="276"/>
      <c r="S331" s="276"/>
      <c r="T331" s="27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8" t="s">
        <v>172</v>
      </c>
      <c r="AU331" s="278" t="s">
        <v>88</v>
      </c>
      <c r="AV331" s="15" t="s">
        <v>86</v>
      </c>
      <c r="AW331" s="15" t="s">
        <v>34</v>
      </c>
      <c r="AX331" s="15" t="s">
        <v>78</v>
      </c>
      <c r="AY331" s="278" t="s">
        <v>163</v>
      </c>
    </row>
    <row r="332" s="13" customFormat="1">
      <c r="A332" s="13"/>
      <c r="B332" s="242"/>
      <c r="C332" s="243"/>
      <c r="D332" s="244" t="s">
        <v>172</v>
      </c>
      <c r="E332" s="245" t="s">
        <v>1</v>
      </c>
      <c r="F332" s="246" t="s">
        <v>1869</v>
      </c>
      <c r="G332" s="243"/>
      <c r="H332" s="247">
        <v>13.44</v>
      </c>
      <c r="I332" s="248"/>
      <c r="J332" s="243"/>
      <c r="K332" s="243"/>
      <c r="L332" s="249"/>
      <c r="M332" s="250"/>
      <c r="N332" s="251"/>
      <c r="O332" s="251"/>
      <c r="P332" s="251"/>
      <c r="Q332" s="251"/>
      <c r="R332" s="251"/>
      <c r="S332" s="251"/>
      <c r="T332" s="25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3" t="s">
        <v>172</v>
      </c>
      <c r="AU332" s="253" t="s">
        <v>88</v>
      </c>
      <c r="AV332" s="13" t="s">
        <v>88</v>
      </c>
      <c r="AW332" s="13" t="s">
        <v>34</v>
      </c>
      <c r="AX332" s="13" t="s">
        <v>78</v>
      </c>
      <c r="AY332" s="253" t="s">
        <v>163</v>
      </c>
    </row>
    <row r="333" s="15" customFormat="1">
      <c r="A333" s="15"/>
      <c r="B333" s="269"/>
      <c r="C333" s="270"/>
      <c r="D333" s="244" t="s">
        <v>172</v>
      </c>
      <c r="E333" s="271" t="s">
        <v>1</v>
      </c>
      <c r="F333" s="272" t="s">
        <v>1319</v>
      </c>
      <c r="G333" s="270"/>
      <c r="H333" s="271" t="s">
        <v>1</v>
      </c>
      <c r="I333" s="273"/>
      <c r="J333" s="270"/>
      <c r="K333" s="270"/>
      <c r="L333" s="274"/>
      <c r="M333" s="275"/>
      <c r="N333" s="276"/>
      <c r="O333" s="276"/>
      <c r="P333" s="276"/>
      <c r="Q333" s="276"/>
      <c r="R333" s="276"/>
      <c r="S333" s="276"/>
      <c r="T333" s="277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8" t="s">
        <v>172</v>
      </c>
      <c r="AU333" s="278" t="s">
        <v>88</v>
      </c>
      <c r="AV333" s="15" t="s">
        <v>86</v>
      </c>
      <c r="AW333" s="15" t="s">
        <v>34</v>
      </c>
      <c r="AX333" s="15" t="s">
        <v>78</v>
      </c>
      <c r="AY333" s="278" t="s">
        <v>163</v>
      </c>
    </row>
    <row r="334" s="13" customFormat="1">
      <c r="A334" s="13"/>
      <c r="B334" s="242"/>
      <c r="C334" s="243"/>
      <c r="D334" s="244" t="s">
        <v>172</v>
      </c>
      <c r="E334" s="245" t="s">
        <v>1</v>
      </c>
      <c r="F334" s="246" t="s">
        <v>1870</v>
      </c>
      <c r="G334" s="243"/>
      <c r="H334" s="247">
        <v>14.4</v>
      </c>
      <c r="I334" s="248"/>
      <c r="J334" s="243"/>
      <c r="K334" s="243"/>
      <c r="L334" s="249"/>
      <c r="M334" s="250"/>
      <c r="N334" s="251"/>
      <c r="O334" s="251"/>
      <c r="P334" s="251"/>
      <c r="Q334" s="251"/>
      <c r="R334" s="251"/>
      <c r="S334" s="251"/>
      <c r="T334" s="25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3" t="s">
        <v>172</v>
      </c>
      <c r="AU334" s="253" t="s">
        <v>88</v>
      </c>
      <c r="AV334" s="13" t="s">
        <v>88</v>
      </c>
      <c r="AW334" s="13" t="s">
        <v>34</v>
      </c>
      <c r="AX334" s="13" t="s">
        <v>78</v>
      </c>
      <c r="AY334" s="253" t="s">
        <v>163</v>
      </c>
    </row>
    <row r="335" s="15" customFormat="1">
      <c r="A335" s="15"/>
      <c r="B335" s="269"/>
      <c r="C335" s="270"/>
      <c r="D335" s="244" t="s">
        <v>172</v>
      </c>
      <c r="E335" s="271" t="s">
        <v>1</v>
      </c>
      <c r="F335" s="272" t="s">
        <v>1835</v>
      </c>
      <c r="G335" s="270"/>
      <c r="H335" s="271" t="s">
        <v>1</v>
      </c>
      <c r="I335" s="273"/>
      <c r="J335" s="270"/>
      <c r="K335" s="270"/>
      <c r="L335" s="274"/>
      <c r="M335" s="275"/>
      <c r="N335" s="276"/>
      <c r="O335" s="276"/>
      <c r="P335" s="276"/>
      <c r="Q335" s="276"/>
      <c r="R335" s="276"/>
      <c r="S335" s="276"/>
      <c r="T335" s="27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8" t="s">
        <v>172</v>
      </c>
      <c r="AU335" s="278" t="s">
        <v>88</v>
      </c>
      <c r="AV335" s="15" t="s">
        <v>86</v>
      </c>
      <c r="AW335" s="15" t="s">
        <v>34</v>
      </c>
      <c r="AX335" s="15" t="s">
        <v>78</v>
      </c>
      <c r="AY335" s="278" t="s">
        <v>163</v>
      </c>
    </row>
    <row r="336" s="13" customFormat="1">
      <c r="A336" s="13"/>
      <c r="B336" s="242"/>
      <c r="C336" s="243"/>
      <c r="D336" s="244" t="s">
        <v>172</v>
      </c>
      <c r="E336" s="245" t="s">
        <v>1</v>
      </c>
      <c r="F336" s="246" t="s">
        <v>1871</v>
      </c>
      <c r="G336" s="243"/>
      <c r="H336" s="247">
        <v>2.8799999999999999</v>
      </c>
      <c r="I336" s="248"/>
      <c r="J336" s="243"/>
      <c r="K336" s="243"/>
      <c r="L336" s="249"/>
      <c r="M336" s="250"/>
      <c r="N336" s="251"/>
      <c r="O336" s="251"/>
      <c r="P336" s="251"/>
      <c r="Q336" s="251"/>
      <c r="R336" s="251"/>
      <c r="S336" s="251"/>
      <c r="T336" s="25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3" t="s">
        <v>172</v>
      </c>
      <c r="AU336" s="253" t="s">
        <v>88</v>
      </c>
      <c r="AV336" s="13" t="s">
        <v>88</v>
      </c>
      <c r="AW336" s="13" t="s">
        <v>34</v>
      </c>
      <c r="AX336" s="13" t="s">
        <v>78</v>
      </c>
      <c r="AY336" s="253" t="s">
        <v>163</v>
      </c>
    </row>
    <row r="337" s="14" customFormat="1">
      <c r="A337" s="14"/>
      <c r="B337" s="254"/>
      <c r="C337" s="255"/>
      <c r="D337" s="244" t="s">
        <v>172</v>
      </c>
      <c r="E337" s="256" t="s">
        <v>1</v>
      </c>
      <c r="F337" s="257" t="s">
        <v>176</v>
      </c>
      <c r="G337" s="255"/>
      <c r="H337" s="258">
        <v>30.719999999999999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4" t="s">
        <v>172</v>
      </c>
      <c r="AU337" s="264" t="s">
        <v>88</v>
      </c>
      <c r="AV337" s="14" t="s">
        <v>170</v>
      </c>
      <c r="AW337" s="14" t="s">
        <v>34</v>
      </c>
      <c r="AX337" s="14" t="s">
        <v>86</v>
      </c>
      <c r="AY337" s="264" t="s">
        <v>163</v>
      </c>
    </row>
    <row r="338" s="2" customFormat="1" ht="14.4" customHeight="1">
      <c r="A338" s="39"/>
      <c r="B338" s="40"/>
      <c r="C338" s="290" t="s">
        <v>730</v>
      </c>
      <c r="D338" s="290" t="s">
        <v>294</v>
      </c>
      <c r="E338" s="291" t="s">
        <v>1661</v>
      </c>
      <c r="F338" s="292" t="s">
        <v>1662</v>
      </c>
      <c r="G338" s="293" t="s">
        <v>169</v>
      </c>
      <c r="H338" s="294">
        <v>33.792000000000002</v>
      </c>
      <c r="I338" s="295"/>
      <c r="J338" s="296">
        <f>ROUND(I338*H338,2)</f>
        <v>0</v>
      </c>
      <c r="K338" s="297"/>
      <c r="L338" s="298"/>
      <c r="M338" s="299" t="s">
        <v>1</v>
      </c>
      <c r="N338" s="300" t="s">
        <v>43</v>
      </c>
      <c r="O338" s="92"/>
      <c r="P338" s="238">
        <f>O338*H338</f>
        <v>0</v>
      </c>
      <c r="Q338" s="238">
        <v>0.0126</v>
      </c>
      <c r="R338" s="238">
        <f>Q338*H338</f>
        <v>0.42577920000000002</v>
      </c>
      <c r="S338" s="238">
        <v>0</v>
      </c>
      <c r="T338" s="23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0" t="s">
        <v>350</v>
      </c>
      <c r="AT338" s="240" t="s">
        <v>294</v>
      </c>
      <c r="AU338" s="240" t="s">
        <v>88</v>
      </c>
      <c r="AY338" s="18" t="s">
        <v>163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8" t="s">
        <v>86</v>
      </c>
      <c r="BK338" s="241">
        <f>ROUND(I338*H338,2)</f>
        <v>0</v>
      </c>
      <c r="BL338" s="18" t="s">
        <v>278</v>
      </c>
      <c r="BM338" s="240" t="s">
        <v>1872</v>
      </c>
    </row>
    <row r="339" s="13" customFormat="1">
      <c r="A339" s="13"/>
      <c r="B339" s="242"/>
      <c r="C339" s="243"/>
      <c r="D339" s="244" t="s">
        <v>172</v>
      </c>
      <c r="E339" s="243"/>
      <c r="F339" s="246" t="s">
        <v>1873</v>
      </c>
      <c r="G339" s="243"/>
      <c r="H339" s="247">
        <v>33.792000000000002</v>
      </c>
      <c r="I339" s="248"/>
      <c r="J339" s="243"/>
      <c r="K339" s="243"/>
      <c r="L339" s="249"/>
      <c r="M339" s="250"/>
      <c r="N339" s="251"/>
      <c r="O339" s="251"/>
      <c r="P339" s="251"/>
      <c r="Q339" s="251"/>
      <c r="R339" s="251"/>
      <c r="S339" s="251"/>
      <c r="T339" s="25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3" t="s">
        <v>172</v>
      </c>
      <c r="AU339" s="253" t="s">
        <v>88</v>
      </c>
      <c r="AV339" s="13" t="s">
        <v>88</v>
      </c>
      <c r="AW339" s="13" t="s">
        <v>4</v>
      </c>
      <c r="AX339" s="13" t="s">
        <v>86</v>
      </c>
      <c r="AY339" s="253" t="s">
        <v>163</v>
      </c>
    </row>
    <row r="340" s="2" customFormat="1" ht="24.15" customHeight="1">
      <c r="A340" s="39"/>
      <c r="B340" s="40"/>
      <c r="C340" s="228" t="s">
        <v>734</v>
      </c>
      <c r="D340" s="228" t="s">
        <v>166</v>
      </c>
      <c r="E340" s="229" t="s">
        <v>1665</v>
      </c>
      <c r="F340" s="230" t="s">
        <v>1666</v>
      </c>
      <c r="G340" s="231" t="s">
        <v>169</v>
      </c>
      <c r="H340" s="232">
        <v>30.719999999999999</v>
      </c>
      <c r="I340" s="233"/>
      <c r="J340" s="234">
        <f>ROUND(I340*H340,2)</f>
        <v>0</v>
      </c>
      <c r="K340" s="235"/>
      <c r="L340" s="45"/>
      <c r="M340" s="236" t="s">
        <v>1</v>
      </c>
      <c r="N340" s="237" t="s">
        <v>43</v>
      </c>
      <c r="O340" s="92"/>
      <c r="P340" s="238">
        <f>O340*H340</f>
        <v>0</v>
      </c>
      <c r="Q340" s="238">
        <v>0.00093000000000000005</v>
      </c>
      <c r="R340" s="238">
        <f>Q340*H340</f>
        <v>0.028569600000000001</v>
      </c>
      <c r="S340" s="238">
        <v>0</v>
      </c>
      <c r="T340" s="23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0" t="s">
        <v>278</v>
      </c>
      <c r="AT340" s="240" t="s">
        <v>166</v>
      </c>
      <c r="AU340" s="240" t="s">
        <v>88</v>
      </c>
      <c r="AY340" s="18" t="s">
        <v>163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86</v>
      </c>
      <c r="BK340" s="241">
        <f>ROUND(I340*H340,2)</f>
        <v>0</v>
      </c>
      <c r="BL340" s="18" t="s">
        <v>278</v>
      </c>
      <c r="BM340" s="240" t="s">
        <v>1874</v>
      </c>
    </row>
    <row r="341" s="2" customFormat="1" ht="14.4" customHeight="1">
      <c r="A341" s="39"/>
      <c r="B341" s="40"/>
      <c r="C341" s="228" t="s">
        <v>738</v>
      </c>
      <c r="D341" s="228" t="s">
        <v>166</v>
      </c>
      <c r="E341" s="229" t="s">
        <v>1668</v>
      </c>
      <c r="F341" s="230" t="s">
        <v>1669</v>
      </c>
      <c r="G341" s="231" t="s">
        <v>169</v>
      </c>
      <c r="H341" s="232">
        <v>30.719999999999999</v>
      </c>
      <c r="I341" s="233"/>
      <c r="J341" s="234">
        <f>ROUND(I341*H341,2)</f>
        <v>0</v>
      </c>
      <c r="K341" s="235"/>
      <c r="L341" s="45"/>
      <c r="M341" s="236" t="s">
        <v>1</v>
      </c>
      <c r="N341" s="237" t="s">
        <v>43</v>
      </c>
      <c r="O341" s="92"/>
      <c r="P341" s="238">
        <f>O341*H341</f>
        <v>0</v>
      </c>
      <c r="Q341" s="238">
        <v>0</v>
      </c>
      <c r="R341" s="238">
        <f>Q341*H341</f>
        <v>0</v>
      </c>
      <c r="S341" s="238">
        <v>0</v>
      </c>
      <c r="T341" s="23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0" t="s">
        <v>278</v>
      </c>
      <c r="AT341" s="240" t="s">
        <v>166</v>
      </c>
      <c r="AU341" s="240" t="s">
        <v>88</v>
      </c>
      <c r="AY341" s="18" t="s">
        <v>163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86</v>
      </c>
      <c r="BK341" s="241">
        <f>ROUND(I341*H341,2)</f>
        <v>0</v>
      </c>
      <c r="BL341" s="18" t="s">
        <v>278</v>
      </c>
      <c r="BM341" s="240" t="s">
        <v>1875</v>
      </c>
    </row>
    <row r="342" s="2" customFormat="1" ht="24.15" customHeight="1">
      <c r="A342" s="39"/>
      <c r="B342" s="40"/>
      <c r="C342" s="228" t="s">
        <v>744</v>
      </c>
      <c r="D342" s="228" t="s">
        <v>166</v>
      </c>
      <c r="E342" s="229" t="s">
        <v>1671</v>
      </c>
      <c r="F342" s="230" t="s">
        <v>1672</v>
      </c>
      <c r="G342" s="231" t="s">
        <v>538</v>
      </c>
      <c r="H342" s="301"/>
      <c r="I342" s="233"/>
      <c r="J342" s="234">
        <f>ROUND(I342*H342,2)</f>
        <v>0</v>
      </c>
      <c r="K342" s="235"/>
      <c r="L342" s="45"/>
      <c r="M342" s="236" t="s">
        <v>1</v>
      </c>
      <c r="N342" s="237" t="s">
        <v>43</v>
      </c>
      <c r="O342" s="92"/>
      <c r="P342" s="238">
        <f>O342*H342</f>
        <v>0</v>
      </c>
      <c r="Q342" s="238">
        <v>0</v>
      </c>
      <c r="R342" s="238">
        <f>Q342*H342</f>
        <v>0</v>
      </c>
      <c r="S342" s="238">
        <v>0</v>
      </c>
      <c r="T342" s="23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0" t="s">
        <v>278</v>
      </c>
      <c r="AT342" s="240" t="s">
        <v>166</v>
      </c>
      <c r="AU342" s="240" t="s">
        <v>88</v>
      </c>
      <c r="AY342" s="18" t="s">
        <v>163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86</v>
      </c>
      <c r="BK342" s="241">
        <f>ROUND(I342*H342,2)</f>
        <v>0</v>
      </c>
      <c r="BL342" s="18" t="s">
        <v>278</v>
      </c>
      <c r="BM342" s="240" t="s">
        <v>1876</v>
      </c>
    </row>
    <row r="343" s="12" customFormat="1" ht="22.8" customHeight="1">
      <c r="A343" s="12"/>
      <c r="B343" s="212"/>
      <c r="C343" s="213"/>
      <c r="D343" s="214" t="s">
        <v>77</v>
      </c>
      <c r="E343" s="226" t="s">
        <v>1674</v>
      </c>
      <c r="F343" s="226" t="s">
        <v>1675</v>
      </c>
      <c r="G343" s="213"/>
      <c r="H343" s="213"/>
      <c r="I343" s="216"/>
      <c r="J343" s="227">
        <f>BK343</f>
        <v>0</v>
      </c>
      <c r="K343" s="213"/>
      <c r="L343" s="218"/>
      <c r="M343" s="219"/>
      <c r="N343" s="220"/>
      <c r="O343" s="220"/>
      <c r="P343" s="221">
        <f>SUM(P344:P367)</f>
        <v>0</v>
      </c>
      <c r="Q343" s="220"/>
      <c r="R343" s="221">
        <f>SUM(R344:R367)</f>
        <v>0.041087600000000002</v>
      </c>
      <c r="S343" s="220"/>
      <c r="T343" s="222">
        <f>SUM(T344:T367)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3" t="s">
        <v>88</v>
      </c>
      <c r="AT343" s="224" t="s">
        <v>77</v>
      </c>
      <c r="AU343" s="224" t="s">
        <v>86</v>
      </c>
      <c r="AY343" s="223" t="s">
        <v>163</v>
      </c>
      <c r="BK343" s="225">
        <f>SUM(BK344:BK367)</f>
        <v>0</v>
      </c>
    </row>
    <row r="344" s="2" customFormat="1" ht="24.15" customHeight="1">
      <c r="A344" s="39"/>
      <c r="B344" s="40"/>
      <c r="C344" s="228" t="s">
        <v>748</v>
      </c>
      <c r="D344" s="228" t="s">
        <v>166</v>
      </c>
      <c r="E344" s="229" t="s">
        <v>1676</v>
      </c>
      <c r="F344" s="230" t="s">
        <v>1677</v>
      </c>
      <c r="G344" s="231" t="s">
        <v>169</v>
      </c>
      <c r="H344" s="232">
        <v>88.900000000000006</v>
      </c>
      <c r="I344" s="233"/>
      <c r="J344" s="234">
        <f>ROUND(I344*H344,2)</f>
        <v>0</v>
      </c>
      <c r="K344" s="235"/>
      <c r="L344" s="45"/>
      <c r="M344" s="236" t="s">
        <v>1</v>
      </c>
      <c r="N344" s="237" t="s">
        <v>43</v>
      </c>
      <c r="O344" s="92"/>
      <c r="P344" s="238">
        <f>O344*H344</f>
        <v>0</v>
      </c>
      <c r="Q344" s="238">
        <v>0</v>
      </c>
      <c r="R344" s="238">
        <f>Q344*H344</f>
        <v>0</v>
      </c>
      <c r="S344" s="238">
        <v>0</v>
      </c>
      <c r="T344" s="23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278</v>
      </c>
      <c r="AT344" s="240" t="s">
        <v>166</v>
      </c>
      <c r="AU344" s="240" t="s">
        <v>88</v>
      </c>
      <c r="AY344" s="18" t="s">
        <v>163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86</v>
      </c>
      <c r="BK344" s="241">
        <f>ROUND(I344*H344,2)</f>
        <v>0</v>
      </c>
      <c r="BL344" s="18" t="s">
        <v>278</v>
      </c>
      <c r="BM344" s="240" t="s">
        <v>1877</v>
      </c>
    </row>
    <row r="345" s="2" customFormat="1" ht="24.15" customHeight="1">
      <c r="A345" s="39"/>
      <c r="B345" s="40"/>
      <c r="C345" s="228" t="s">
        <v>752</v>
      </c>
      <c r="D345" s="228" t="s">
        <v>166</v>
      </c>
      <c r="E345" s="229" t="s">
        <v>1682</v>
      </c>
      <c r="F345" s="230" t="s">
        <v>1683</v>
      </c>
      <c r="G345" s="231" t="s">
        <v>169</v>
      </c>
      <c r="H345" s="232">
        <v>88.900000000000006</v>
      </c>
      <c r="I345" s="233"/>
      <c r="J345" s="234">
        <f>ROUND(I345*H345,2)</f>
        <v>0</v>
      </c>
      <c r="K345" s="235"/>
      <c r="L345" s="45"/>
      <c r="M345" s="236" t="s">
        <v>1</v>
      </c>
      <c r="N345" s="237" t="s">
        <v>43</v>
      </c>
      <c r="O345" s="92"/>
      <c r="P345" s="238">
        <f>O345*H345</f>
        <v>0</v>
      </c>
      <c r="Q345" s="238">
        <v>0</v>
      </c>
      <c r="R345" s="238">
        <f>Q345*H345</f>
        <v>0</v>
      </c>
      <c r="S345" s="238">
        <v>0</v>
      </c>
      <c r="T345" s="23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0" t="s">
        <v>278</v>
      </c>
      <c r="AT345" s="240" t="s">
        <v>166</v>
      </c>
      <c r="AU345" s="240" t="s">
        <v>88</v>
      </c>
      <c r="AY345" s="18" t="s">
        <v>163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8" t="s">
        <v>86</v>
      </c>
      <c r="BK345" s="241">
        <f>ROUND(I345*H345,2)</f>
        <v>0</v>
      </c>
      <c r="BL345" s="18" t="s">
        <v>278</v>
      </c>
      <c r="BM345" s="240" t="s">
        <v>1878</v>
      </c>
    </row>
    <row r="346" s="2" customFormat="1" ht="24.15" customHeight="1">
      <c r="A346" s="39"/>
      <c r="B346" s="40"/>
      <c r="C346" s="228" t="s">
        <v>757</v>
      </c>
      <c r="D346" s="228" t="s">
        <v>166</v>
      </c>
      <c r="E346" s="229" t="s">
        <v>1685</v>
      </c>
      <c r="F346" s="230" t="s">
        <v>1686</v>
      </c>
      <c r="G346" s="231" t="s">
        <v>169</v>
      </c>
      <c r="H346" s="232">
        <v>88.900000000000006</v>
      </c>
      <c r="I346" s="233"/>
      <c r="J346" s="234">
        <f>ROUND(I346*H346,2)</f>
        <v>0</v>
      </c>
      <c r="K346" s="235"/>
      <c r="L346" s="45"/>
      <c r="M346" s="236" t="s">
        <v>1</v>
      </c>
      <c r="N346" s="237" t="s">
        <v>43</v>
      </c>
      <c r="O346" s="92"/>
      <c r="P346" s="238">
        <f>O346*H346</f>
        <v>0</v>
      </c>
      <c r="Q346" s="238">
        <v>0.00020000000000000001</v>
      </c>
      <c r="R346" s="238">
        <f>Q346*H346</f>
        <v>0.017780000000000001</v>
      </c>
      <c r="S346" s="238">
        <v>0</v>
      </c>
      <c r="T346" s="23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0" t="s">
        <v>278</v>
      </c>
      <c r="AT346" s="240" t="s">
        <v>166</v>
      </c>
      <c r="AU346" s="240" t="s">
        <v>88</v>
      </c>
      <c r="AY346" s="18" t="s">
        <v>163</v>
      </c>
      <c r="BE346" s="241">
        <f>IF(N346="základní",J346,0)</f>
        <v>0</v>
      </c>
      <c r="BF346" s="241">
        <f>IF(N346="snížená",J346,0)</f>
        <v>0</v>
      </c>
      <c r="BG346" s="241">
        <f>IF(N346="zákl. přenesená",J346,0)</f>
        <v>0</v>
      </c>
      <c r="BH346" s="241">
        <f>IF(N346="sníž. přenesená",J346,0)</f>
        <v>0</v>
      </c>
      <c r="BI346" s="241">
        <f>IF(N346="nulová",J346,0)</f>
        <v>0</v>
      </c>
      <c r="BJ346" s="18" t="s">
        <v>86</v>
      </c>
      <c r="BK346" s="241">
        <f>ROUND(I346*H346,2)</f>
        <v>0</v>
      </c>
      <c r="BL346" s="18" t="s">
        <v>278</v>
      </c>
      <c r="BM346" s="240" t="s">
        <v>1879</v>
      </c>
    </row>
    <row r="347" s="2" customFormat="1" ht="24.15" customHeight="1">
      <c r="A347" s="39"/>
      <c r="B347" s="40"/>
      <c r="C347" s="228" t="s">
        <v>762</v>
      </c>
      <c r="D347" s="228" t="s">
        <v>166</v>
      </c>
      <c r="E347" s="229" t="s">
        <v>1688</v>
      </c>
      <c r="F347" s="230" t="s">
        <v>1689</v>
      </c>
      <c r="G347" s="231" t="s">
        <v>169</v>
      </c>
      <c r="H347" s="232">
        <v>2.0899999999999999</v>
      </c>
      <c r="I347" s="233"/>
      <c r="J347" s="234">
        <f>ROUND(I347*H347,2)</f>
        <v>0</v>
      </c>
      <c r="K347" s="235"/>
      <c r="L347" s="45"/>
      <c r="M347" s="236" t="s">
        <v>1</v>
      </c>
      <c r="N347" s="237" t="s">
        <v>43</v>
      </c>
      <c r="O347" s="92"/>
      <c r="P347" s="238">
        <f>O347*H347</f>
        <v>0</v>
      </c>
      <c r="Q347" s="238">
        <v>2.0000000000000002E-05</v>
      </c>
      <c r="R347" s="238">
        <f>Q347*H347</f>
        <v>4.18E-05</v>
      </c>
      <c r="S347" s="238">
        <v>0</v>
      </c>
      <c r="T347" s="23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0" t="s">
        <v>278</v>
      </c>
      <c r="AT347" s="240" t="s">
        <v>166</v>
      </c>
      <c r="AU347" s="240" t="s">
        <v>88</v>
      </c>
      <c r="AY347" s="18" t="s">
        <v>163</v>
      </c>
      <c r="BE347" s="241">
        <f>IF(N347="základní",J347,0)</f>
        <v>0</v>
      </c>
      <c r="BF347" s="241">
        <f>IF(N347="snížená",J347,0)</f>
        <v>0</v>
      </c>
      <c r="BG347" s="241">
        <f>IF(N347="zákl. přenesená",J347,0)</f>
        <v>0</v>
      </c>
      <c r="BH347" s="241">
        <f>IF(N347="sníž. přenesená",J347,0)</f>
        <v>0</v>
      </c>
      <c r="BI347" s="241">
        <f>IF(N347="nulová",J347,0)</f>
        <v>0</v>
      </c>
      <c r="BJ347" s="18" t="s">
        <v>86</v>
      </c>
      <c r="BK347" s="241">
        <f>ROUND(I347*H347,2)</f>
        <v>0</v>
      </c>
      <c r="BL347" s="18" t="s">
        <v>278</v>
      </c>
      <c r="BM347" s="240" t="s">
        <v>1880</v>
      </c>
    </row>
    <row r="348" s="13" customFormat="1">
      <c r="A348" s="13"/>
      <c r="B348" s="242"/>
      <c r="C348" s="243"/>
      <c r="D348" s="244" t="s">
        <v>172</v>
      </c>
      <c r="E348" s="245" t="s">
        <v>1</v>
      </c>
      <c r="F348" s="246" t="s">
        <v>356</v>
      </c>
      <c r="G348" s="243"/>
      <c r="H348" s="247">
        <v>2.0899999999999999</v>
      </c>
      <c r="I348" s="248"/>
      <c r="J348" s="243"/>
      <c r="K348" s="243"/>
      <c r="L348" s="249"/>
      <c r="M348" s="250"/>
      <c r="N348" s="251"/>
      <c r="O348" s="251"/>
      <c r="P348" s="251"/>
      <c r="Q348" s="251"/>
      <c r="R348" s="251"/>
      <c r="S348" s="251"/>
      <c r="T348" s="25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3" t="s">
        <v>172</v>
      </c>
      <c r="AU348" s="253" t="s">
        <v>88</v>
      </c>
      <c r="AV348" s="13" t="s">
        <v>88</v>
      </c>
      <c r="AW348" s="13" t="s">
        <v>34</v>
      </c>
      <c r="AX348" s="13" t="s">
        <v>86</v>
      </c>
      <c r="AY348" s="253" t="s">
        <v>163</v>
      </c>
    </row>
    <row r="349" s="2" customFormat="1" ht="24.15" customHeight="1">
      <c r="A349" s="39"/>
      <c r="B349" s="40"/>
      <c r="C349" s="228" t="s">
        <v>766</v>
      </c>
      <c r="D349" s="228" t="s">
        <v>166</v>
      </c>
      <c r="E349" s="229" t="s">
        <v>1692</v>
      </c>
      <c r="F349" s="230" t="s">
        <v>1693</v>
      </c>
      <c r="G349" s="231" t="s">
        <v>169</v>
      </c>
      <c r="H349" s="232">
        <v>15.18</v>
      </c>
      <c r="I349" s="233"/>
      <c r="J349" s="234">
        <f>ROUND(I349*H349,2)</f>
        <v>0</v>
      </c>
      <c r="K349" s="235"/>
      <c r="L349" s="45"/>
      <c r="M349" s="236" t="s">
        <v>1</v>
      </c>
      <c r="N349" s="237" t="s">
        <v>43</v>
      </c>
      <c r="O349" s="92"/>
      <c r="P349" s="238">
        <f>O349*H349</f>
        <v>0</v>
      </c>
      <c r="Q349" s="238">
        <v>1.0000000000000001E-05</v>
      </c>
      <c r="R349" s="238">
        <f>Q349*H349</f>
        <v>0.0001518</v>
      </c>
      <c r="S349" s="238">
        <v>0</v>
      </c>
      <c r="T349" s="23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0" t="s">
        <v>278</v>
      </c>
      <c r="AT349" s="240" t="s">
        <v>166</v>
      </c>
      <c r="AU349" s="240" t="s">
        <v>88</v>
      </c>
      <c r="AY349" s="18" t="s">
        <v>163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8" t="s">
        <v>86</v>
      </c>
      <c r="BK349" s="241">
        <f>ROUND(I349*H349,2)</f>
        <v>0</v>
      </c>
      <c r="BL349" s="18" t="s">
        <v>278</v>
      </c>
      <c r="BM349" s="240" t="s">
        <v>1881</v>
      </c>
    </row>
    <row r="350" s="2" customFormat="1" ht="24.15" customHeight="1">
      <c r="A350" s="39"/>
      <c r="B350" s="40"/>
      <c r="C350" s="228" t="s">
        <v>770</v>
      </c>
      <c r="D350" s="228" t="s">
        <v>166</v>
      </c>
      <c r="E350" s="229" t="s">
        <v>1695</v>
      </c>
      <c r="F350" s="230" t="s">
        <v>1696</v>
      </c>
      <c r="G350" s="231" t="s">
        <v>169</v>
      </c>
      <c r="H350" s="232">
        <v>88.900000000000006</v>
      </c>
      <c r="I350" s="233"/>
      <c r="J350" s="234">
        <f>ROUND(I350*H350,2)</f>
        <v>0</v>
      </c>
      <c r="K350" s="235"/>
      <c r="L350" s="45"/>
      <c r="M350" s="236" t="s">
        <v>1</v>
      </c>
      <c r="N350" s="237" t="s">
        <v>43</v>
      </c>
      <c r="O350" s="92"/>
      <c r="P350" s="238">
        <f>O350*H350</f>
        <v>0</v>
      </c>
      <c r="Q350" s="238">
        <v>0.00025999999999999998</v>
      </c>
      <c r="R350" s="238">
        <f>Q350*H350</f>
        <v>0.023113999999999999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278</v>
      </c>
      <c r="AT350" s="240" t="s">
        <v>166</v>
      </c>
      <c r="AU350" s="240" t="s">
        <v>88</v>
      </c>
      <c r="AY350" s="18" t="s">
        <v>163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86</v>
      </c>
      <c r="BK350" s="241">
        <f>ROUND(I350*H350,2)</f>
        <v>0</v>
      </c>
      <c r="BL350" s="18" t="s">
        <v>278</v>
      </c>
      <c r="BM350" s="240" t="s">
        <v>1882</v>
      </c>
    </row>
    <row r="351" s="15" customFormat="1">
      <c r="A351" s="15"/>
      <c r="B351" s="269"/>
      <c r="C351" s="270"/>
      <c r="D351" s="244" t="s">
        <v>172</v>
      </c>
      <c r="E351" s="271" t="s">
        <v>1</v>
      </c>
      <c r="F351" s="272" t="s">
        <v>1319</v>
      </c>
      <c r="G351" s="270"/>
      <c r="H351" s="271" t="s">
        <v>1</v>
      </c>
      <c r="I351" s="273"/>
      <c r="J351" s="270"/>
      <c r="K351" s="270"/>
      <c r="L351" s="274"/>
      <c r="M351" s="275"/>
      <c r="N351" s="276"/>
      <c r="O351" s="276"/>
      <c r="P351" s="276"/>
      <c r="Q351" s="276"/>
      <c r="R351" s="276"/>
      <c r="S351" s="276"/>
      <c r="T351" s="27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8" t="s">
        <v>172</v>
      </c>
      <c r="AU351" s="278" t="s">
        <v>88</v>
      </c>
      <c r="AV351" s="15" t="s">
        <v>86</v>
      </c>
      <c r="AW351" s="15" t="s">
        <v>34</v>
      </c>
      <c r="AX351" s="15" t="s">
        <v>78</v>
      </c>
      <c r="AY351" s="278" t="s">
        <v>163</v>
      </c>
    </row>
    <row r="352" s="13" customFormat="1">
      <c r="A352" s="13"/>
      <c r="B352" s="242"/>
      <c r="C352" s="243"/>
      <c r="D352" s="244" t="s">
        <v>172</v>
      </c>
      <c r="E352" s="245" t="s">
        <v>1</v>
      </c>
      <c r="F352" s="246" t="s">
        <v>1724</v>
      </c>
      <c r="G352" s="243"/>
      <c r="H352" s="247">
        <v>8.6400000000000006</v>
      </c>
      <c r="I352" s="248"/>
      <c r="J352" s="243"/>
      <c r="K352" s="243"/>
      <c r="L352" s="249"/>
      <c r="M352" s="250"/>
      <c r="N352" s="251"/>
      <c r="O352" s="251"/>
      <c r="P352" s="251"/>
      <c r="Q352" s="251"/>
      <c r="R352" s="251"/>
      <c r="S352" s="251"/>
      <c r="T352" s="25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3" t="s">
        <v>172</v>
      </c>
      <c r="AU352" s="253" t="s">
        <v>88</v>
      </c>
      <c r="AV352" s="13" t="s">
        <v>88</v>
      </c>
      <c r="AW352" s="13" t="s">
        <v>34</v>
      </c>
      <c r="AX352" s="13" t="s">
        <v>78</v>
      </c>
      <c r="AY352" s="253" t="s">
        <v>163</v>
      </c>
    </row>
    <row r="353" s="13" customFormat="1">
      <c r="A353" s="13"/>
      <c r="B353" s="242"/>
      <c r="C353" s="243"/>
      <c r="D353" s="244" t="s">
        <v>172</v>
      </c>
      <c r="E353" s="245" t="s">
        <v>1</v>
      </c>
      <c r="F353" s="246" t="s">
        <v>1834</v>
      </c>
      <c r="G353" s="243"/>
      <c r="H353" s="247">
        <v>3.2400000000000002</v>
      </c>
      <c r="I353" s="248"/>
      <c r="J353" s="243"/>
      <c r="K353" s="243"/>
      <c r="L353" s="249"/>
      <c r="M353" s="250"/>
      <c r="N353" s="251"/>
      <c r="O353" s="251"/>
      <c r="P353" s="251"/>
      <c r="Q353" s="251"/>
      <c r="R353" s="251"/>
      <c r="S353" s="251"/>
      <c r="T353" s="25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3" t="s">
        <v>172</v>
      </c>
      <c r="AU353" s="253" t="s">
        <v>88</v>
      </c>
      <c r="AV353" s="13" t="s">
        <v>88</v>
      </c>
      <c r="AW353" s="13" t="s">
        <v>34</v>
      </c>
      <c r="AX353" s="13" t="s">
        <v>78</v>
      </c>
      <c r="AY353" s="253" t="s">
        <v>163</v>
      </c>
    </row>
    <row r="354" s="16" customFormat="1">
      <c r="A354" s="16"/>
      <c r="B354" s="279"/>
      <c r="C354" s="280"/>
      <c r="D354" s="244" t="s">
        <v>172</v>
      </c>
      <c r="E354" s="281" t="s">
        <v>1</v>
      </c>
      <c r="F354" s="282" t="s">
        <v>190</v>
      </c>
      <c r="G354" s="280"/>
      <c r="H354" s="283">
        <v>11.880000000000001</v>
      </c>
      <c r="I354" s="284"/>
      <c r="J354" s="280"/>
      <c r="K354" s="280"/>
      <c r="L354" s="285"/>
      <c r="M354" s="286"/>
      <c r="N354" s="287"/>
      <c r="O354" s="287"/>
      <c r="P354" s="287"/>
      <c r="Q354" s="287"/>
      <c r="R354" s="287"/>
      <c r="S354" s="287"/>
      <c r="T354" s="288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89" t="s">
        <v>172</v>
      </c>
      <c r="AU354" s="289" t="s">
        <v>88</v>
      </c>
      <c r="AV354" s="16" t="s">
        <v>164</v>
      </c>
      <c r="AW354" s="16" t="s">
        <v>34</v>
      </c>
      <c r="AX354" s="16" t="s">
        <v>78</v>
      </c>
      <c r="AY354" s="289" t="s">
        <v>163</v>
      </c>
    </row>
    <row r="355" s="15" customFormat="1">
      <c r="A355" s="15"/>
      <c r="B355" s="269"/>
      <c r="C355" s="270"/>
      <c r="D355" s="244" t="s">
        <v>172</v>
      </c>
      <c r="E355" s="271" t="s">
        <v>1</v>
      </c>
      <c r="F355" s="272" t="s">
        <v>1321</v>
      </c>
      <c r="G355" s="270"/>
      <c r="H355" s="271" t="s">
        <v>1</v>
      </c>
      <c r="I355" s="273"/>
      <c r="J355" s="270"/>
      <c r="K355" s="270"/>
      <c r="L355" s="274"/>
      <c r="M355" s="275"/>
      <c r="N355" s="276"/>
      <c r="O355" s="276"/>
      <c r="P355" s="276"/>
      <c r="Q355" s="276"/>
      <c r="R355" s="276"/>
      <c r="S355" s="276"/>
      <c r="T355" s="27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8" t="s">
        <v>172</v>
      </c>
      <c r="AU355" s="278" t="s">
        <v>88</v>
      </c>
      <c r="AV355" s="15" t="s">
        <v>86</v>
      </c>
      <c r="AW355" s="15" t="s">
        <v>34</v>
      </c>
      <c r="AX355" s="15" t="s">
        <v>78</v>
      </c>
      <c r="AY355" s="278" t="s">
        <v>163</v>
      </c>
    </row>
    <row r="356" s="13" customFormat="1">
      <c r="A356" s="13"/>
      <c r="B356" s="242"/>
      <c r="C356" s="243"/>
      <c r="D356" s="244" t="s">
        <v>172</v>
      </c>
      <c r="E356" s="245" t="s">
        <v>1</v>
      </c>
      <c r="F356" s="246" t="s">
        <v>1725</v>
      </c>
      <c r="G356" s="243"/>
      <c r="H356" s="247">
        <v>13.44</v>
      </c>
      <c r="I356" s="248"/>
      <c r="J356" s="243"/>
      <c r="K356" s="243"/>
      <c r="L356" s="249"/>
      <c r="M356" s="250"/>
      <c r="N356" s="251"/>
      <c r="O356" s="251"/>
      <c r="P356" s="251"/>
      <c r="Q356" s="251"/>
      <c r="R356" s="251"/>
      <c r="S356" s="251"/>
      <c r="T356" s="25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3" t="s">
        <v>172</v>
      </c>
      <c r="AU356" s="253" t="s">
        <v>88</v>
      </c>
      <c r="AV356" s="13" t="s">
        <v>88</v>
      </c>
      <c r="AW356" s="13" t="s">
        <v>34</v>
      </c>
      <c r="AX356" s="13" t="s">
        <v>78</v>
      </c>
      <c r="AY356" s="253" t="s">
        <v>163</v>
      </c>
    </row>
    <row r="357" s="13" customFormat="1">
      <c r="A357" s="13"/>
      <c r="B357" s="242"/>
      <c r="C357" s="243"/>
      <c r="D357" s="244" t="s">
        <v>172</v>
      </c>
      <c r="E357" s="245" t="s">
        <v>1</v>
      </c>
      <c r="F357" s="246" t="s">
        <v>1883</v>
      </c>
      <c r="G357" s="243"/>
      <c r="H357" s="247">
        <v>2.9700000000000002</v>
      </c>
      <c r="I357" s="248"/>
      <c r="J357" s="243"/>
      <c r="K357" s="243"/>
      <c r="L357" s="249"/>
      <c r="M357" s="250"/>
      <c r="N357" s="251"/>
      <c r="O357" s="251"/>
      <c r="P357" s="251"/>
      <c r="Q357" s="251"/>
      <c r="R357" s="251"/>
      <c r="S357" s="251"/>
      <c r="T357" s="25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3" t="s">
        <v>172</v>
      </c>
      <c r="AU357" s="253" t="s">
        <v>88</v>
      </c>
      <c r="AV357" s="13" t="s">
        <v>88</v>
      </c>
      <c r="AW357" s="13" t="s">
        <v>34</v>
      </c>
      <c r="AX357" s="13" t="s">
        <v>78</v>
      </c>
      <c r="AY357" s="253" t="s">
        <v>163</v>
      </c>
    </row>
    <row r="358" s="16" customFormat="1">
      <c r="A358" s="16"/>
      <c r="B358" s="279"/>
      <c r="C358" s="280"/>
      <c r="D358" s="244" t="s">
        <v>172</v>
      </c>
      <c r="E358" s="281" t="s">
        <v>1</v>
      </c>
      <c r="F358" s="282" t="s">
        <v>190</v>
      </c>
      <c r="G358" s="280"/>
      <c r="H358" s="283">
        <v>16.41</v>
      </c>
      <c r="I358" s="284"/>
      <c r="J358" s="280"/>
      <c r="K358" s="280"/>
      <c r="L358" s="285"/>
      <c r="M358" s="286"/>
      <c r="N358" s="287"/>
      <c r="O358" s="287"/>
      <c r="P358" s="287"/>
      <c r="Q358" s="287"/>
      <c r="R358" s="287"/>
      <c r="S358" s="287"/>
      <c r="T358" s="288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T358" s="289" t="s">
        <v>172</v>
      </c>
      <c r="AU358" s="289" t="s">
        <v>88</v>
      </c>
      <c r="AV358" s="16" t="s">
        <v>164</v>
      </c>
      <c r="AW358" s="16" t="s">
        <v>34</v>
      </c>
      <c r="AX358" s="16" t="s">
        <v>78</v>
      </c>
      <c r="AY358" s="289" t="s">
        <v>163</v>
      </c>
    </row>
    <row r="359" s="15" customFormat="1">
      <c r="A359" s="15"/>
      <c r="B359" s="269"/>
      <c r="C359" s="270"/>
      <c r="D359" s="244" t="s">
        <v>172</v>
      </c>
      <c r="E359" s="271" t="s">
        <v>1</v>
      </c>
      <c r="F359" s="272" t="s">
        <v>1323</v>
      </c>
      <c r="G359" s="270"/>
      <c r="H359" s="271" t="s">
        <v>1</v>
      </c>
      <c r="I359" s="273"/>
      <c r="J359" s="270"/>
      <c r="K359" s="270"/>
      <c r="L359" s="274"/>
      <c r="M359" s="275"/>
      <c r="N359" s="276"/>
      <c r="O359" s="276"/>
      <c r="P359" s="276"/>
      <c r="Q359" s="276"/>
      <c r="R359" s="276"/>
      <c r="S359" s="276"/>
      <c r="T359" s="277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8" t="s">
        <v>172</v>
      </c>
      <c r="AU359" s="278" t="s">
        <v>88</v>
      </c>
      <c r="AV359" s="15" t="s">
        <v>86</v>
      </c>
      <c r="AW359" s="15" t="s">
        <v>34</v>
      </c>
      <c r="AX359" s="15" t="s">
        <v>78</v>
      </c>
      <c r="AY359" s="278" t="s">
        <v>163</v>
      </c>
    </row>
    <row r="360" s="13" customFormat="1">
      <c r="A360" s="13"/>
      <c r="B360" s="242"/>
      <c r="C360" s="243"/>
      <c r="D360" s="244" t="s">
        <v>172</v>
      </c>
      <c r="E360" s="245" t="s">
        <v>1</v>
      </c>
      <c r="F360" s="246" t="s">
        <v>1726</v>
      </c>
      <c r="G360" s="243"/>
      <c r="H360" s="247">
        <v>20.48</v>
      </c>
      <c r="I360" s="248"/>
      <c r="J360" s="243"/>
      <c r="K360" s="243"/>
      <c r="L360" s="249"/>
      <c r="M360" s="250"/>
      <c r="N360" s="251"/>
      <c r="O360" s="251"/>
      <c r="P360" s="251"/>
      <c r="Q360" s="251"/>
      <c r="R360" s="251"/>
      <c r="S360" s="251"/>
      <c r="T360" s="25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3" t="s">
        <v>172</v>
      </c>
      <c r="AU360" s="253" t="s">
        <v>88</v>
      </c>
      <c r="AV360" s="13" t="s">
        <v>88</v>
      </c>
      <c r="AW360" s="13" t="s">
        <v>34</v>
      </c>
      <c r="AX360" s="13" t="s">
        <v>78</v>
      </c>
      <c r="AY360" s="253" t="s">
        <v>163</v>
      </c>
    </row>
    <row r="361" s="13" customFormat="1">
      <c r="A361" s="13"/>
      <c r="B361" s="242"/>
      <c r="C361" s="243"/>
      <c r="D361" s="244" t="s">
        <v>172</v>
      </c>
      <c r="E361" s="245" t="s">
        <v>1</v>
      </c>
      <c r="F361" s="246" t="s">
        <v>1884</v>
      </c>
      <c r="G361" s="243"/>
      <c r="H361" s="247">
        <v>2.52</v>
      </c>
      <c r="I361" s="248"/>
      <c r="J361" s="243"/>
      <c r="K361" s="243"/>
      <c r="L361" s="249"/>
      <c r="M361" s="250"/>
      <c r="N361" s="251"/>
      <c r="O361" s="251"/>
      <c r="P361" s="251"/>
      <c r="Q361" s="251"/>
      <c r="R361" s="251"/>
      <c r="S361" s="251"/>
      <c r="T361" s="25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3" t="s">
        <v>172</v>
      </c>
      <c r="AU361" s="253" t="s">
        <v>88</v>
      </c>
      <c r="AV361" s="13" t="s">
        <v>88</v>
      </c>
      <c r="AW361" s="13" t="s">
        <v>34</v>
      </c>
      <c r="AX361" s="13" t="s">
        <v>78</v>
      </c>
      <c r="AY361" s="253" t="s">
        <v>163</v>
      </c>
    </row>
    <row r="362" s="16" customFormat="1">
      <c r="A362" s="16"/>
      <c r="B362" s="279"/>
      <c r="C362" s="280"/>
      <c r="D362" s="244" t="s">
        <v>172</v>
      </c>
      <c r="E362" s="281" t="s">
        <v>1</v>
      </c>
      <c r="F362" s="282" t="s">
        <v>190</v>
      </c>
      <c r="G362" s="280"/>
      <c r="H362" s="283">
        <v>23</v>
      </c>
      <c r="I362" s="284"/>
      <c r="J362" s="280"/>
      <c r="K362" s="280"/>
      <c r="L362" s="285"/>
      <c r="M362" s="286"/>
      <c r="N362" s="287"/>
      <c r="O362" s="287"/>
      <c r="P362" s="287"/>
      <c r="Q362" s="287"/>
      <c r="R362" s="287"/>
      <c r="S362" s="287"/>
      <c r="T362" s="288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89" t="s">
        <v>172</v>
      </c>
      <c r="AU362" s="289" t="s">
        <v>88</v>
      </c>
      <c r="AV362" s="16" t="s">
        <v>164</v>
      </c>
      <c r="AW362" s="16" t="s">
        <v>34</v>
      </c>
      <c r="AX362" s="16" t="s">
        <v>78</v>
      </c>
      <c r="AY362" s="289" t="s">
        <v>163</v>
      </c>
    </row>
    <row r="363" s="15" customFormat="1">
      <c r="A363" s="15"/>
      <c r="B363" s="269"/>
      <c r="C363" s="270"/>
      <c r="D363" s="244" t="s">
        <v>172</v>
      </c>
      <c r="E363" s="271" t="s">
        <v>1</v>
      </c>
      <c r="F363" s="272" t="s">
        <v>1727</v>
      </c>
      <c r="G363" s="270"/>
      <c r="H363" s="271" t="s">
        <v>1</v>
      </c>
      <c r="I363" s="273"/>
      <c r="J363" s="270"/>
      <c r="K363" s="270"/>
      <c r="L363" s="274"/>
      <c r="M363" s="275"/>
      <c r="N363" s="276"/>
      <c r="O363" s="276"/>
      <c r="P363" s="276"/>
      <c r="Q363" s="276"/>
      <c r="R363" s="276"/>
      <c r="S363" s="276"/>
      <c r="T363" s="277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8" t="s">
        <v>172</v>
      </c>
      <c r="AU363" s="278" t="s">
        <v>88</v>
      </c>
      <c r="AV363" s="15" t="s">
        <v>86</v>
      </c>
      <c r="AW363" s="15" t="s">
        <v>34</v>
      </c>
      <c r="AX363" s="15" t="s">
        <v>78</v>
      </c>
      <c r="AY363" s="278" t="s">
        <v>163</v>
      </c>
    </row>
    <row r="364" s="13" customFormat="1">
      <c r="A364" s="13"/>
      <c r="B364" s="242"/>
      <c r="C364" s="243"/>
      <c r="D364" s="244" t="s">
        <v>172</v>
      </c>
      <c r="E364" s="245" t="s">
        <v>1</v>
      </c>
      <c r="F364" s="246" t="s">
        <v>1728</v>
      </c>
      <c r="G364" s="243"/>
      <c r="H364" s="247">
        <v>32</v>
      </c>
      <c r="I364" s="248"/>
      <c r="J364" s="243"/>
      <c r="K364" s="243"/>
      <c r="L364" s="249"/>
      <c r="M364" s="250"/>
      <c r="N364" s="251"/>
      <c r="O364" s="251"/>
      <c r="P364" s="251"/>
      <c r="Q364" s="251"/>
      <c r="R364" s="251"/>
      <c r="S364" s="251"/>
      <c r="T364" s="25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3" t="s">
        <v>172</v>
      </c>
      <c r="AU364" s="253" t="s">
        <v>88</v>
      </c>
      <c r="AV364" s="13" t="s">
        <v>88</v>
      </c>
      <c r="AW364" s="13" t="s">
        <v>34</v>
      </c>
      <c r="AX364" s="13" t="s">
        <v>78</v>
      </c>
      <c r="AY364" s="253" t="s">
        <v>163</v>
      </c>
    </row>
    <row r="365" s="13" customFormat="1">
      <c r="A365" s="13"/>
      <c r="B365" s="242"/>
      <c r="C365" s="243"/>
      <c r="D365" s="244" t="s">
        <v>172</v>
      </c>
      <c r="E365" s="245" t="s">
        <v>1</v>
      </c>
      <c r="F365" s="246" t="s">
        <v>1830</v>
      </c>
      <c r="G365" s="243"/>
      <c r="H365" s="247">
        <v>5.6100000000000003</v>
      </c>
      <c r="I365" s="248"/>
      <c r="J365" s="243"/>
      <c r="K365" s="243"/>
      <c r="L365" s="249"/>
      <c r="M365" s="250"/>
      <c r="N365" s="251"/>
      <c r="O365" s="251"/>
      <c r="P365" s="251"/>
      <c r="Q365" s="251"/>
      <c r="R365" s="251"/>
      <c r="S365" s="251"/>
      <c r="T365" s="25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3" t="s">
        <v>172</v>
      </c>
      <c r="AU365" s="253" t="s">
        <v>88</v>
      </c>
      <c r="AV365" s="13" t="s">
        <v>88</v>
      </c>
      <c r="AW365" s="13" t="s">
        <v>34</v>
      </c>
      <c r="AX365" s="13" t="s">
        <v>78</v>
      </c>
      <c r="AY365" s="253" t="s">
        <v>163</v>
      </c>
    </row>
    <row r="366" s="16" customFormat="1">
      <c r="A366" s="16"/>
      <c r="B366" s="279"/>
      <c r="C366" s="280"/>
      <c r="D366" s="244" t="s">
        <v>172</v>
      </c>
      <c r="E366" s="281" t="s">
        <v>1</v>
      </c>
      <c r="F366" s="282" t="s">
        <v>190</v>
      </c>
      <c r="G366" s="280"/>
      <c r="H366" s="283">
        <v>37.609999999999999</v>
      </c>
      <c r="I366" s="284"/>
      <c r="J366" s="280"/>
      <c r="K366" s="280"/>
      <c r="L366" s="285"/>
      <c r="M366" s="286"/>
      <c r="N366" s="287"/>
      <c r="O366" s="287"/>
      <c r="P366" s="287"/>
      <c r="Q366" s="287"/>
      <c r="R366" s="287"/>
      <c r="S366" s="287"/>
      <c r="T366" s="288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89" t="s">
        <v>172</v>
      </c>
      <c r="AU366" s="289" t="s">
        <v>88</v>
      </c>
      <c r="AV366" s="16" t="s">
        <v>164</v>
      </c>
      <c r="AW366" s="16" t="s">
        <v>34</v>
      </c>
      <c r="AX366" s="16" t="s">
        <v>78</v>
      </c>
      <c r="AY366" s="289" t="s">
        <v>163</v>
      </c>
    </row>
    <row r="367" s="14" customFormat="1">
      <c r="A367" s="14"/>
      <c r="B367" s="254"/>
      <c r="C367" s="255"/>
      <c r="D367" s="244" t="s">
        <v>172</v>
      </c>
      <c r="E367" s="256" t="s">
        <v>1</v>
      </c>
      <c r="F367" s="257" t="s">
        <v>176</v>
      </c>
      <c r="G367" s="255"/>
      <c r="H367" s="258">
        <v>88.899999999999991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4" t="s">
        <v>172</v>
      </c>
      <c r="AU367" s="264" t="s">
        <v>88</v>
      </c>
      <c r="AV367" s="14" t="s">
        <v>170</v>
      </c>
      <c r="AW367" s="14" t="s">
        <v>34</v>
      </c>
      <c r="AX367" s="14" t="s">
        <v>86</v>
      </c>
      <c r="AY367" s="264" t="s">
        <v>163</v>
      </c>
    </row>
    <row r="368" s="12" customFormat="1" ht="25.92" customHeight="1">
      <c r="A368" s="12"/>
      <c r="B368" s="212"/>
      <c r="C368" s="213"/>
      <c r="D368" s="214" t="s">
        <v>77</v>
      </c>
      <c r="E368" s="215" t="s">
        <v>294</v>
      </c>
      <c r="F368" s="215" t="s">
        <v>1702</v>
      </c>
      <c r="G368" s="213"/>
      <c r="H368" s="213"/>
      <c r="I368" s="216"/>
      <c r="J368" s="217">
        <f>BK368</f>
        <v>0</v>
      </c>
      <c r="K368" s="213"/>
      <c r="L368" s="218"/>
      <c r="M368" s="219"/>
      <c r="N368" s="220"/>
      <c r="O368" s="220"/>
      <c r="P368" s="221">
        <f>P369</f>
        <v>0</v>
      </c>
      <c r="Q368" s="220"/>
      <c r="R368" s="221">
        <f>R369</f>
        <v>0</v>
      </c>
      <c r="S368" s="220"/>
      <c r="T368" s="222">
        <f>T369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23" t="s">
        <v>164</v>
      </c>
      <c r="AT368" s="224" t="s">
        <v>77</v>
      </c>
      <c r="AU368" s="224" t="s">
        <v>78</v>
      </c>
      <c r="AY368" s="223" t="s">
        <v>163</v>
      </c>
      <c r="BK368" s="225">
        <f>BK369</f>
        <v>0</v>
      </c>
    </row>
    <row r="369" s="12" customFormat="1" ht="22.8" customHeight="1">
      <c r="A369" s="12"/>
      <c r="B369" s="212"/>
      <c r="C369" s="213"/>
      <c r="D369" s="214" t="s">
        <v>77</v>
      </c>
      <c r="E369" s="226" t="s">
        <v>788</v>
      </c>
      <c r="F369" s="226" t="s">
        <v>1703</v>
      </c>
      <c r="G369" s="213"/>
      <c r="H369" s="213"/>
      <c r="I369" s="216"/>
      <c r="J369" s="227">
        <f>BK369</f>
        <v>0</v>
      </c>
      <c r="K369" s="213"/>
      <c r="L369" s="218"/>
      <c r="M369" s="219"/>
      <c r="N369" s="220"/>
      <c r="O369" s="220"/>
      <c r="P369" s="221">
        <f>SUM(P370:P371)</f>
        <v>0</v>
      </c>
      <c r="Q369" s="220"/>
      <c r="R369" s="221">
        <f>SUM(R370:R371)</f>
        <v>0</v>
      </c>
      <c r="S369" s="220"/>
      <c r="T369" s="222">
        <f>SUM(T370:T371)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23" t="s">
        <v>164</v>
      </c>
      <c r="AT369" s="224" t="s">
        <v>77</v>
      </c>
      <c r="AU369" s="224" t="s">
        <v>86</v>
      </c>
      <c r="AY369" s="223" t="s">
        <v>163</v>
      </c>
      <c r="BK369" s="225">
        <f>SUM(BK370:BK371)</f>
        <v>0</v>
      </c>
    </row>
    <row r="370" s="2" customFormat="1" ht="24.15" customHeight="1">
      <c r="A370" s="39"/>
      <c r="B370" s="40"/>
      <c r="C370" s="228" t="s">
        <v>776</v>
      </c>
      <c r="D370" s="228" t="s">
        <v>166</v>
      </c>
      <c r="E370" s="229" t="s">
        <v>1704</v>
      </c>
      <c r="F370" s="230" t="s">
        <v>1705</v>
      </c>
      <c r="G370" s="231" t="s">
        <v>445</v>
      </c>
      <c r="H370" s="232">
        <v>1</v>
      </c>
      <c r="I370" s="233"/>
      <c r="J370" s="234">
        <f>ROUND(I370*H370,2)</f>
        <v>0</v>
      </c>
      <c r="K370" s="235"/>
      <c r="L370" s="45"/>
      <c r="M370" s="236" t="s">
        <v>1</v>
      </c>
      <c r="N370" s="237" t="s">
        <v>43</v>
      </c>
      <c r="O370" s="92"/>
      <c r="P370" s="238">
        <f>O370*H370</f>
        <v>0</v>
      </c>
      <c r="Q370" s="238">
        <v>0</v>
      </c>
      <c r="R370" s="238">
        <f>Q370*H370</f>
        <v>0</v>
      </c>
      <c r="S370" s="238">
        <v>0</v>
      </c>
      <c r="T370" s="23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0" t="s">
        <v>535</v>
      </c>
      <c r="AT370" s="240" t="s">
        <v>166</v>
      </c>
      <c r="AU370" s="240" t="s">
        <v>88</v>
      </c>
      <c r="AY370" s="18" t="s">
        <v>163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8" t="s">
        <v>86</v>
      </c>
      <c r="BK370" s="241">
        <f>ROUND(I370*H370,2)</f>
        <v>0</v>
      </c>
      <c r="BL370" s="18" t="s">
        <v>535</v>
      </c>
      <c r="BM370" s="240" t="s">
        <v>1885</v>
      </c>
    </row>
    <row r="371" s="2" customFormat="1">
      <c r="A371" s="39"/>
      <c r="B371" s="40"/>
      <c r="C371" s="41"/>
      <c r="D371" s="244" t="s">
        <v>186</v>
      </c>
      <c r="E371" s="41"/>
      <c r="F371" s="265" t="s">
        <v>1707</v>
      </c>
      <c r="G371" s="41"/>
      <c r="H371" s="41"/>
      <c r="I371" s="266"/>
      <c r="J371" s="41"/>
      <c r="K371" s="41"/>
      <c r="L371" s="45"/>
      <c r="M371" s="267"/>
      <c r="N371" s="268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186</v>
      </c>
      <c r="AU371" s="18" t="s">
        <v>88</v>
      </c>
    </row>
    <row r="372" s="12" customFormat="1" ht="25.92" customHeight="1">
      <c r="A372" s="12"/>
      <c r="B372" s="212"/>
      <c r="C372" s="213"/>
      <c r="D372" s="214" t="s">
        <v>77</v>
      </c>
      <c r="E372" s="215" t="s">
        <v>1074</v>
      </c>
      <c r="F372" s="215" t="s">
        <v>1075</v>
      </c>
      <c r="G372" s="213"/>
      <c r="H372" s="213"/>
      <c r="I372" s="216"/>
      <c r="J372" s="217">
        <f>BK372</f>
        <v>0</v>
      </c>
      <c r="K372" s="213"/>
      <c r="L372" s="218"/>
      <c r="M372" s="219"/>
      <c r="N372" s="220"/>
      <c r="O372" s="220"/>
      <c r="P372" s="221">
        <f>SUM(P373:P374)</f>
        <v>0</v>
      </c>
      <c r="Q372" s="220"/>
      <c r="R372" s="221">
        <f>SUM(R373:R374)</f>
        <v>0</v>
      </c>
      <c r="S372" s="220"/>
      <c r="T372" s="222">
        <f>SUM(T373:T374)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23" t="s">
        <v>170</v>
      </c>
      <c r="AT372" s="224" t="s">
        <v>77</v>
      </c>
      <c r="AU372" s="224" t="s">
        <v>78</v>
      </c>
      <c r="AY372" s="223" t="s">
        <v>163</v>
      </c>
      <c r="BK372" s="225">
        <f>SUM(BK373:BK374)</f>
        <v>0</v>
      </c>
    </row>
    <row r="373" s="2" customFormat="1" ht="14.4" customHeight="1">
      <c r="A373" s="39"/>
      <c r="B373" s="40"/>
      <c r="C373" s="228" t="s">
        <v>780</v>
      </c>
      <c r="D373" s="228" t="s">
        <v>166</v>
      </c>
      <c r="E373" s="229" t="s">
        <v>1076</v>
      </c>
      <c r="F373" s="230" t="s">
        <v>1</v>
      </c>
      <c r="G373" s="231" t="s">
        <v>1</v>
      </c>
      <c r="H373" s="232">
        <v>0</v>
      </c>
      <c r="I373" s="233"/>
      <c r="J373" s="234">
        <f>ROUND(I373*H373,2)</f>
        <v>0</v>
      </c>
      <c r="K373" s="235"/>
      <c r="L373" s="45"/>
      <c r="M373" s="236" t="s">
        <v>1</v>
      </c>
      <c r="N373" s="237" t="s">
        <v>43</v>
      </c>
      <c r="O373" s="92"/>
      <c r="P373" s="238">
        <f>O373*H373</f>
        <v>0</v>
      </c>
      <c r="Q373" s="238">
        <v>0</v>
      </c>
      <c r="R373" s="238">
        <f>Q373*H373</f>
        <v>0</v>
      </c>
      <c r="S373" s="238">
        <v>0</v>
      </c>
      <c r="T373" s="23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0" t="s">
        <v>1077</v>
      </c>
      <c r="AT373" s="240" t="s">
        <v>166</v>
      </c>
      <c r="AU373" s="240" t="s">
        <v>86</v>
      </c>
      <c r="AY373" s="18" t="s">
        <v>163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8" t="s">
        <v>86</v>
      </c>
      <c r="BK373" s="241">
        <f>ROUND(I373*H373,2)</f>
        <v>0</v>
      </c>
      <c r="BL373" s="18" t="s">
        <v>1077</v>
      </c>
      <c r="BM373" s="240" t="s">
        <v>1886</v>
      </c>
    </row>
    <row r="374" s="2" customFormat="1">
      <c r="A374" s="39"/>
      <c r="B374" s="40"/>
      <c r="C374" s="41"/>
      <c r="D374" s="244" t="s">
        <v>186</v>
      </c>
      <c r="E374" s="41"/>
      <c r="F374" s="265" t="s">
        <v>1079</v>
      </c>
      <c r="G374" s="41"/>
      <c r="H374" s="41"/>
      <c r="I374" s="266"/>
      <c r="J374" s="41"/>
      <c r="K374" s="41"/>
      <c r="L374" s="45"/>
      <c r="M374" s="302"/>
      <c r="N374" s="303"/>
      <c r="O374" s="304"/>
      <c r="P374" s="304"/>
      <c r="Q374" s="304"/>
      <c r="R374" s="304"/>
      <c r="S374" s="304"/>
      <c r="T374" s="305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186</v>
      </c>
      <c r="AU374" s="18" t="s">
        <v>86</v>
      </c>
    </row>
    <row r="375" s="2" customFormat="1" ht="6.96" customHeight="1">
      <c r="A375" s="39"/>
      <c r="B375" s="67"/>
      <c r="C375" s="68"/>
      <c r="D375" s="68"/>
      <c r="E375" s="68"/>
      <c r="F375" s="68"/>
      <c r="G375" s="68"/>
      <c r="H375" s="68"/>
      <c r="I375" s="68"/>
      <c r="J375" s="68"/>
      <c r="K375" s="68"/>
      <c r="L375" s="45"/>
      <c r="M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</row>
  </sheetData>
  <sheetProtection sheet="1" autoFilter="0" formatColumns="0" formatRows="0" objects="1" scenarios="1" spinCount="100000" saltValue="9LV0sYjtN3RWxb7yFEK7I1KNtD06zEEcLr1dw4SmFg+AFk8u0xWQVsYXz6N2tYJPdIoy3IxIA/mq8t8yb6yPWg==" hashValue="wNhJRd6FDgoddQLecyv88NHMXcYy9ge2+3ivrBNLZOU4xjITIf5gmZgT9lKMiCDgDNvOPi+Z+kVsu/PKVwpWfQ==" algorithmName="SHA-512" password="CC35"/>
  <autoFilter ref="C137:K374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Beroun Závodí - oprava</v>
      </c>
      <c r="F7" s="151"/>
      <c r="G7" s="151"/>
      <c r="H7" s="151"/>
      <c r="L7" s="21"/>
    </row>
    <row r="8" s="1" customFormat="1" ht="12" customHeight="1">
      <c r="B8" s="21"/>
      <c r="D8" s="151" t="s">
        <v>121</v>
      </c>
      <c r="L8" s="21"/>
    </row>
    <row r="9" s="2" customFormat="1" ht="16.5" customHeight="1">
      <c r="A9" s="39"/>
      <c r="B9" s="45"/>
      <c r="C9" s="39"/>
      <c r="D9" s="39"/>
      <c r="E9" s="152" t="s">
        <v>1887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1888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1889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23. 7. 2020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1890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ROUND((SUM(BE127:BE197)),  2)</f>
        <v>0</v>
      </c>
      <c r="G35" s="39"/>
      <c r="H35" s="39"/>
      <c r="I35" s="165">
        <v>0.20999999999999999</v>
      </c>
      <c r="J35" s="164">
        <f>ROUND(((SUM(BE127:BE197))*I35),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ROUND((SUM(BF127:BF197)),  2)</f>
        <v>0</v>
      </c>
      <c r="G36" s="39"/>
      <c r="H36" s="39"/>
      <c r="I36" s="165">
        <v>0.14999999999999999</v>
      </c>
      <c r="J36" s="164">
        <f>ROUND(((SUM(BF127:BF197))*I36),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ROUND((SUM(BG127:BG197)),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ROUND((SUM(BH127:BH197)),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ROUND((SUM(BI127:BI197)),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Beroun Závodí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1887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1888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06.1 - Komerční prostory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Beroun Závodí</v>
      </c>
      <c r="G91" s="41"/>
      <c r="H91" s="41"/>
      <c r="I91" s="33" t="s">
        <v>22</v>
      </c>
      <c r="J91" s="80" t="str">
        <f>IF(J14="","",J14)</f>
        <v>23. 7. 2020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SEE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135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1891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5"/>
      <c r="C101" s="134"/>
      <c r="D101" s="196" t="s">
        <v>1892</v>
      </c>
      <c r="E101" s="197"/>
      <c r="F101" s="197"/>
      <c r="G101" s="197"/>
      <c r="H101" s="197"/>
      <c r="I101" s="197"/>
      <c r="J101" s="198">
        <f>J154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5"/>
      <c r="C102" s="134"/>
      <c r="D102" s="196" t="s">
        <v>1893</v>
      </c>
      <c r="E102" s="197"/>
      <c r="F102" s="197"/>
      <c r="G102" s="197"/>
      <c r="H102" s="197"/>
      <c r="I102" s="197"/>
      <c r="J102" s="198">
        <f>J167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5"/>
      <c r="C103" s="134"/>
      <c r="D103" s="196" t="s">
        <v>1894</v>
      </c>
      <c r="E103" s="197"/>
      <c r="F103" s="197"/>
      <c r="G103" s="197"/>
      <c r="H103" s="197"/>
      <c r="I103" s="197"/>
      <c r="J103" s="198">
        <f>J178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1895</v>
      </c>
      <c r="E104" s="197"/>
      <c r="F104" s="197"/>
      <c r="G104" s="197"/>
      <c r="H104" s="197"/>
      <c r="I104" s="197"/>
      <c r="J104" s="198">
        <f>J188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1896</v>
      </c>
      <c r="E105" s="192"/>
      <c r="F105" s="192"/>
      <c r="G105" s="192"/>
      <c r="H105" s="192"/>
      <c r="I105" s="192"/>
      <c r="J105" s="193">
        <f>J192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148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Beroun Závodí - oprava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121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1887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1888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06.1 - Komerční prostory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Beroun Závodí</v>
      </c>
      <c r="G121" s="41"/>
      <c r="H121" s="41"/>
      <c r="I121" s="33" t="s">
        <v>22</v>
      </c>
      <c r="J121" s="80" t="str">
        <f>IF(J14="","",J14)</f>
        <v>23. 7. 2020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>Správa železnic, státní organizace</v>
      </c>
      <c r="G123" s="41"/>
      <c r="H123" s="41"/>
      <c r="I123" s="33" t="s">
        <v>32</v>
      </c>
      <c r="J123" s="37" t="str">
        <f>E23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33" t="s">
        <v>35</v>
      </c>
      <c r="J124" s="37" t="str">
        <f>E26</f>
        <v>SEE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149</v>
      </c>
      <c r="D126" s="203" t="s">
        <v>63</v>
      </c>
      <c r="E126" s="203" t="s">
        <v>59</v>
      </c>
      <c r="F126" s="203" t="s">
        <v>60</v>
      </c>
      <c r="G126" s="203" t="s">
        <v>150</v>
      </c>
      <c r="H126" s="203" t="s">
        <v>151</v>
      </c>
      <c r="I126" s="203" t="s">
        <v>152</v>
      </c>
      <c r="J126" s="204" t="s">
        <v>125</v>
      </c>
      <c r="K126" s="205" t="s">
        <v>153</v>
      </c>
      <c r="L126" s="206"/>
      <c r="M126" s="101" t="s">
        <v>1</v>
      </c>
      <c r="N126" s="102" t="s">
        <v>42</v>
      </c>
      <c r="O126" s="102" t="s">
        <v>154</v>
      </c>
      <c r="P126" s="102" t="s">
        <v>155</v>
      </c>
      <c r="Q126" s="102" t="s">
        <v>156</v>
      </c>
      <c r="R126" s="102" t="s">
        <v>157</v>
      </c>
      <c r="S126" s="102" t="s">
        <v>158</v>
      </c>
      <c r="T126" s="103" t="s">
        <v>159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160</v>
      </c>
      <c r="D127" s="41"/>
      <c r="E127" s="41"/>
      <c r="F127" s="41"/>
      <c r="G127" s="41"/>
      <c r="H127" s="41"/>
      <c r="I127" s="41"/>
      <c r="J127" s="207">
        <f>BK127</f>
        <v>0</v>
      </c>
      <c r="K127" s="41"/>
      <c r="L127" s="45"/>
      <c r="M127" s="104"/>
      <c r="N127" s="208"/>
      <c r="O127" s="105"/>
      <c r="P127" s="209">
        <f>P128+P192</f>
        <v>0</v>
      </c>
      <c r="Q127" s="105"/>
      <c r="R127" s="209">
        <f>R128+R192</f>
        <v>0.20518</v>
      </c>
      <c r="S127" s="105"/>
      <c r="T127" s="210">
        <f>T128+T192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127</v>
      </c>
      <c r="BK127" s="211">
        <f>BK128+BK192</f>
        <v>0</v>
      </c>
    </row>
    <row r="128" s="12" customFormat="1" ht="25.92" customHeight="1">
      <c r="A128" s="12"/>
      <c r="B128" s="212"/>
      <c r="C128" s="213"/>
      <c r="D128" s="214" t="s">
        <v>77</v>
      </c>
      <c r="E128" s="215" t="s">
        <v>432</v>
      </c>
      <c r="F128" s="215" t="s">
        <v>433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P129+P188</f>
        <v>0</v>
      </c>
      <c r="Q128" s="220"/>
      <c r="R128" s="221">
        <f>R129+R188</f>
        <v>0.20518</v>
      </c>
      <c r="S128" s="220"/>
      <c r="T128" s="222">
        <f>T129+T188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88</v>
      </c>
      <c r="AT128" s="224" t="s">
        <v>77</v>
      </c>
      <c r="AU128" s="224" t="s">
        <v>78</v>
      </c>
      <c r="AY128" s="223" t="s">
        <v>163</v>
      </c>
      <c r="BK128" s="225">
        <f>BK129+BK188</f>
        <v>0</v>
      </c>
    </row>
    <row r="129" s="12" customFormat="1" ht="22.8" customHeight="1">
      <c r="A129" s="12"/>
      <c r="B129" s="212"/>
      <c r="C129" s="213"/>
      <c r="D129" s="214" t="s">
        <v>77</v>
      </c>
      <c r="E129" s="226" t="s">
        <v>447</v>
      </c>
      <c r="F129" s="226" t="s">
        <v>1897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P130+SUM(P131:P154)+P167+P178</f>
        <v>0</v>
      </c>
      <c r="Q129" s="220"/>
      <c r="R129" s="221">
        <f>R130+SUM(R131:R154)+R167+R178</f>
        <v>0.20458000000000001</v>
      </c>
      <c r="S129" s="220"/>
      <c r="T129" s="222">
        <f>T130+SUM(T131:T154)+T167+T178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88</v>
      </c>
      <c r="AT129" s="224" t="s">
        <v>77</v>
      </c>
      <c r="AU129" s="224" t="s">
        <v>86</v>
      </c>
      <c r="AY129" s="223" t="s">
        <v>163</v>
      </c>
      <c r="BK129" s="225">
        <f>BK130+SUM(BK131:BK154)+BK167+BK178</f>
        <v>0</v>
      </c>
    </row>
    <row r="130" s="2" customFormat="1" ht="24.15" customHeight="1">
      <c r="A130" s="39"/>
      <c r="B130" s="40"/>
      <c r="C130" s="228" t="s">
        <v>86</v>
      </c>
      <c r="D130" s="228" t="s">
        <v>166</v>
      </c>
      <c r="E130" s="229" t="s">
        <v>1898</v>
      </c>
      <c r="F130" s="230" t="s">
        <v>1899</v>
      </c>
      <c r="G130" s="231" t="s">
        <v>239</v>
      </c>
      <c r="H130" s="232">
        <v>60</v>
      </c>
      <c r="I130" s="233"/>
      <c r="J130" s="234">
        <f>ROUND(I130*H130,2)</f>
        <v>0</v>
      </c>
      <c r="K130" s="235"/>
      <c r="L130" s="45"/>
      <c r="M130" s="236" t="s">
        <v>1</v>
      </c>
      <c r="N130" s="237" t="s">
        <v>43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278</v>
      </c>
      <c r="AT130" s="240" t="s">
        <v>166</v>
      </c>
      <c r="AU130" s="240" t="s">
        <v>88</v>
      </c>
      <c r="AY130" s="18" t="s">
        <v>163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86</v>
      </c>
      <c r="BK130" s="241">
        <f>ROUND(I130*H130,2)</f>
        <v>0</v>
      </c>
      <c r="BL130" s="18" t="s">
        <v>278</v>
      </c>
      <c r="BM130" s="240" t="s">
        <v>1900</v>
      </c>
    </row>
    <row r="131" s="2" customFormat="1" ht="14.4" customHeight="1">
      <c r="A131" s="39"/>
      <c r="B131" s="40"/>
      <c r="C131" s="290" t="s">
        <v>88</v>
      </c>
      <c r="D131" s="290" t="s">
        <v>294</v>
      </c>
      <c r="E131" s="291" t="s">
        <v>1901</v>
      </c>
      <c r="F131" s="292" t="s">
        <v>1902</v>
      </c>
      <c r="G131" s="293" t="s">
        <v>1903</v>
      </c>
      <c r="H131" s="294">
        <v>0.059999999999999998</v>
      </c>
      <c r="I131" s="295"/>
      <c r="J131" s="296">
        <f>ROUND(I131*H131,2)</f>
        <v>0</v>
      </c>
      <c r="K131" s="297"/>
      <c r="L131" s="298"/>
      <c r="M131" s="299" t="s">
        <v>1</v>
      </c>
      <c r="N131" s="300" t="s">
        <v>43</v>
      </c>
      <c r="O131" s="92"/>
      <c r="P131" s="238">
        <f>O131*H131</f>
        <v>0</v>
      </c>
      <c r="Q131" s="238">
        <v>0.10000000000000001</v>
      </c>
      <c r="R131" s="238">
        <f>Q131*H131</f>
        <v>0.0060000000000000001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350</v>
      </c>
      <c r="AT131" s="240" t="s">
        <v>294</v>
      </c>
      <c r="AU131" s="240" t="s">
        <v>88</v>
      </c>
      <c r="AY131" s="18" t="s">
        <v>163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278</v>
      </c>
      <c r="BM131" s="240" t="s">
        <v>1904</v>
      </c>
    </row>
    <row r="132" s="2" customFormat="1" ht="14.4" customHeight="1">
      <c r="A132" s="39"/>
      <c r="B132" s="40"/>
      <c r="C132" s="290" t="s">
        <v>164</v>
      </c>
      <c r="D132" s="290" t="s">
        <v>294</v>
      </c>
      <c r="E132" s="291" t="s">
        <v>1905</v>
      </c>
      <c r="F132" s="292" t="s">
        <v>1906</v>
      </c>
      <c r="G132" s="293" t="s">
        <v>1903</v>
      </c>
      <c r="H132" s="294">
        <v>0.17999999999999999</v>
      </c>
      <c r="I132" s="295"/>
      <c r="J132" s="296">
        <f>ROUND(I132*H132,2)</f>
        <v>0</v>
      </c>
      <c r="K132" s="297"/>
      <c r="L132" s="298"/>
      <c r="M132" s="299" t="s">
        <v>1</v>
      </c>
      <c r="N132" s="300" t="s">
        <v>43</v>
      </c>
      <c r="O132" s="92"/>
      <c r="P132" s="238">
        <f>O132*H132</f>
        <v>0</v>
      </c>
      <c r="Q132" s="238">
        <v>0.63</v>
      </c>
      <c r="R132" s="238">
        <f>Q132*H132</f>
        <v>0.1134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350</v>
      </c>
      <c r="AT132" s="240" t="s">
        <v>294</v>
      </c>
      <c r="AU132" s="240" t="s">
        <v>88</v>
      </c>
      <c r="AY132" s="18" t="s">
        <v>163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278</v>
      </c>
      <c r="BM132" s="240" t="s">
        <v>1907</v>
      </c>
    </row>
    <row r="133" s="2" customFormat="1" ht="24.15" customHeight="1">
      <c r="A133" s="39"/>
      <c r="B133" s="40"/>
      <c r="C133" s="228" t="s">
        <v>170</v>
      </c>
      <c r="D133" s="228" t="s">
        <v>166</v>
      </c>
      <c r="E133" s="229" t="s">
        <v>1908</v>
      </c>
      <c r="F133" s="230" t="s">
        <v>1909</v>
      </c>
      <c r="G133" s="231" t="s">
        <v>239</v>
      </c>
      <c r="H133" s="232">
        <v>100</v>
      </c>
      <c r="I133" s="233"/>
      <c r="J133" s="234">
        <f>ROUND(I133*H133,2)</f>
        <v>0</v>
      </c>
      <c r="K133" s="235"/>
      <c r="L133" s="45"/>
      <c r="M133" s="236" t="s">
        <v>1</v>
      </c>
      <c r="N133" s="237" t="s">
        <v>43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278</v>
      </c>
      <c r="AT133" s="240" t="s">
        <v>166</v>
      </c>
      <c r="AU133" s="240" t="s">
        <v>88</v>
      </c>
      <c r="AY133" s="18" t="s">
        <v>163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278</v>
      </c>
      <c r="BM133" s="240" t="s">
        <v>1910</v>
      </c>
    </row>
    <row r="134" s="2" customFormat="1" ht="14.4" customHeight="1">
      <c r="A134" s="39"/>
      <c r="B134" s="40"/>
      <c r="C134" s="290" t="s">
        <v>201</v>
      </c>
      <c r="D134" s="290" t="s">
        <v>294</v>
      </c>
      <c r="E134" s="291" t="s">
        <v>1911</v>
      </c>
      <c r="F134" s="292" t="s">
        <v>1912</v>
      </c>
      <c r="G134" s="293" t="s">
        <v>1903</v>
      </c>
      <c r="H134" s="294">
        <v>0.20000000000000001</v>
      </c>
      <c r="I134" s="295"/>
      <c r="J134" s="296">
        <f>ROUND(I134*H134,2)</f>
        <v>0</v>
      </c>
      <c r="K134" s="297"/>
      <c r="L134" s="298"/>
      <c r="M134" s="299" t="s">
        <v>1</v>
      </c>
      <c r="N134" s="300" t="s">
        <v>43</v>
      </c>
      <c r="O134" s="92"/>
      <c r="P134" s="238">
        <f>O134*H134</f>
        <v>0</v>
      </c>
      <c r="Q134" s="238">
        <v>0.070000000000000007</v>
      </c>
      <c r="R134" s="238">
        <f>Q134*H134</f>
        <v>0.014000000000000002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350</v>
      </c>
      <c r="AT134" s="240" t="s">
        <v>294</v>
      </c>
      <c r="AU134" s="240" t="s">
        <v>88</v>
      </c>
      <c r="AY134" s="18" t="s">
        <v>163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278</v>
      </c>
      <c r="BM134" s="240" t="s">
        <v>1913</v>
      </c>
    </row>
    <row r="135" s="2" customFormat="1" ht="24.15" customHeight="1">
      <c r="A135" s="39"/>
      <c r="B135" s="40"/>
      <c r="C135" s="228" t="s">
        <v>199</v>
      </c>
      <c r="D135" s="228" t="s">
        <v>166</v>
      </c>
      <c r="E135" s="229" t="s">
        <v>1914</v>
      </c>
      <c r="F135" s="230" t="s">
        <v>1915</v>
      </c>
      <c r="G135" s="231" t="s">
        <v>239</v>
      </c>
      <c r="H135" s="232">
        <v>100</v>
      </c>
      <c r="I135" s="233"/>
      <c r="J135" s="234">
        <f>ROUND(I135*H135,2)</f>
        <v>0</v>
      </c>
      <c r="K135" s="235"/>
      <c r="L135" s="45"/>
      <c r="M135" s="236" t="s">
        <v>1</v>
      </c>
      <c r="N135" s="237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278</v>
      </c>
      <c r="AT135" s="240" t="s">
        <v>166</v>
      </c>
      <c r="AU135" s="240" t="s">
        <v>88</v>
      </c>
      <c r="AY135" s="18" t="s">
        <v>163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278</v>
      </c>
      <c r="BM135" s="240" t="s">
        <v>1916</v>
      </c>
    </row>
    <row r="136" s="2" customFormat="1" ht="14.4" customHeight="1">
      <c r="A136" s="39"/>
      <c r="B136" s="40"/>
      <c r="C136" s="290" t="s">
        <v>208</v>
      </c>
      <c r="D136" s="290" t="s">
        <v>294</v>
      </c>
      <c r="E136" s="291" t="s">
        <v>1917</v>
      </c>
      <c r="F136" s="292" t="s">
        <v>1918</v>
      </c>
      <c r="G136" s="293" t="s">
        <v>1903</v>
      </c>
      <c r="H136" s="294">
        <v>0.20000000000000001</v>
      </c>
      <c r="I136" s="295"/>
      <c r="J136" s="296">
        <f>ROUND(I136*H136,2)</f>
        <v>0</v>
      </c>
      <c r="K136" s="297"/>
      <c r="L136" s="298"/>
      <c r="M136" s="299" t="s">
        <v>1</v>
      </c>
      <c r="N136" s="300" t="s">
        <v>43</v>
      </c>
      <c r="O136" s="92"/>
      <c r="P136" s="238">
        <f>O136*H136</f>
        <v>0</v>
      </c>
      <c r="Q136" s="238">
        <v>0.11</v>
      </c>
      <c r="R136" s="238">
        <f>Q136*H136</f>
        <v>0.022000000000000002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350</v>
      </c>
      <c r="AT136" s="240" t="s">
        <v>294</v>
      </c>
      <c r="AU136" s="240" t="s">
        <v>88</v>
      </c>
      <c r="AY136" s="18" t="s">
        <v>163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278</v>
      </c>
      <c r="BM136" s="240" t="s">
        <v>1919</v>
      </c>
    </row>
    <row r="137" s="2" customFormat="1" ht="24.15" customHeight="1">
      <c r="A137" s="39"/>
      <c r="B137" s="40"/>
      <c r="C137" s="228" t="s">
        <v>212</v>
      </c>
      <c r="D137" s="228" t="s">
        <v>166</v>
      </c>
      <c r="E137" s="229" t="s">
        <v>1920</v>
      </c>
      <c r="F137" s="230" t="s">
        <v>1921</v>
      </c>
      <c r="G137" s="231" t="s">
        <v>239</v>
      </c>
      <c r="H137" s="232">
        <v>180</v>
      </c>
      <c r="I137" s="233"/>
      <c r="J137" s="234">
        <f>ROUND(I137*H137,2)</f>
        <v>0</v>
      </c>
      <c r="K137" s="235"/>
      <c r="L137" s="45"/>
      <c r="M137" s="236" t="s">
        <v>1</v>
      </c>
      <c r="N137" s="237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278</v>
      </c>
      <c r="AT137" s="240" t="s">
        <v>166</v>
      </c>
      <c r="AU137" s="240" t="s">
        <v>88</v>
      </c>
      <c r="AY137" s="18" t="s">
        <v>163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278</v>
      </c>
      <c r="BM137" s="240" t="s">
        <v>1922</v>
      </c>
    </row>
    <row r="138" s="2" customFormat="1" ht="24.15" customHeight="1">
      <c r="A138" s="39"/>
      <c r="B138" s="40"/>
      <c r="C138" s="228" t="s">
        <v>195</v>
      </c>
      <c r="D138" s="228" t="s">
        <v>166</v>
      </c>
      <c r="E138" s="229" t="s">
        <v>1923</v>
      </c>
      <c r="F138" s="230" t="s">
        <v>1924</v>
      </c>
      <c r="G138" s="231" t="s">
        <v>239</v>
      </c>
      <c r="H138" s="232">
        <v>30</v>
      </c>
      <c r="I138" s="233"/>
      <c r="J138" s="234">
        <f>ROUND(I138*H138,2)</f>
        <v>0</v>
      </c>
      <c r="K138" s="235"/>
      <c r="L138" s="45"/>
      <c r="M138" s="236" t="s">
        <v>1</v>
      </c>
      <c r="N138" s="237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278</v>
      </c>
      <c r="AT138" s="240" t="s">
        <v>166</v>
      </c>
      <c r="AU138" s="240" t="s">
        <v>88</v>
      </c>
      <c r="AY138" s="18" t="s">
        <v>163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278</v>
      </c>
      <c r="BM138" s="240" t="s">
        <v>1925</v>
      </c>
    </row>
    <row r="139" s="2" customFormat="1" ht="14.4" customHeight="1">
      <c r="A139" s="39"/>
      <c r="B139" s="40"/>
      <c r="C139" s="290" t="s">
        <v>236</v>
      </c>
      <c r="D139" s="290" t="s">
        <v>294</v>
      </c>
      <c r="E139" s="291" t="s">
        <v>1926</v>
      </c>
      <c r="F139" s="292" t="s">
        <v>1927</v>
      </c>
      <c r="G139" s="293" t="s">
        <v>1903</v>
      </c>
      <c r="H139" s="294">
        <v>0.029999999999999999</v>
      </c>
      <c r="I139" s="295"/>
      <c r="J139" s="296">
        <f>ROUND(I139*H139,2)</f>
        <v>0</v>
      </c>
      <c r="K139" s="297"/>
      <c r="L139" s="298"/>
      <c r="M139" s="299" t="s">
        <v>1</v>
      </c>
      <c r="N139" s="300" t="s">
        <v>43</v>
      </c>
      <c r="O139" s="92"/>
      <c r="P139" s="238">
        <f>O139*H139</f>
        <v>0</v>
      </c>
      <c r="Q139" s="238">
        <v>0.34000000000000002</v>
      </c>
      <c r="R139" s="238">
        <f>Q139*H139</f>
        <v>0.010200000000000001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350</v>
      </c>
      <c r="AT139" s="240" t="s">
        <v>294</v>
      </c>
      <c r="AU139" s="240" t="s">
        <v>88</v>
      </c>
      <c r="AY139" s="18" t="s">
        <v>163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278</v>
      </c>
      <c r="BM139" s="240" t="s">
        <v>1928</v>
      </c>
    </row>
    <row r="140" s="2" customFormat="1" ht="24.15" customHeight="1">
      <c r="A140" s="39"/>
      <c r="B140" s="40"/>
      <c r="C140" s="228" t="s">
        <v>242</v>
      </c>
      <c r="D140" s="228" t="s">
        <v>166</v>
      </c>
      <c r="E140" s="229" t="s">
        <v>1929</v>
      </c>
      <c r="F140" s="230" t="s">
        <v>1930</v>
      </c>
      <c r="G140" s="231" t="s">
        <v>239</v>
      </c>
      <c r="H140" s="232">
        <v>30</v>
      </c>
      <c r="I140" s="233"/>
      <c r="J140" s="234">
        <f>ROUND(I140*H140,2)</f>
        <v>0</v>
      </c>
      <c r="K140" s="235"/>
      <c r="L140" s="45"/>
      <c r="M140" s="236" t="s">
        <v>1</v>
      </c>
      <c r="N140" s="237" t="s">
        <v>43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278</v>
      </c>
      <c r="AT140" s="240" t="s">
        <v>166</v>
      </c>
      <c r="AU140" s="240" t="s">
        <v>88</v>
      </c>
      <c r="AY140" s="18" t="s">
        <v>163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278</v>
      </c>
      <c r="BM140" s="240" t="s">
        <v>1931</v>
      </c>
    </row>
    <row r="141" s="2" customFormat="1" ht="24.15" customHeight="1">
      <c r="A141" s="39"/>
      <c r="B141" s="40"/>
      <c r="C141" s="290" t="s">
        <v>247</v>
      </c>
      <c r="D141" s="290" t="s">
        <v>294</v>
      </c>
      <c r="E141" s="291" t="s">
        <v>1932</v>
      </c>
      <c r="F141" s="292" t="s">
        <v>1933</v>
      </c>
      <c r="G141" s="293" t="s">
        <v>239</v>
      </c>
      <c r="H141" s="294">
        <v>30</v>
      </c>
      <c r="I141" s="295"/>
      <c r="J141" s="296">
        <f>ROUND(I141*H141,2)</f>
        <v>0</v>
      </c>
      <c r="K141" s="297"/>
      <c r="L141" s="298"/>
      <c r="M141" s="299" t="s">
        <v>1</v>
      </c>
      <c r="N141" s="300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350</v>
      </c>
      <c r="AT141" s="240" t="s">
        <v>294</v>
      </c>
      <c r="AU141" s="240" t="s">
        <v>88</v>
      </c>
      <c r="AY141" s="18" t="s">
        <v>163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278</v>
      </c>
      <c r="BM141" s="240" t="s">
        <v>1934</v>
      </c>
    </row>
    <row r="142" s="2" customFormat="1" ht="24.15" customHeight="1">
      <c r="A142" s="39"/>
      <c r="B142" s="40"/>
      <c r="C142" s="228" t="s">
        <v>14</v>
      </c>
      <c r="D142" s="228" t="s">
        <v>166</v>
      </c>
      <c r="E142" s="229" t="s">
        <v>1935</v>
      </c>
      <c r="F142" s="230" t="s">
        <v>1936</v>
      </c>
      <c r="G142" s="231" t="s">
        <v>184</v>
      </c>
      <c r="H142" s="232">
        <v>2</v>
      </c>
      <c r="I142" s="233"/>
      <c r="J142" s="234">
        <f>ROUND(I142*H142,2)</f>
        <v>0</v>
      </c>
      <c r="K142" s="235"/>
      <c r="L142" s="45"/>
      <c r="M142" s="236" t="s">
        <v>1</v>
      </c>
      <c r="N142" s="237" t="s">
        <v>43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278</v>
      </c>
      <c r="AT142" s="240" t="s">
        <v>166</v>
      </c>
      <c r="AU142" s="240" t="s">
        <v>88</v>
      </c>
      <c r="AY142" s="18" t="s">
        <v>163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278</v>
      </c>
      <c r="BM142" s="240" t="s">
        <v>1937</v>
      </c>
    </row>
    <row r="143" s="2" customFormat="1" ht="14.4" customHeight="1">
      <c r="A143" s="39"/>
      <c r="B143" s="40"/>
      <c r="C143" s="290" t="s">
        <v>266</v>
      </c>
      <c r="D143" s="290" t="s">
        <v>294</v>
      </c>
      <c r="E143" s="291" t="s">
        <v>1938</v>
      </c>
      <c r="F143" s="292" t="s">
        <v>1939</v>
      </c>
      <c r="G143" s="293" t="s">
        <v>184</v>
      </c>
      <c r="H143" s="294">
        <v>2</v>
      </c>
      <c r="I143" s="295"/>
      <c r="J143" s="296">
        <f>ROUND(I143*H143,2)</f>
        <v>0</v>
      </c>
      <c r="K143" s="297"/>
      <c r="L143" s="298"/>
      <c r="M143" s="299" t="s">
        <v>1</v>
      </c>
      <c r="N143" s="300" t="s">
        <v>43</v>
      </c>
      <c r="O143" s="92"/>
      <c r="P143" s="238">
        <f>O143*H143</f>
        <v>0</v>
      </c>
      <c r="Q143" s="238">
        <v>5.0000000000000002E-05</v>
      </c>
      <c r="R143" s="238">
        <f>Q143*H143</f>
        <v>0.00010000000000000001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350</v>
      </c>
      <c r="AT143" s="240" t="s">
        <v>294</v>
      </c>
      <c r="AU143" s="240" t="s">
        <v>88</v>
      </c>
      <c r="AY143" s="18" t="s">
        <v>163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278</v>
      </c>
      <c r="BM143" s="240" t="s">
        <v>1940</v>
      </c>
    </row>
    <row r="144" s="2" customFormat="1" ht="14.4" customHeight="1">
      <c r="A144" s="39"/>
      <c r="B144" s="40"/>
      <c r="C144" s="228" t="s">
        <v>8</v>
      </c>
      <c r="D144" s="228" t="s">
        <v>166</v>
      </c>
      <c r="E144" s="229" t="s">
        <v>1941</v>
      </c>
      <c r="F144" s="230" t="s">
        <v>1942</v>
      </c>
      <c r="G144" s="231" t="s">
        <v>184</v>
      </c>
      <c r="H144" s="232">
        <v>2</v>
      </c>
      <c r="I144" s="233"/>
      <c r="J144" s="234">
        <f>ROUND(I144*H144,2)</f>
        <v>0</v>
      </c>
      <c r="K144" s="235"/>
      <c r="L144" s="45"/>
      <c r="M144" s="236" t="s">
        <v>1</v>
      </c>
      <c r="N144" s="237" t="s">
        <v>43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278</v>
      </c>
      <c r="AT144" s="240" t="s">
        <v>166</v>
      </c>
      <c r="AU144" s="240" t="s">
        <v>88</v>
      </c>
      <c r="AY144" s="18" t="s">
        <v>163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278</v>
      </c>
      <c r="BM144" s="240" t="s">
        <v>1943</v>
      </c>
    </row>
    <row r="145" s="2" customFormat="1" ht="14.4" customHeight="1">
      <c r="A145" s="39"/>
      <c r="B145" s="40"/>
      <c r="C145" s="290" t="s">
        <v>278</v>
      </c>
      <c r="D145" s="290" t="s">
        <v>294</v>
      </c>
      <c r="E145" s="291" t="s">
        <v>1944</v>
      </c>
      <c r="F145" s="292" t="s">
        <v>1945</v>
      </c>
      <c r="G145" s="293" t="s">
        <v>184</v>
      </c>
      <c r="H145" s="294">
        <v>2</v>
      </c>
      <c r="I145" s="295"/>
      <c r="J145" s="296">
        <f>ROUND(I145*H145,2)</f>
        <v>0</v>
      </c>
      <c r="K145" s="297"/>
      <c r="L145" s="298"/>
      <c r="M145" s="299" t="s">
        <v>1</v>
      </c>
      <c r="N145" s="300" t="s">
        <v>43</v>
      </c>
      <c r="O145" s="92"/>
      <c r="P145" s="238">
        <f>O145*H145</f>
        <v>0</v>
      </c>
      <c r="Q145" s="238">
        <v>5.0000000000000002E-05</v>
      </c>
      <c r="R145" s="238">
        <f>Q145*H145</f>
        <v>0.00010000000000000001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350</v>
      </c>
      <c r="AT145" s="240" t="s">
        <v>294</v>
      </c>
      <c r="AU145" s="240" t="s">
        <v>88</v>
      </c>
      <c r="AY145" s="18" t="s">
        <v>163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278</v>
      </c>
      <c r="BM145" s="240" t="s">
        <v>1946</v>
      </c>
    </row>
    <row r="146" s="2" customFormat="1" ht="24.15" customHeight="1">
      <c r="A146" s="39"/>
      <c r="B146" s="40"/>
      <c r="C146" s="290" t="s">
        <v>284</v>
      </c>
      <c r="D146" s="290" t="s">
        <v>294</v>
      </c>
      <c r="E146" s="291" t="s">
        <v>1947</v>
      </c>
      <c r="F146" s="292" t="s">
        <v>1948</v>
      </c>
      <c r="G146" s="293" t="s">
        <v>184</v>
      </c>
      <c r="H146" s="294">
        <v>5</v>
      </c>
      <c r="I146" s="295"/>
      <c r="J146" s="296">
        <f>ROUND(I146*H146,2)</f>
        <v>0</v>
      </c>
      <c r="K146" s="297"/>
      <c r="L146" s="298"/>
      <c r="M146" s="299" t="s">
        <v>1</v>
      </c>
      <c r="N146" s="300" t="s">
        <v>43</v>
      </c>
      <c r="O146" s="92"/>
      <c r="P146" s="238">
        <f>O146*H146</f>
        <v>0</v>
      </c>
      <c r="Q146" s="238">
        <v>0.0030999999999999999</v>
      </c>
      <c r="R146" s="238">
        <f>Q146*H146</f>
        <v>0.0155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350</v>
      </c>
      <c r="AT146" s="240" t="s">
        <v>294</v>
      </c>
      <c r="AU146" s="240" t="s">
        <v>88</v>
      </c>
      <c r="AY146" s="18" t="s">
        <v>163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278</v>
      </c>
      <c r="BM146" s="240" t="s">
        <v>1949</v>
      </c>
    </row>
    <row r="147" s="2" customFormat="1" ht="24.15" customHeight="1">
      <c r="A147" s="39"/>
      <c r="B147" s="40"/>
      <c r="C147" s="290" t="s">
        <v>289</v>
      </c>
      <c r="D147" s="290" t="s">
        <v>294</v>
      </c>
      <c r="E147" s="291" t="s">
        <v>1950</v>
      </c>
      <c r="F147" s="292" t="s">
        <v>1951</v>
      </c>
      <c r="G147" s="293" t="s">
        <v>184</v>
      </c>
      <c r="H147" s="294">
        <v>2</v>
      </c>
      <c r="I147" s="295"/>
      <c r="J147" s="296">
        <f>ROUND(I147*H147,2)</f>
        <v>0</v>
      </c>
      <c r="K147" s="297"/>
      <c r="L147" s="298"/>
      <c r="M147" s="299" t="s">
        <v>1</v>
      </c>
      <c r="N147" s="300" t="s">
        <v>43</v>
      </c>
      <c r="O147" s="92"/>
      <c r="P147" s="238">
        <f>O147*H147</f>
        <v>0</v>
      </c>
      <c r="Q147" s="238">
        <v>0.00080000000000000004</v>
      </c>
      <c r="R147" s="238">
        <f>Q147*H147</f>
        <v>0.0016000000000000001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350</v>
      </c>
      <c r="AT147" s="240" t="s">
        <v>294</v>
      </c>
      <c r="AU147" s="240" t="s">
        <v>88</v>
      </c>
      <c r="AY147" s="18" t="s">
        <v>163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86</v>
      </c>
      <c r="BK147" s="241">
        <f>ROUND(I147*H147,2)</f>
        <v>0</v>
      </c>
      <c r="BL147" s="18" t="s">
        <v>278</v>
      </c>
      <c r="BM147" s="240" t="s">
        <v>1952</v>
      </c>
    </row>
    <row r="148" s="2" customFormat="1" ht="24.15" customHeight="1">
      <c r="A148" s="39"/>
      <c r="B148" s="40"/>
      <c r="C148" s="228" t="s">
        <v>293</v>
      </c>
      <c r="D148" s="228" t="s">
        <v>166</v>
      </c>
      <c r="E148" s="229" t="s">
        <v>1953</v>
      </c>
      <c r="F148" s="230" t="s">
        <v>1954</v>
      </c>
      <c r="G148" s="231" t="s">
        <v>184</v>
      </c>
      <c r="H148" s="232">
        <v>1</v>
      </c>
      <c r="I148" s="233"/>
      <c r="J148" s="234">
        <f>ROUND(I148*H148,2)</f>
        <v>0</v>
      </c>
      <c r="K148" s="235"/>
      <c r="L148" s="45"/>
      <c r="M148" s="236" t="s">
        <v>1</v>
      </c>
      <c r="N148" s="237" t="s">
        <v>43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278</v>
      </c>
      <c r="AT148" s="240" t="s">
        <v>166</v>
      </c>
      <c r="AU148" s="240" t="s">
        <v>88</v>
      </c>
      <c r="AY148" s="18" t="s">
        <v>163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86</v>
      </c>
      <c r="BK148" s="241">
        <f>ROUND(I148*H148,2)</f>
        <v>0</v>
      </c>
      <c r="BL148" s="18" t="s">
        <v>278</v>
      </c>
      <c r="BM148" s="240" t="s">
        <v>1955</v>
      </c>
    </row>
    <row r="149" s="2" customFormat="1" ht="24.15" customHeight="1">
      <c r="A149" s="39"/>
      <c r="B149" s="40"/>
      <c r="C149" s="290" t="s">
        <v>299</v>
      </c>
      <c r="D149" s="290" t="s">
        <v>294</v>
      </c>
      <c r="E149" s="291" t="s">
        <v>1956</v>
      </c>
      <c r="F149" s="292" t="s">
        <v>1957</v>
      </c>
      <c r="G149" s="293" t="s">
        <v>184</v>
      </c>
      <c r="H149" s="294">
        <v>1</v>
      </c>
      <c r="I149" s="295"/>
      <c r="J149" s="296">
        <f>ROUND(I149*H149,2)</f>
        <v>0</v>
      </c>
      <c r="K149" s="297"/>
      <c r="L149" s="298"/>
      <c r="M149" s="299" t="s">
        <v>1</v>
      </c>
      <c r="N149" s="300" t="s">
        <v>43</v>
      </c>
      <c r="O149" s="92"/>
      <c r="P149" s="238">
        <f>O149*H149</f>
        <v>0</v>
      </c>
      <c r="Q149" s="238">
        <v>0.00010000000000000001</v>
      </c>
      <c r="R149" s="238">
        <f>Q149*H149</f>
        <v>0.00010000000000000001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350</v>
      </c>
      <c r="AT149" s="240" t="s">
        <v>294</v>
      </c>
      <c r="AU149" s="240" t="s">
        <v>88</v>
      </c>
      <c r="AY149" s="18" t="s">
        <v>163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86</v>
      </c>
      <c r="BK149" s="241">
        <f>ROUND(I149*H149,2)</f>
        <v>0</v>
      </c>
      <c r="BL149" s="18" t="s">
        <v>278</v>
      </c>
      <c r="BM149" s="240" t="s">
        <v>1958</v>
      </c>
    </row>
    <row r="150" s="2" customFormat="1" ht="24.15" customHeight="1">
      <c r="A150" s="39"/>
      <c r="B150" s="40"/>
      <c r="C150" s="228" t="s">
        <v>7</v>
      </c>
      <c r="D150" s="228" t="s">
        <v>166</v>
      </c>
      <c r="E150" s="229" t="s">
        <v>1959</v>
      </c>
      <c r="F150" s="230" t="s">
        <v>1960</v>
      </c>
      <c r="G150" s="231" t="s">
        <v>184</v>
      </c>
      <c r="H150" s="232">
        <v>6</v>
      </c>
      <c r="I150" s="233"/>
      <c r="J150" s="234">
        <f>ROUND(I150*H150,2)</f>
        <v>0</v>
      </c>
      <c r="K150" s="235"/>
      <c r="L150" s="45"/>
      <c r="M150" s="236" t="s">
        <v>1</v>
      </c>
      <c r="N150" s="237" t="s">
        <v>43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278</v>
      </c>
      <c r="AT150" s="240" t="s">
        <v>166</v>
      </c>
      <c r="AU150" s="240" t="s">
        <v>88</v>
      </c>
      <c r="AY150" s="18" t="s">
        <v>163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86</v>
      </c>
      <c r="BK150" s="241">
        <f>ROUND(I150*H150,2)</f>
        <v>0</v>
      </c>
      <c r="BL150" s="18" t="s">
        <v>278</v>
      </c>
      <c r="BM150" s="240" t="s">
        <v>1961</v>
      </c>
    </row>
    <row r="151" s="2" customFormat="1" ht="14.4" customHeight="1">
      <c r="A151" s="39"/>
      <c r="B151" s="40"/>
      <c r="C151" s="290" t="s">
        <v>307</v>
      </c>
      <c r="D151" s="290" t="s">
        <v>294</v>
      </c>
      <c r="E151" s="291" t="s">
        <v>1962</v>
      </c>
      <c r="F151" s="292" t="s">
        <v>1963</v>
      </c>
      <c r="G151" s="293" t="s">
        <v>184</v>
      </c>
      <c r="H151" s="294">
        <v>6</v>
      </c>
      <c r="I151" s="295"/>
      <c r="J151" s="296">
        <f>ROUND(I151*H151,2)</f>
        <v>0</v>
      </c>
      <c r="K151" s="297"/>
      <c r="L151" s="298"/>
      <c r="M151" s="299" t="s">
        <v>1</v>
      </c>
      <c r="N151" s="300" t="s">
        <v>43</v>
      </c>
      <c r="O151" s="92"/>
      <c r="P151" s="238">
        <f>O151*H151</f>
        <v>0</v>
      </c>
      <c r="Q151" s="238">
        <v>6.0000000000000002E-05</v>
      </c>
      <c r="R151" s="238">
        <f>Q151*H151</f>
        <v>0.00036000000000000002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350</v>
      </c>
      <c r="AT151" s="240" t="s">
        <v>294</v>
      </c>
      <c r="AU151" s="240" t="s">
        <v>88</v>
      </c>
      <c r="AY151" s="18" t="s">
        <v>163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86</v>
      </c>
      <c r="BK151" s="241">
        <f>ROUND(I151*H151,2)</f>
        <v>0</v>
      </c>
      <c r="BL151" s="18" t="s">
        <v>278</v>
      </c>
      <c r="BM151" s="240" t="s">
        <v>1964</v>
      </c>
    </row>
    <row r="152" s="2" customFormat="1" ht="24.15" customHeight="1">
      <c r="A152" s="39"/>
      <c r="B152" s="40"/>
      <c r="C152" s="228" t="s">
        <v>312</v>
      </c>
      <c r="D152" s="228" t="s">
        <v>166</v>
      </c>
      <c r="E152" s="229" t="s">
        <v>1965</v>
      </c>
      <c r="F152" s="230" t="s">
        <v>1966</v>
      </c>
      <c r="G152" s="231" t="s">
        <v>184</v>
      </c>
      <c r="H152" s="232">
        <v>2</v>
      </c>
      <c r="I152" s="233"/>
      <c r="J152" s="234">
        <f>ROUND(I152*H152,2)</f>
        <v>0</v>
      </c>
      <c r="K152" s="235"/>
      <c r="L152" s="45"/>
      <c r="M152" s="236" t="s">
        <v>1</v>
      </c>
      <c r="N152" s="237" t="s">
        <v>43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278</v>
      </c>
      <c r="AT152" s="240" t="s">
        <v>166</v>
      </c>
      <c r="AU152" s="240" t="s">
        <v>88</v>
      </c>
      <c r="AY152" s="18" t="s">
        <v>163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86</v>
      </c>
      <c r="BK152" s="241">
        <f>ROUND(I152*H152,2)</f>
        <v>0</v>
      </c>
      <c r="BL152" s="18" t="s">
        <v>278</v>
      </c>
      <c r="BM152" s="240" t="s">
        <v>1967</v>
      </c>
    </row>
    <row r="153" s="2" customFormat="1" ht="24.15" customHeight="1">
      <c r="A153" s="39"/>
      <c r="B153" s="40"/>
      <c r="C153" s="228" t="s">
        <v>316</v>
      </c>
      <c r="D153" s="228" t="s">
        <v>166</v>
      </c>
      <c r="E153" s="229" t="s">
        <v>1968</v>
      </c>
      <c r="F153" s="230" t="s">
        <v>1969</v>
      </c>
      <c r="G153" s="231" t="s">
        <v>184</v>
      </c>
      <c r="H153" s="232">
        <v>5</v>
      </c>
      <c r="I153" s="233"/>
      <c r="J153" s="234">
        <f>ROUND(I153*H153,2)</f>
        <v>0</v>
      </c>
      <c r="K153" s="235"/>
      <c r="L153" s="45"/>
      <c r="M153" s="236" t="s">
        <v>1</v>
      </c>
      <c r="N153" s="237" t="s">
        <v>43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278</v>
      </c>
      <c r="AT153" s="240" t="s">
        <v>166</v>
      </c>
      <c r="AU153" s="240" t="s">
        <v>88</v>
      </c>
      <c r="AY153" s="18" t="s">
        <v>163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86</v>
      </c>
      <c r="BK153" s="241">
        <f>ROUND(I153*H153,2)</f>
        <v>0</v>
      </c>
      <c r="BL153" s="18" t="s">
        <v>278</v>
      </c>
      <c r="BM153" s="240" t="s">
        <v>1970</v>
      </c>
    </row>
    <row r="154" s="12" customFormat="1" ht="20.88" customHeight="1">
      <c r="A154" s="12"/>
      <c r="B154" s="212"/>
      <c r="C154" s="213"/>
      <c r="D154" s="214" t="s">
        <v>77</v>
      </c>
      <c r="E154" s="226" t="s">
        <v>1971</v>
      </c>
      <c r="F154" s="226" t="s">
        <v>1972</v>
      </c>
      <c r="G154" s="213"/>
      <c r="H154" s="213"/>
      <c r="I154" s="216"/>
      <c r="J154" s="227">
        <f>BK154</f>
        <v>0</v>
      </c>
      <c r="K154" s="213"/>
      <c r="L154" s="218"/>
      <c r="M154" s="219"/>
      <c r="N154" s="220"/>
      <c r="O154" s="220"/>
      <c r="P154" s="221">
        <f>SUM(P155:P166)</f>
        <v>0</v>
      </c>
      <c r="Q154" s="220"/>
      <c r="R154" s="221">
        <f>SUM(R155:R166)</f>
        <v>0.017739999999999999</v>
      </c>
      <c r="S154" s="220"/>
      <c r="T154" s="222">
        <f>SUM(T155:T166)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3" t="s">
        <v>86</v>
      </c>
      <c r="AT154" s="224" t="s">
        <v>77</v>
      </c>
      <c r="AU154" s="224" t="s">
        <v>88</v>
      </c>
      <c r="AY154" s="223" t="s">
        <v>163</v>
      </c>
      <c r="BK154" s="225">
        <f>SUM(BK155:BK166)</f>
        <v>0</v>
      </c>
    </row>
    <row r="155" s="2" customFormat="1" ht="24.15" customHeight="1">
      <c r="A155" s="39"/>
      <c r="B155" s="40"/>
      <c r="C155" s="290" t="s">
        <v>320</v>
      </c>
      <c r="D155" s="290" t="s">
        <v>294</v>
      </c>
      <c r="E155" s="291" t="s">
        <v>1973</v>
      </c>
      <c r="F155" s="292" t="s">
        <v>1974</v>
      </c>
      <c r="G155" s="293" t="s">
        <v>184</v>
      </c>
      <c r="H155" s="294">
        <v>1</v>
      </c>
      <c r="I155" s="295"/>
      <c r="J155" s="296">
        <f>ROUND(I155*H155,2)</f>
        <v>0</v>
      </c>
      <c r="K155" s="297"/>
      <c r="L155" s="298"/>
      <c r="M155" s="299" t="s">
        <v>1</v>
      </c>
      <c r="N155" s="300" t="s">
        <v>43</v>
      </c>
      <c r="O155" s="92"/>
      <c r="P155" s="238">
        <f>O155*H155</f>
        <v>0</v>
      </c>
      <c r="Q155" s="238">
        <v>0.0060000000000000001</v>
      </c>
      <c r="R155" s="238">
        <f>Q155*H155</f>
        <v>0.0060000000000000001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212</v>
      </c>
      <c r="AT155" s="240" t="s">
        <v>294</v>
      </c>
      <c r="AU155" s="240" t="s">
        <v>164</v>
      </c>
      <c r="AY155" s="18" t="s">
        <v>163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86</v>
      </c>
      <c r="BK155" s="241">
        <f>ROUND(I155*H155,2)</f>
        <v>0</v>
      </c>
      <c r="BL155" s="18" t="s">
        <v>170</v>
      </c>
      <c r="BM155" s="240" t="s">
        <v>1975</v>
      </c>
    </row>
    <row r="156" s="2" customFormat="1" ht="24.15" customHeight="1">
      <c r="A156" s="39"/>
      <c r="B156" s="40"/>
      <c r="C156" s="228" t="s">
        <v>325</v>
      </c>
      <c r="D156" s="228" t="s">
        <v>166</v>
      </c>
      <c r="E156" s="229" t="s">
        <v>1976</v>
      </c>
      <c r="F156" s="230" t="s">
        <v>1977</v>
      </c>
      <c r="G156" s="231" t="s">
        <v>184</v>
      </c>
      <c r="H156" s="232">
        <v>1</v>
      </c>
      <c r="I156" s="233"/>
      <c r="J156" s="234">
        <f>ROUND(I156*H156,2)</f>
        <v>0</v>
      </c>
      <c r="K156" s="235"/>
      <c r="L156" s="45"/>
      <c r="M156" s="236" t="s">
        <v>1</v>
      </c>
      <c r="N156" s="237" t="s">
        <v>43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535</v>
      </c>
      <c r="AT156" s="240" t="s">
        <v>166</v>
      </c>
      <c r="AU156" s="240" t="s">
        <v>164</v>
      </c>
      <c r="AY156" s="18" t="s">
        <v>163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86</v>
      </c>
      <c r="BK156" s="241">
        <f>ROUND(I156*H156,2)</f>
        <v>0</v>
      </c>
      <c r="BL156" s="18" t="s">
        <v>535</v>
      </c>
      <c r="BM156" s="240" t="s">
        <v>1978</v>
      </c>
    </row>
    <row r="157" s="2" customFormat="1" ht="24.15" customHeight="1">
      <c r="A157" s="39"/>
      <c r="B157" s="40"/>
      <c r="C157" s="290" t="s">
        <v>330</v>
      </c>
      <c r="D157" s="290" t="s">
        <v>294</v>
      </c>
      <c r="E157" s="291" t="s">
        <v>1979</v>
      </c>
      <c r="F157" s="292" t="s">
        <v>1980</v>
      </c>
      <c r="G157" s="293" t="s">
        <v>184</v>
      </c>
      <c r="H157" s="294">
        <v>1</v>
      </c>
      <c r="I157" s="295"/>
      <c r="J157" s="296">
        <f>ROUND(I157*H157,2)</f>
        <v>0</v>
      </c>
      <c r="K157" s="297"/>
      <c r="L157" s="298"/>
      <c r="M157" s="299" t="s">
        <v>1</v>
      </c>
      <c r="N157" s="300" t="s">
        <v>43</v>
      </c>
      <c r="O157" s="92"/>
      <c r="P157" s="238">
        <f>O157*H157</f>
        <v>0</v>
      </c>
      <c r="Q157" s="238">
        <v>0.01</v>
      </c>
      <c r="R157" s="238">
        <f>Q157*H157</f>
        <v>0.01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212</v>
      </c>
      <c r="AT157" s="240" t="s">
        <v>294</v>
      </c>
      <c r="AU157" s="240" t="s">
        <v>164</v>
      </c>
      <c r="AY157" s="18" t="s">
        <v>163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86</v>
      </c>
      <c r="BK157" s="241">
        <f>ROUND(I157*H157,2)</f>
        <v>0</v>
      </c>
      <c r="BL157" s="18" t="s">
        <v>170</v>
      </c>
      <c r="BM157" s="240" t="s">
        <v>1981</v>
      </c>
    </row>
    <row r="158" s="2" customFormat="1" ht="24.15" customHeight="1">
      <c r="A158" s="39"/>
      <c r="B158" s="40"/>
      <c r="C158" s="228" t="s">
        <v>334</v>
      </c>
      <c r="D158" s="228" t="s">
        <v>166</v>
      </c>
      <c r="E158" s="229" t="s">
        <v>1982</v>
      </c>
      <c r="F158" s="230" t="s">
        <v>1983</v>
      </c>
      <c r="G158" s="231" t="s">
        <v>184</v>
      </c>
      <c r="H158" s="232">
        <v>4</v>
      </c>
      <c r="I158" s="233"/>
      <c r="J158" s="234">
        <f>ROUND(I158*H158,2)</f>
        <v>0</v>
      </c>
      <c r="K158" s="235"/>
      <c r="L158" s="45"/>
      <c r="M158" s="236" t="s">
        <v>1</v>
      </c>
      <c r="N158" s="237" t="s">
        <v>43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278</v>
      </c>
      <c r="AT158" s="240" t="s">
        <v>166</v>
      </c>
      <c r="AU158" s="240" t="s">
        <v>164</v>
      </c>
      <c r="AY158" s="18" t="s">
        <v>163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86</v>
      </c>
      <c r="BK158" s="241">
        <f>ROUND(I158*H158,2)</f>
        <v>0</v>
      </c>
      <c r="BL158" s="18" t="s">
        <v>278</v>
      </c>
      <c r="BM158" s="240" t="s">
        <v>1984</v>
      </c>
    </row>
    <row r="159" s="2" customFormat="1" ht="37.8" customHeight="1">
      <c r="A159" s="39"/>
      <c r="B159" s="40"/>
      <c r="C159" s="290" t="s">
        <v>338</v>
      </c>
      <c r="D159" s="290" t="s">
        <v>294</v>
      </c>
      <c r="E159" s="291" t="s">
        <v>1985</v>
      </c>
      <c r="F159" s="292" t="s">
        <v>1986</v>
      </c>
      <c r="G159" s="293" t="s">
        <v>184</v>
      </c>
      <c r="H159" s="294">
        <v>2</v>
      </c>
      <c r="I159" s="295"/>
      <c r="J159" s="296">
        <f>ROUND(I159*H159,2)</f>
        <v>0</v>
      </c>
      <c r="K159" s="297"/>
      <c r="L159" s="298"/>
      <c r="M159" s="299" t="s">
        <v>1</v>
      </c>
      <c r="N159" s="300" t="s">
        <v>43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1987</v>
      </c>
      <c r="AT159" s="240" t="s">
        <v>294</v>
      </c>
      <c r="AU159" s="240" t="s">
        <v>164</v>
      </c>
      <c r="AY159" s="18" t="s">
        <v>163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86</v>
      </c>
      <c r="BK159" s="241">
        <f>ROUND(I159*H159,2)</f>
        <v>0</v>
      </c>
      <c r="BL159" s="18" t="s">
        <v>1987</v>
      </c>
      <c r="BM159" s="240" t="s">
        <v>1988</v>
      </c>
    </row>
    <row r="160" s="2" customFormat="1" ht="24.15" customHeight="1">
      <c r="A160" s="39"/>
      <c r="B160" s="40"/>
      <c r="C160" s="228" t="s">
        <v>342</v>
      </c>
      <c r="D160" s="228" t="s">
        <v>166</v>
      </c>
      <c r="E160" s="229" t="s">
        <v>1989</v>
      </c>
      <c r="F160" s="230" t="s">
        <v>1990</v>
      </c>
      <c r="G160" s="231" t="s">
        <v>184</v>
      </c>
      <c r="H160" s="232">
        <v>6</v>
      </c>
      <c r="I160" s="233"/>
      <c r="J160" s="234">
        <f>ROUND(I160*H160,2)</f>
        <v>0</v>
      </c>
      <c r="K160" s="235"/>
      <c r="L160" s="45"/>
      <c r="M160" s="236" t="s">
        <v>1</v>
      </c>
      <c r="N160" s="237" t="s">
        <v>43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278</v>
      </c>
      <c r="AT160" s="240" t="s">
        <v>166</v>
      </c>
      <c r="AU160" s="240" t="s">
        <v>164</v>
      </c>
      <c r="AY160" s="18" t="s">
        <v>163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86</v>
      </c>
      <c r="BK160" s="241">
        <f>ROUND(I160*H160,2)</f>
        <v>0</v>
      </c>
      <c r="BL160" s="18" t="s">
        <v>278</v>
      </c>
      <c r="BM160" s="240" t="s">
        <v>1991</v>
      </c>
    </row>
    <row r="161" s="2" customFormat="1" ht="24.15" customHeight="1">
      <c r="A161" s="39"/>
      <c r="B161" s="40"/>
      <c r="C161" s="290" t="s">
        <v>346</v>
      </c>
      <c r="D161" s="290" t="s">
        <v>294</v>
      </c>
      <c r="E161" s="291" t="s">
        <v>1992</v>
      </c>
      <c r="F161" s="292" t="s">
        <v>1993</v>
      </c>
      <c r="G161" s="293" t="s">
        <v>184</v>
      </c>
      <c r="H161" s="294">
        <v>6</v>
      </c>
      <c r="I161" s="295"/>
      <c r="J161" s="296">
        <f>ROUND(I161*H161,2)</f>
        <v>0</v>
      </c>
      <c r="K161" s="297"/>
      <c r="L161" s="298"/>
      <c r="M161" s="299" t="s">
        <v>1</v>
      </c>
      <c r="N161" s="300" t="s">
        <v>43</v>
      </c>
      <c r="O161" s="92"/>
      <c r="P161" s="238">
        <f>O161*H161</f>
        <v>0</v>
      </c>
      <c r="Q161" s="238">
        <v>0.00012999999999999999</v>
      </c>
      <c r="R161" s="238">
        <f>Q161*H161</f>
        <v>0.00077999999999999988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350</v>
      </c>
      <c r="AT161" s="240" t="s">
        <v>294</v>
      </c>
      <c r="AU161" s="240" t="s">
        <v>164</v>
      </c>
      <c r="AY161" s="18" t="s">
        <v>163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86</v>
      </c>
      <c r="BK161" s="241">
        <f>ROUND(I161*H161,2)</f>
        <v>0</v>
      </c>
      <c r="BL161" s="18" t="s">
        <v>278</v>
      </c>
      <c r="BM161" s="240" t="s">
        <v>1994</v>
      </c>
    </row>
    <row r="162" s="2" customFormat="1" ht="24.15" customHeight="1">
      <c r="A162" s="39"/>
      <c r="B162" s="40"/>
      <c r="C162" s="290" t="s">
        <v>350</v>
      </c>
      <c r="D162" s="290" t="s">
        <v>294</v>
      </c>
      <c r="E162" s="291" t="s">
        <v>1995</v>
      </c>
      <c r="F162" s="292" t="s">
        <v>1996</v>
      </c>
      <c r="G162" s="293" t="s">
        <v>184</v>
      </c>
      <c r="H162" s="294">
        <v>6</v>
      </c>
      <c r="I162" s="295"/>
      <c r="J162" s="296">
        <f>ROUND(I162*H162,2)</f>
        <v>0</v>
      </c>
      <c r="K162" s="297"/>
      <c r="L162" s="298"/>
      <c r="M162" s="299" t="s">
        <v>1</v>
      </c>
      <c r="N162" s="300" t="s">
        <v>43</v>
      </c>
      <c r="O162" s="92"/>
      <c r="P162" s="238">
        <f>O162*H162</f>
        <v>0</v>
      </c>
      <c r="Q162" s="238">
        <v>0.00016000000000000001</v>
      </c>
      <c r="R162" s="238">
        <f>Q162*H162</f>
        <v>0.00096000000000000013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350</v>
      </c>
      <c r="AT162" s="240" t="s">
        <v>294</v>
      </c>
      <c r="AU162" s="240" t="s">
        <v>164</v>
      </c>
      <c r="AY162" s="18" t="s">
        <v>163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86</v>
      </c>
      <c r="BK162" s="241">
        <f>ROUND(I162*H162,2)</f>
        <v>0</v>
      </c>
      <c r="BL162" s="18" t="s">
        <v>278</v>
      </c>
      <c r="BM162" s="240" t="s">
        <v>1997</v>
      </c>
    </row>
    <row r="163" s="2" customFormat="1" ht="14.4" customHeight="1">
      <c r="A163" s="39"/>
      <c r="B163" s="40"/>
      <c r="C163" s="228" t="s">
        <v>367</v>
      </c>
      <c r="D163" s="228" t="s">
        <v>166</v>
      </c>
      <c r="E163" s="229" t="s">
        <v>1998</v>
      </c>
      <c r="F163" s="230" t="s">
        <v>1999</v>
      </c>
      <c r="G163" s="231" t="s">
        <v>184</v>
      </c>
      <c r="H163" s="232">
        <v>2</v>
      </c>
      <c r="I163" s="233"/>
      <c r="J163" s="234">
        <f>ROUND(I163*H163,2)</f>
        <v>0</v>
      </c>
      <c r="K163" s="235"/>
      <c r="L163" s="45"/>
      <c r="M163" s="236" t="s">
        <v>1</v>
      </c>
      <c r="N163" s="237" t="s">
        <v>43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2000</v>
      </c>
      <c r="AT163" s="240" t="s">
        <v>166</v>
      </c>
      <c r="AU163" s="240" t="s">
        <v>164</v>
      </c>
      <c r="AY163" s="18" t="s">
        <v>163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86</v>
      </c>
      <c r="BK163" s="241">
        <f>ROUND(I163*H163,2)</f>
        <v>0</v>
      </c>
      <c r="BL163" s="18" t="s">
        <v>2000</v>
      </c>
      <c r="BM163" s="240" t="s">
        <v>2001</v>
      </c>
    </row>
    <row r="164" s="2" customFormat="1" ht="14.4" customHeight="1">
      <c r="A164" s="39"/>
      <c r="B164" s="40"/>
      <c r="C164" s="228" t="s">
        <v>372</v>
      </c>
      <c r="D164" s="228" t="s">
        <v>166</v>
      </c>
      <c r="E164" s="229" t="s">
        <v>2002</v>
      </c>
      <c r="F164" s="230" t="s">
        <v>2003</v>
      </c>
      <c r="G164" s="231" t="s">
        <v>184</v>
      </c>
      <c r="H164" s="232">
        <v>2</v>
      </c>
      <c r="I164" s="233"/>
      <c r="J164" s="234">
        <f>ROUND(I164*H164,2)</f>
        <v>0</v>
      </c>
      <c r="K164" s="235"/>
      <c r="L164" s="45"/>
      <c r="M164" s="236" t="s">
        <v>1</v>
      </c>
      <c r="N164" s="237" t="s">
        <v>43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2000</v>
      </c>
      <c r="AT164" s="240" t="s">
        <v>166</v>
      </c>
      <c r="AU164" s="240" t="s">
        <v>164</v>
      </c>
      <c r="AY164" s="18" t="s">
        <v>163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86</v>
      </c>
      <c r="BK164" s="241">
        <f>ROUND(I164*H164,2)</f>
        <v>0</v>
      </c>
      <c r="BL164" s="18" t="s">
        <v>2000</v>
      </c>
      <c r="BM164" s="240" t="s">
        <v>2004</v>
      </c>
    </row>
    <row r="165" s="2" customFormat="1" ht="37.8" customHeight="1">
      <c r="A165" s="39"/>
      <c r="B165" s="40"/>
      <c r="C165" s="290" t="s">
        <v>377</v>
      </c>
      <c r="D165" s="290" t="s">
        <v>294</v>
      </c>
      <c r="E165" s="291" t="s">
        <v>2005</v>
      </c>
      <c r="F165" s="292" t="s">
        <v>2006</v>
      </c>
      <c r="G165" s="293" t="s">
        <v>184</v>
      </c>
      <c r="H165" s="294">
        <v>2</v>
      </c>
      <c r="I165" s="295"/>
      <c r="J165" s="296">
        <f>ROUND(I165*H165,2)</f>
        <v>0</v>
      </c>
      <c r="K165" s="297"/>
      <c r="L165" s="298"/>
      <c r="M165" s="299" t="s">
        <v>1</v>
      </c>
      <c r="N165" s="300" t="s">
        <v>43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1987</v>
      </c>
      <c r="AT165" s="240" t="s">
        <v>294</v>
      </c>
      <c r="AU165" s="240" t="s">
        <v>164</v>
      </c>
      <c r="AY165" s="18" t="s">
        <v>163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86</v>
      </c>
      <c r="BK165" s="241">
        <f>ROUND(I165*H165,2)</f>
        <v>0</v>
      </c>
      <c r="BL165" s="18" t="s">
        <v>1987</v>
      </c>
      <c r="BM165" s="240" t="s">
        <v>2007</v>
      </c>
    </row>
    <row r="166" s="2" customFormat="1" ht="37.8" customHeight="1">
      <c r="A166" s="39"/>
      <c r="B166" s="40"/>
      <c r="C166" s="290" t="s">
        <v>382</v>
      </c>
      <c r="D166" s="290" t="s">
        <v>294</v>
      </c>
      <c r="E166" s="291" t="s">
        <v>2008</v>
      </c>
      <c r="F166" s="292" t="s">
        <v>2009</v>
      </c>
      <c r="G166" s="293" t="s">
        <v>184</v>
      </c>
      <c r="H166" s="294">
        <v>1</v>
      </c>
      <c r="I166" s="295"/>
      <c r="J166" s="296">
        <f>ROUND(I166*H166,2)</f>
        <v>0</v>
      </c>
      <c r="K166" s="297"/>
      <c r="L166" s="298"/>
      <c r="M166" s="299" t="s">
        <v>1</v>
      </c>
      <c r="N166" s="300" t="s">
        <v>43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1987</v>
      </c>
      <c r="AT166" s="240" t="s">
        <v>294</v>
      </c>
      <c r="AU166" s="240" t="s">
        <v>164</v>
      </c>
      <c r="AY166" s="18" t="s">
        <v>163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86</v>
      </c>
      <c r="BK166" s="241">
        <f>ROUND(I166*H166,2)</f>
        <v>0</v>
      </c>
      <c r="BL166" s="18" t="s">
        <v>1987</v>
      </c>
      <c r="BM166" s="240" t="s">
        <v>2010</v>
      </c>
    </row>
    <row r="167" s="12" customFormat="1" ht="20.88" customHeight="1">
      <c r="A167" s="12"/>
      <c r="B167" s="212"/>
      <c r="C167" s="213"/>
      <c r="D167" s="214" t="s">
        <v>77</v>
      </c>
      <c r="E167" s="226" t="s">
        <v>2011</v>
      </c>
      <c r="F167" s="226" t="s">
        <v>2012</v>
      </c>
      <c r="G167" s="213"/>
      <c r="H167" s="213"/>
      <c r="I167" s="216"/>
      <c r="J167" s="227">
        <f>BK167</f>
        <v>0</v>
      </c>
      <c r="K167" s="213"/>
      <c r="L167" s="218"/>
      <c r="M167" s="219"/>
      <c r="N167" s="220"/>
      <c r="O167" s="220"/>
      <c r="P167" s="221">
        <f>SUM(P168:P177)</f>
        <v>0</v>
      </c>
      <c r="Q167" s="220"/>
      <c r="R167" s="221">
        <f>SUM(R168:R177)</f>
        <v>0.00142</v>
      </c>
      <c r="S167" s="220"/>
      <c r="T167" s="222">
        <f>SUM(T168:T177)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3" t="s">
        <v>86</v>
      </c>
      <c r="AT167" s="224" t="s">
        <v>77</v>
      </c>
      <c r="AU167" s="224" t="s">
        <v>88</v>
      </c>
      <c r="AY167" s="223" t="s">
        <v>163</v>
      </c>
      <c r="BK167" s="225">
        <f>SUM(BK168:BK177)</f>
        <v>0</v>
      </c>
    </row>
    <row r="168" s="2" customFormat="1" ht="24.15" customHeight="1">
      <c r="A168" s="39"/>
      <c r="B168" s="40"/>
      <c r="C168" s="290" t="s">
        <v>386</v>
      </c>
      <c r="D168" s="290" t="s">
        <v>294</v>
      </c>
      <c r="E168" s="291" t="s">
        <v>2013</v>
      </c>
      <c r="F168" s="292" t="s">
        <v>2014</v>
      </c>
      <c r="G168" s="293" t="s">
        <v>184</v>
      </c>
      <c r="H168" s="294">
        <v>1</v>
      </c>
      <c r="I168" s="295"/>
      <c r="J168" s="296">
        <f>ROUND(I168*H168,2)</f>
        <v>0</v>
      </c>
      <c r="K168" s="297"/>
      <c r="L168" s="298"/>
      <c r="M168" s="299" t="s">
        <v>1</v>
      </c>
      <c r="N168" s="300" t="s">
        <v>43</v>
      </c>
      <c r="O168" s="92"/>
      <c r="P168" s="238">
        <f>O168*H168</f>
        <v>0</v>
      </c>
      <c r="Q168" s="238">
        <v>0.00142</v>
      </c>
      <c r="R168" s="238">
        <f>Q168*H168</f>
        <v>0.00142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212</v>
      </c>
      <c r="AT168" s="240" t="s">
        <v>294</v>
      </c>
      <c r="AU168" s="240" t="s">
        <v>164</v>
      </c>
      <c r="AY168" s="18" t="s">
        <v>163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86</v>
      </c>
      <c r="BK168" s="241">
        <f>ROUND(I168*H168,2)</f>
        <v>0</v>
      </c>
      <c r="BL168" s="18" t="s">
        <v>170</v>
      </c>
      <c r="BM168" s="240" t="s">
        <v>2015</v>
      </c>
    </row>
    <row r="169" s="2" customFormat="1" ht="37.8" customHeight="1">
      <c r="A169" s="39"/>
      <c r="B169" s="40"/>
      <c r="C169" s="290" t="s">
        <v>390</v>
      </c>
      <c r="D169" s="290" t="s">
        <v>294</v>
      </c>
      <c r="E169" s="291" t="s">
        <v>2016</v>
      </c>
      <c r="F169" s="292" t="s">
        <v>2017</v>
      </c>
      <c r="G169" s="293" t="s">
        <v>184</v>
      </c>
      <c r="H169" s="294">
        <v>1</v>
      </c>
      <c r="I169" s="295"/>
      <c r="J169" s="296">
        <f>ROUND(I169*H169,2)</f>
        <v>0</v>
      </c>
      <c r="K169" s="297"/>
      <c r="L169" s="298"/>
      <c r="M169" s="299" t="s">
        <v>1</v>
      </c>
      <c r="N169" s="300" t="s">
        <v>43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1987</v>
      </c>
      <c r="AT169" s="240" t="s">
        <v>294</v>
      </c>
      <c r="AU169" s="240" t="s">
        <v>164</v>
      </c>
      <c r="AY169" s="18" t="s">
        <v>163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86</v>
      </c>
      <c r="BK169" s="241">
        <f>ROUND(I169*H169,2)</f>
        <v>0</v>
      </c>
      <c r="BL169" s="18" t="s">
        <v>1987</v>
      </c>
      <c r="BM169" s="240" t="s">
        <v>2018</v>
      </c>
    </row>
    <row r="170" s="2" customFormat="1" ht="49.05" customHeight="1">
      <c r="A170" s="39"/>
      <c r="B170" s="40"/>
      <c r="C170" s="290" t="s">
        <v>396</v>
      </c>
      <c r="D170" s="290" t="s">
        <v>294</v>
      </c>
      <c r="E170" s="291" t="s">
        <v>2019</v>
      </c>
      <c r="F170" s="292" t="s">
        <v>2020</v>
      </c>
      <c r="G170" s="293" t="s">
        <v>184</v>
      </c>
      <c r="H170" s="294">
        <v>1</v>
      </c>
      <c r="I170" s="295"/>
      <c r="J170" s="296">
        <f>ROUND(I170*H170,2)</f>
        <v>0</v>
      </c>
      <c r="K170" s="297"/>
      <c r="L170" s="298"/>
      <c r="M170" s="299" t="s">
        <v>1</v>
      </c>
      <c r="N170" s="300" t="s">
        <v>43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1987</v>
      </c>
      <c r="AT170" s="240" t="s">
        <v>294</v>
      </c>
      <c r="AU170" s="240" t="s">
        <v>164</v>
      </c>
      <c r="AY170" s="18" t="s">
        <v>163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86</v>
      </c>
      <c r="BK170" s="241">
        <f>ROUND(I170*H170,2)</f>
        <v>0</v>
      </c>
      <c r="BL170" s="18" t="s">
        <v>1987</v>
      </c>
      <c r="BM170" s="240" t="s">
        <v>2021</v>
      </c>
    </row>
    <row r="171" s="2" customFormat="1" ht="37.8" customHeight="1">
      <c r="A171" s="39"/>
      <c r="B171" s="40"/>
      <c r="C171" s="290" t="s">
        <v>402</v>
      </c>
      <c r="D171" s="290" t="s">
        <v>294</v>
      </c>
      <c r="E171" s="291" t="s">
        <v>2022</v>
      </c>
      <c r="F171" s="292" t="s">
        <v>2023</v>
      </c>
      <c r="G171" s="293" t="s">
        <v>184</v>
      </c>
      <c r="H171" s="294">
        <v>1</v>
      </c>
      <c r="I171" s="295"/>
      <c r="J171" s="296">
        <f>ROUND(I171*H171,2)</f>
        <v>0</v>
      </c>
      <c r="K171" s="297"/>
      <c r="L171" s="298"/>
      <c r="M171" s="299" t="s">
        <v>1</v>
      </c>
      <c r="N171" s="300" t="s">
        <v>43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1987</v>
      </c>
      <c r="AT171" s="240" t="s">
        <v>294</v>
      </c>
      <c r="AU171" s="240" t="s">
        <v>164</v>
      </c>
      <c r="AY171" s="18" t="s">
        <v>163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86</v>
      </c>
      <c r="BK171" s="241">
        <f>ROUND(I171*H171,2)</f>
        <v>0</v>
      </c>
      <c r="BL171" s="18" t="s">
        <v>1987</v>
      </c>
      <c r="BM171" s="240" t="s">
        <v>2024</v>
      </c>
    </row>
    <row r="172" s="2" customFormat="1" ht="37.8" customHeight="1">
      <c r="A172" s="39"/>
      <c r="B172" s="40"/>
      <c r="C172" s="290" t="s">
        <v>406</v>
      </c>
      <c r="D172" s="290" t="s">
        <v>294</v>
      </c>
      <c r="E172" s="291" t="s">
        <v>2025</v>
      </c>
      <c r="F172" s="292" t="s">
        <v>2026</v>
      </c>
      <c r="G172" s="293" t="s">
        <v>184</v>
      </c>
      <c r="H172" s="294">
        <v>1</v>
      </c>
      <c r="I172" s="295"/>
      <c r="J172" s="296">
        <f>ROUND(I172*H172,2)</f>
        <v>0</v>
      </c>
      <c r="K172" s="297"/>
      <c r="L172" s="298"/>
      <c r="M172" s="299" t="s">
        <v>1</v>
      </c>
      <c r="N172" s="300" t="s">
        <v>43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1987</v>
      </c>
      <c r="AT172" s="240" t="s">
        <v>294</v>
      </c>
      <c r="AU172" s="240" t="s">
        <v>164</v>
      </c>
      <c r="AY172" s="18" t="s">
        <v>163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86</v>
      </c>
      <c r="BK172" s="241">
        <f>ROUND(I172*H172,2)</f>
        <v>0</v>
      </c>
      <c r="BL172" s="18" t="s">
        <v>1987</v>
      </c>
      <c r="BM172" s="240" t="s">
        <v>2027</v>
      </c>
    </row>
    <row r="173" s="2" customFormat="1" ht="14.4" customHeight="1">
      <c r="A173" s="39"/>
      <c r="B173" s="40"/>
      <c r="C173" s="228" t="s">
        <v>410</v>
      </c>
      <c r="D173" s="228" t="s">
        <v>166</v>
      </c>
      <c r="E173" s="229" t="s">
        <v>2028</v>
      </c>
      <c r="F173" s="230" t="s">
        <v>2029</v>
      </c>
      <c r="G173" s="231" t="s">
        <v>184</v>
      </c>
      <c r="H173" s="232">
        <v>1</v>
      </c>
      <c r="I173" s="233"/>
      <c r="J173" s="234">
        <f>ROUND(I173*H173,2)</f>
        <v>0</v>
      </c>
      <c r="K173" s="235"/>
      <c r="L173" s="45"/>
      <c r="M173" s="236" t="s">
        <v>1</v>
      </c>
      <c r="N173" s="237" t="s">
        <v>43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2000</v>
      </c>
      <c r="AT173" s="240" t="s">
        <v>166</v>
      </c>
      <c r="AU173" s="240" t="s">
        <v>164</v>
      </c>
      <c r="AY173" s="18" t="s">
        <v>163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86</v>
      </c>
      <c r="BK173" s="241">
        <f>ROUND(I173*H173,2)</f>
        <v>0</v>
      </c>
      <c r="BL173" s="18" t="s">
        <v>2000</v>
      </c>
      <c r="BM173" s="240" t="s">
        <v>2030</v>
      </c>
    </row>
    <row r="174" s="2" customFormat="1" ht="14.4" customHeight="1">
      <c r="A174" s="39"/>
      <c r="B174" s="40"/>
      <c r="C174" s="228" t="s">
        <v>415</v>
      </c>
      <c r="D174" s="228" t="s">
        <v>166</v>
      </c>
      <c r="E174" s="229" t="s">
        <v>2031</v>
      </c>
      <c r="F174" s="230" t="s">
        <v>1999</v>
      </c>
      <c r="G174" s="231" t="s">
        <v>184</v>
      </c>
      <c r="H174" s="232">
        <v>1</v>
      </c>
      <c r="I174" s="233"/>
      <c r="J174" s="234">
        <f>ROUND(I174*H174,2)</f>
        <v>0</v>
      </c>
      <c r="K174" s="235"/>
      <c r="L174" s="45"/>
      <c r="M174" s="236" t="s">
        <v>1</v>
      </c>
      <c r="N174" s="237" t="s">
        <v>43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2000</v>
      </c>
      <c r="AT174" s="240" t="s">
        <v>166</v>
      </c>
      <c r="AU174" s="240" t="s">
        <v>164</v>
      </c>
      <c r="AY174" s="18" t="s">
        <v>163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86</v>
      </c>
      <c r="BK174" s="241">
        <f>ROUND(I174*H174,2)</f>
        <v>0</v>
      </c>
      <c r="BL174" s="18" t="s">
        <v>2000</v>
      </c>
      <c r="BM174" s="240" t="s">
        <v>2032</v>
      </c>
    </row>
    <row r="175" s="2" customFormat="1" ht="14.4" customHeight="1">
      <c r="A175" s="39"/>
      <c r="B175" s="40"/>
      <c r="C175" s="228" t="s">
        <v>422</v>
      </c>
      <c r="D175" s="228" t="s">
        <v>166</v>
      </c>
      <c r="E175" s="229" t="s">
        <v>2033</v>
      </c>
      <c r="F175" s="230" t="s">
        <v>2034</v>
      </c>
      <c r="G175" s="231" t="s">
        <v>184</v>
      </c>
      <c r="H175" s="232">
        <v>1</v>
      </c>
      <c r="I175" s="233"/>
      <c r="J175" s="234">
        <f>ROUND(I175*H175,2)</f>
        <v>0</v>
      </c>
      <c r="K175" s="235"/>
      <c r="L175" s="45"/>
      <c r="M175" s="236" t="s">
        <v>1</v>
      </c>
      <c r="N175" s="237" t="s">
        <v>43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2000</v>
      </c>
      <c r="AT175" s="240" t="s">
        <v>166</v>
      </c>
      <c r="AU175" s="240" t="s">
        <v>164</v>
      </c>
      <c r="AY175" s="18" t="s">
        <v>163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86</v>
      </c>
      <c r="BK175" s="241">
        <f>ROUND(I175*H175,2)</f>
        <v>0</v>
      </c>
      <c r="BL175" s="18" t="s">
        <v>2000</v>
      </c>
      <c r="BM175" s="240" t="s">
        <v>2035</v>
      </c>
    </row>
    <row r="176" s="2" customFormat="1" ht="24.15" customHeight="1">
      <c r="A176" s="39"/>
      <c r="B176" s="40"/>
      <c r="C176" s="228" t="s">
        <v>428</v>
      </c>
      <c r="D176" s="228" t="s">
        <v>166</v>
      </c>
      <c r="E176" s="229" t="s">
        <v>2036</v>
      </c>
      <c r="F176" s="230" t="s">
        <v>2037</v>
      </c>
      <c r="G176" s="231" t="s">
        <v>184</v>
      </c>
      <c r="H176" s="232">
        <v>1</v>
      </c>
      <c r="I176" s="233"/>
      <c r="J176" s="234">
        <f>ROUND(I176*H176,2)</f>
        <v>0</v>
      </c>
      <c r="K176" s="235"/>
      <c r="L176" s="45"/>
      <c r="M176" s="236" t="s">
        <v>1</v>
      </c>
      <c r="N176" s="237" t="s">
        <v>43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2000</v>
      </c>
      <c r="AT176" s="240" t="s">
        <v>166</v>
      </c>
      <c r="AU176" s="240" t="s">
        <v>164</v>
      </c>
      <c r="AY176" s="18" t="s">
        <v>163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86</v>
      </c>
      <c r="BK176" s="241">
        <f>ROUND(I176*H176,2)</f>
        <v>0</v>
      </c>
      <c r="BL176" s="18" t="s">
        <v>2000</v>
      </c>
      <c r="BM176" s="240" t="s">
        <v>2038</v>
      </c>
    </row>
    <row r="177" s="2" customFormat="1" ht="14.4" customHeight="1">
      <c r="A177" s="39"/>
      <c r="B177" s="40"/>
      <c r="C177" s="228" t="s">
        <v>436</v>
      </c>
      <c r="D177" s="228" t="s">
        <v>166</v>
      </c>
      <c r="E177" s="229" t="s">
        <v>2039</v>
      </c>
      <c r="F177" s="230" t="s">
        <v>2040</v>
      </c>
      <c r="G177" s="231" t="s">
        <v>184</v>
      </c>
      <c r="H177" s="232">
        <v>1</v>
      </c>
      <c r="I177" s="233"/>
      <c r="J177" s="234">
        <f>ROUND(I177*H177,2)</f>
        <v>0</v>
      </c>
      <c r="K177" s="235"/>
      <c r="L177" s="45"/>
      <c r="M177" s="236" t="s">
        <v>1</v>
      </c>
      <c r="N177" s="237" t="s">
        <v>43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2000</v>
      </c>
      <c r="AT177" s="240" t="s">
        <v>166</v>
      </c>
      <c r="AU177" s="240" t="s">
        <v>164</v>
      </c>
      <c r="AY177" s="18" t="s">
        <v>163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86</v>
      </c>
      <c r="BK177" s="241">
        <f>ROUND(I177*H177,2)</f>
        <v>0</v>
      </c>
      <c r="BL177" s="18" t="s">
        <v>2000</v>
      </c>
      <c r="BM177" s="240" t="s">
        <v>2041</v>
      </c>
    </row>
    <row r="178" s="12" customFormat="1" ht="20.88" customHeight="1">
      <c r="A178" s="12"/>
      <c r="B178" s="212"/>
      <c r="C178" s="213"/>
      <c r="D178" s="214" t="s">
        <v>77</v>
      </c>
      <c r="E178" s="226" t="s">
        <v>2042</v>
      </c>
      <c r="F178" s="226" t="s">
        <v>2043</v>
      </c>
      <c r="G178" s="213"/>
      <c r="H178" s="213"/>
      <c r="I178" s="216"/>
      <c r="J178" s="227">
        <f>BK178</f>
        <v>0</v>
      </c>
      <c r="K178" s="213"/>
      <c r="L178" s="218"/>
      <c r="M178" s="219"/>
      <c r="N178" s="220"/>
      <c r="O178" s="220"/>
      <c r="P178" s="221">
        <f>SUM(P179:P187)</f>
        <v>0</v>
      </c>
      <c r="Q178" s="220"/>
      <c r="R178" s="221">
        <f>SUM(R179:R187)</f>
        <v>0.0020600000000000002</v>
      </c>
      <c r="S178" s="220"/>
      <c r="T178" s="222">
        <f>SUM(T179:T187)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3" t="s">
        <v>86</v>
      </c>
      <c r="AT178" s="224" t="s">
        <v>77</v>
      </c>
      <c r="AU178" s="224" t="s">
        <v>88</v>
      </c>
      <c r="AY178" s="223" t="s">
        <v>163</v>
      </c>
      <c r="BK178" s="225">
        <f>SUM(BK179:BK187)</f>
        <v>0</v>
      </c>
    </row>
    <row r="179" s="2" customFormat="1" ht="24.15" customHeight="1">
      <c r="A179" s="39"/>
      <c r="B179" s="40"/>
      <c r="C179" s="290" t="s">
        <v>442</v>
      </c>
      <c r="D179" s="290" t="s">
        <v>294</v>
      </c>
      <c r="E179" s="291" t="s">
        <v>2044</v>
      </c>
      <c r="F179" s="292" t="s">
        <v>2045</v>
      </c>
      <c r="G179" s="293" t="s">
        <v>184</v>
      </c>
      <c r="H179" s="294">
        <v>1</v>
      </c>
      <c r="I179" s="295"/>
      <c r="J179" s="296">
        <f>ROUND(I179*H179,2)</f>
        <v>0</v>
      </c>
      <c r="K179" s="297"/>
      <c r="L179" s="298"/>
      <c r="M179" s="299" t="s">
        <v>1</v>
      </c>
      <c r="N179" s="300" t="s">
        <v>43</v>
      </c>
      <c r="O179" s="92"/>
      <c r="P179" s="238">
        <f>O179*H179</f>
        <v>0</v>
      </c>
      <c r="Q179" s="238">
        <v>0.0020600000000000002</v>
      </c>
      <c r="R179" s="238">
        <f>Q179*H179</f>
        <v>0.0020600000000000002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212</v>
      </c>
      <c r="AT179" s="240" t="s">
        <v>294</v>
      </c>
      <c r="AU179" s="240" t="s">
        <v>164</v>
      </c>
      <c r="AY179" s="18" t="s">
        <v>163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86</v>
      </c>
      <c r="BK179" s="241">
        <f>ROUND(I179*H179,2)</f>
        <v>0</v>
      </c>
      <c r="BL179" s="18" t="s">
        <v>170</v>
      </c>
      <c r="BM179" s="240" t="s">
        <v>2046</v>
      </c>
    </row>
    <row r="180" s="2" customFormat="1" ht="24.15" customHeight="1">
      <c r="A180" s="39"/>
      <c r="B180" s="40"/>
      <c r="C180" s="290" t="s">
        <v>448</v>
      </c>
      <c r="D180" s="290" t="s">
        <v>294</v>
      </c>
      <c r="E180" s="291" t="s">
        <v>2047</v>
      </c>
      <c r="F180" s="292" t="s">
        <v>2048</v>
      </c>
      <c r="G180" s="293" t="s">
        <v>184</v>
      </c>
      <c r="H180" s="294">
        <v>20</v>
      </c>
      <c r="I180" s="295"/>
      <c r="J180" s="296">
        <f>ROUND(I180*H180,2)</f>
        <v>0</v>
      </c>
      <c r="K180" s="297"/>
      <c r="L180" s="298"/>
      <c r="M180" s="299" t="s">
        <v>1</v>
      </c>
      <c r="N180" s="300" t="s">
        <v>43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1987</v>
      </c>
      <c r="AT180" s="240" t="s">
        <v>294</v>
      </c>
      <c r="AU180" s="240" t="s">
        <v>164</v>
      </c>
      <c r="AY180" s="18" t="s">
        <v>163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86</v>
      </c>
      <c r="BK180" s="241">
        <f>ROUND(I180*H180,2)</f>
        <v>0</v>
      </c>
      <c r="BL180" s="18" t="s">
        <v>1987</v>
      </c>
      <c r="BM180" s="240" t="s">
        <v>2049</v>
      </c>
    </row>
    <row r="181" s="2" customFormat="1" ht="49.05" customHeight="1">
      <c r="A181" s="39"/>
      <c r="B181" s="40"/>
      <c r="C181" s="290" t="s">
        <v>454</v>
      </c>
      <c r="D181" s="290" t="s">
        <v>294</v>
      </c>
      <c r="E181" s="291" t="s">
        <v>2050</v>
      </c>
      <c r="F181" s="292" t="s">
        <v>2051</v>
      </c>
      <c r="G181" s="293" t="s">
        <v>184</v>
      </c>
      <c r="H181" s="294">
        <v>2</v>
      </c>
      <c r="I181" s="295"/>
      <c r="J181" s="296">
        <f>ROUND(I181*H181,2)</f>
        <v>0</v>
      </c>
      <c r="K181" s="297"/>
      <c r="L181" s="298"/>
      <c r="M181" s="299" t="s">
        <v>1</v>
      </c>
      <c r="N181" s="300" t="s">
        <v>43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1987</v>
      </c>
      <c r="AT181" s="240" t="s">
        <v>294</v>
      </c>
      <c r="AU181" s="240" t="s">
        <v>164</v>
      </c>
      <c r="AY181" s="18" t="s">
        <v>163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86</v>
      </c>
      <c r="BK181" s="241">
        <f>ROUND(I181*H181,2)</f>
        <v>0</v>
      </c>
      <c r="BL181" s="18" t="s">
        <v>1987</v>
      </c>
      <c r="BM181" s="240" t="s">
        <v>2052</v>
      </c>
    </row>
    <row r="182" s="2" customFormat="1" ht="49.05" customHeight="1">
      <c r="A182" s="39"/>
      <c r="B182" s="40"/>
      <c r="C182" s="290" t="s">
        <v>458</v>
      </c>
      <c r="D182" s="290" t="s">
        <v>294</v>
      </c>
      <c r="E182" s="291" t="s">
        <v>2053</v>
      </c>
      <c r="F182" s="292" t="s">
        <v>2054</v>
      </c>
      <c r="G182" s="293" t="s">
        <v>184</v>
      </c>
      <c r="H182" s="294">
        <v>3</v>
      </c>
      <c r="I182" s="295"/>
      <c r="J182" s="296">
        <f>ROUND(I182*H182,2)</f>
        <v>0</v>
      </c>
      <c r="K182" s="297"/>
      <c r="L182" s="298"/>
      <c r="M182" s="299" t="s">
        <v>1</v>
      </c>
      <c r="N182" s="300" t="s">
        <v>43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1987</v>
      </c>
      <c r="AT182" s="240" t="s">
        <v>294</v>
      </c>
      <c r="AU182" s="240" t="s">
        <v>164</v>
      </c>
      <c r="AY182" s="18" t="s">
        <v>163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86</v>
      </c>
      <c r="BK182" s="241">
        <f>ROUND(I182*H182,2)</f>
        <v>0</v>
      </c>
      <c r="BL182" s="18" t="s">
        <v>1987</v>
      </c>
      <c r="BM182" s="240" t="s">
        <v>2055</v>
      </c>
    </row>
    <row r="183" s="2" customFormat="1" ht="37.8" customHeight="1">
      <c r="A183" s="39"/>
      <c r="B183" s="40"/>
      <c r="C183" s="290" t="s">
        <v>462</v>
      </c>
      <c r="D183" s="290" t="s">
        <v>294</v>
      </c>
      <c r="E183" s="291" t="s">
        <v>2056</v>
      </c>
      <c r="F183" s="292" t="s">
        <v>2057</v>
      </c>
      <c r="G183" s="293" t="s">
        <v>184</v>
      </c>
      <c r="H183" s="294">
        <v>1</v>
      </c>
      <c r="I183" s="295"/>
      <c r="J183" s="296">
        <f>ROUND(I183*H183,2)</f>
        <v>0</v>
      </c>
      <c r="K183" s="297"/>
      <c r="L183" s="298"/>
      <c r="M183" s="299" t="s">
        <v>1</v>
      </c>
      <c r="N183" s="300" t="s">
        <v>43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1987</v>
      </c>
      <c r="AT183" s="240" t="s">
        <v>294</v>
      </c>
      <c r="AU183" s="240" t="s">
        <v>164</v>
      </c>
      <c r="AY183" s="18" t="s">
        <v>163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86</v>
      </c>
      <c r="BK183" s="241">
        <f>ROUND(I183*H183,2)</f>
        <v>0</v>
      </c>
      <c r="BL183" s="18" t="s">
        <v>1987</v>
      </c>
      <c r="BM183" s="240" t="s">
        <v>2058</v>
      </c>
    </row>
    <row r="184" s="2" customFormat="1" ht="49.05" customHeight="1">
      <c r="A184" s="39"/>
      <c r="B184" s="40"/>
      <c r="C184" s="290" t="s">
        <v>466</v>
      </c>
      <c r="D184" s="290" t="s">
        <v>294</v>
      </c>
      <c r="E184" s="291" t="s">
        <v>2059</v>
      </c>
      <c r="F184" s="292" t="s">
        <v>2020</v>
      </c>
      <c r="G184" s="293" t="s">
        <v>184</v>
      </c>
      <c r="H184" s="294">
        <v>1</v>
      </c>
      <c r="I184" s="295"/>
      <c r="J184" s="296">
        <f>ROUND(I184*H184,2)</f>
        <v>0</v>
      </c>
      <c r="K184" s="297"/>
      <c r="L184" s="298"/>
      <c r="M184" s="299" t="s">
        <v>1</v>
      </c>
      <c r="N184" s="300" t="s">
        <v>43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1987</v>
      </c>
      <c r="AT184" s="240" t="s">
        <v>294</v>
      </c>
      <c r="AU184" s="240" t="s">
        <v>164</v>
      </c>
      <c r="AY184" s="18" t="s">
        <v>163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86</v>
      </c>
      <c r="BK184" s="241">
        <f>ROUND(I184*H184,2)</f>
        <v>0</v>
      </c>
      <c r="BL184" s="18" t="s">
        <v>1987</v>
      </c>
      <c r="BM184" s="240" t="s">
        <v>2060</v>
      </c>
    </row>
    <row r="185" s="2" customFormat="1" ht="24.15" customHeight="1">
      <c r="A185" s="39"/>
      <c r="B185" s="40"/>
      <c r="C185" s="228" t="s">
        <v>470</v>
      </c>
      <c r="D185" s="228" t="s">
        <v>166</v>
      </c>
      <c r="E185" s="229" t="s">
        <v>2061</v>
      </c>
      <c r="F185" s="230" t="s">
        <v>2037</v>
      </c>
      <c r="G185" s="231" t="s">
        <v>184</v>
      </c>
      <c r="H185" s="232">
        <v>5</v>
      </c>
      <c r="I185" s="233"/>
      <c r="J185" s="234">
        <f>ROUND(I185*H185,2)</f>
        <v>0</v>
      </c>
      <c r="K185" s="235"/>
      <c r="L185" s="45"/>
      <c r="M185" s="236" t="s">
        <v>1</v>
      </c>
      <c r="N185" s="237" t="s">
        <v>43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2000</v>
      </c>
      <c r="AT185" s="240" t="s">
        <v>166</v>
      </c>
      <c r="AU185" s="240" t="s">
        <v>164</v>
      </c>
      <c r="AY185" s="18" t="s">
        <v>163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86</v>
      </c>
      <c r="BK185" s="241">
        <f>ROUND(I185*H185,2)</f>
        <v>0</v>
      </c>
      <c r="BL185" s="18" t="s">
        <v>2000</v>
      </c>
      <c r="BM185" s="240" t="s">
        <v>2062</v>
      </c>
    </row>
    <row r="186" s="2" customFormat="1" ht="14.4" customHeight="1">
      <c r="A186" s="39"/>
      <c r="B186" s="40"/>
      <c r="C186" s="228" t="s">
        <v>474</v>
      </c>
      <c r="D186" s="228" t="s">
        <v>166</v>
      </c>
      <c r="E186" s="229" t="s">
        <v>2063</v>
      </c>
      <c r="F186" s="230" t="s">
        <v>2040</v>
      </c>
      <c r="G186" s="231" t="s">
        <v>184</v>
      </c>
      <c r="H186" s="232">
        <v>1</v>
      </c>
      <c r="I186" s="233"/>
      <c r="J186" s="234">
        <f>ROUND(I186*H186,2)</f>
        <v>0</v>
      </c>
      <c r="K186" s="235"/>
      <c r="L186" s="45"/>
      <c r="M186" s="236" t="s">
        <v>1</v>
      </c>
      <c r="N186" s="237" t="s">
        <v>43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2000</v>
      </c>
      <c r="AT186" s="240" t="s">
        <v>166</v>
      </c>
      <c r="AU186" s="240" t="s">
        <v>164</v>
      </c>
      <c r="AY186" s="18" t="s">
        <v>163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86</v>
      </c>
      <c r="BK186" s="241">
        <f>ROUND(I186*H186,2)</f>
        <v>0</v>
      </c>
      <c r="BL186" s="18" t="s">
        <v>2000</v>
      </c>
      <c r="BM186" s="240" t="s">
        <v>2064</v>
      </c>
    </row>
    <row r="187" s="2" customFormat="1" ht="24.15" customHeight="1">
      <c r="A187" s="39"/>
      <c r="B187" s="40"/>
      <c r="C187" s="228" t="s">
        <v>479</v>
      </c>
      <c r="D187" s="228" t="s">
        <v>166</v>
      </c>
      <c r="E187" s="229" t="s">
        <v>2065</v>
      </c>
      <c r="F187" s="230" t="s">
        <v>2066</v>
      </c>
      <c r="G187" s="231" t="s">
        <v>184</v>
      </c>
      <c r="H187" s="232">
        <v>1</v>
      </c>
      <c r="I187" s="233"/>
      <c r="J187" s="234">
        <f>ROUND(I187*H187,2)</f>
        <v>0</v>
      </c>
      <c r="K187" s="235"/>
      <c r="L187" s="45"/>
      <c r="M187" s="236" t="s">
        <v>1</v>
      </c>
      <c r="N187" s="237" t="s">
        <v>43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2000</v>
      </c>
      <c r="AT187" s="240" t="s">
        <v>166</v>
      </c>
      <c r="AU187" s="240" t="s">
        <v>164</v>
      </c>
      <c r="AY187" s="18" t="s">
        <v>163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86</v>
      </c>
      <c r="BK187" s="241">
        <f>ROUND(I187*H187,2)</f>
        <v>0</v>
      </c>
      <c r="BL187" s="18" t="s">
        <v>2000</v>
      </c>
      <c r="BM187" s="240" t="s">
        <v>2067</v>
      </c>
    </row>
    <row r="188" s="12" customFormat="1" ht="22.8" customHeight="1">
      <c r="A188" s="12"/>
      <c r="B188" s="212"/>
      <c r="C188" s="213"/>
      <c r="D188" s="214" t="s">
        <v>77</v>
      </c>
      <c r="E188" s="226" t="s">
        <v>452</v>
      </c>
      <c r="F188" s="226" t="s">
        <v>2068</v>
      </c>
      <c r="G188" s="213"/>
      <c r="H188" s="213"/>
      <c r="I188" s="216"/>
      <c r="J188" s="227">
        <f>BK188</f>
        <v>0</v>
      </c>
      <c r="K188" s="213"/>
      <c r="L188" s="218"/>
      <c r="M188" s="219"/>
      <c r="N188" s="220"/>
      <c r="O188" s="220"/>
      <c r="P188" s="221">
        <f>SUM(P189:P191)</f>
        <v>0</v>
      </c>
      <c r="Q188" s="220"/>
      <c r="R188" s="221">
        <f>SUM(R189:R191)</f>
        <v>0.00060000000000000006</v>
      </c>
      <c r="S188" s="220"/>
      <c r="T188" s="222">
        <f>SUM(T189:T191)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3" t="s">
        <v>88</v>
      </c>
      <c r="AT188" s="224" t="s">
        <v>77</v>
      </c>
      <c r="AU188" s="224" t="s">
        <v>86</v>
      </c>
      <c r="AY188" s="223" t="s">
        <v>163</v>
      </c>
      <c r="BK188" s="225">
        <f>SUM(BK189:BK191)</f>
        <v>0</v>
      </c>
    </row>
    <row r="189" s="2" customFormat="1" ht="24.15" customHeight="1">
      <c r="A189" s="39"/>
      <c r="B189" s="40"/>
      <c r="C189" s="228" t="s">
        <v>484</v>
      </c>
      <c r="D189" s="228" t="s">
        <v>166</v>
      </c>
      <c r="E189" s="229" t="s">
        <v>2069</v>
      </c>
      <c r="F189" s="230" t="s">
        <v>2070</v>
      </c>
      <c r="G189" s="231" t="s">
        <v>184</v>
      </c>
      <c r="H189" s="232">
        <v>15</v>
      </c>
      <c r="I189" s="233"/>
      <c r="J189" s="234">
        <f>ROUND(I189*H189,2)</f>
        <v>0</v>
      </c>
      <c r="K189" s="235"/>
      <c r="L189" s="45"/>
      <c r="M189" s="236" t="s">
        <v>1</v>
      </c>
      <c r="N189" s="237" t="s">
        <v>43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278</v>
      </c>
      <c r="AT189" s="240" t="s">
        <v>166</v>
      </c>
      <c r="AU189" s="240" t="s">
        <v>88</v>
      </c>
      <c r="AY189" s="18" t="s">
        <v>163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86</v>
      </c>
      <c r="BK189" s="241">
        <f>ROUND(I189*H189,2)</f>
        <v>0</v>
      </c>
      <c r="BL189" s="18" t="s">
        <v>278</v>
      </c>
      <c r="BM189" s="240" t="s">
        <v>2071</v>
      </c>
    </row>
    <row r="190" s="2" customFormat="1" ht="14.4" customHeight="1">
      <c r="A190" s="39"/>
      <c r="B190" s="40"/>
      <c r="C190" s="290" t="s">
        <v>488</v>
      </c>
      <c r="D190" s="290" t="s">
        <v>294</v>
      </c>
      <c r="E190" s="291" t="s">
        <v>2072</v>
      </c>
      <c r="F190" s="292" t="s">
        <v>2073</v>
      </c>
      <c r="G190" s="293" t="s">
        <v>184</v>
      </c>
      <c r="H190" s="294">
        <v>15</v>
      </c>
      <c r="I190" s="295"/>
      <c r="J190" s="296">
        <f>ROUND(I190*H190,2)</f>
        <v>0</v>
      </c>
      <c r="K190" s="297"/>
      <c r="L190" s="298"/>
      <c r="M190" s="299" t="s">
        <v>1</v>
      </c>
      <c r="N190" s="300" t="s">
        <v>43</v>
      </c>
      <c r="O190" s="92"/>
      <c r="P190" s="238">
        <f>O190*H190</f>
        <v>0</v>
      </c>
      <c r="Q190" s="238">
        <v>3.0000000000000001E-05</v>
      </c>
      <c r="R190" s="238">
        <f>Q190*H190</f>
        <v>0.00044999999999999999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350</v>
      </c>
      <c r="AT190" s="240" t="s">
        <v>294</v>
      </c>
      <c r="AU190" s="240" t="s">
        <v>88</v>
      </c>
      <c r="AY190" s="18" t="s">
        <v>163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86</v>
      </c>
      <c r="BK190" s="241">
        <f>ROUND(I190*H190,2)</f>
        <v>0</v>
      </c>
      <c r="BL190" s="18" t="s">
        <v>278</v>
      </c>
      <c r="BM190" s="240" t="s">
        <v>2074</v>
      </c>
    </row>
    <row r="191" s="2" customFormat="1" ht="14.4" customHeight="1">
      <c r="A191" s="39"/>
      <c r="B191" s="40"/>
      <c r="C191" s="290" t="s">
        <v>495</v>
      </c>
      <c r="D191" s="290" t="s">
        <v>294</v>
      </c>
      <c r="E191" s="291" t="s">
        <v>2075</v>
      </c>
      <c r="F191" s="292" t="s">
        <v>2076</v>
      </c>
      <c r="G191" s="293" t="s">
        <v>184</v>
      </c>
      <c r="H191" s="294">
        <v>15</v>
      </c>
      <c r="I191" s="295"/>
      <c r="J191" s="296">
        <f>ROUND(I191*H191,2)</f>
        <v>0</v>
      </c>
      <c r="K191" s="297"/>
      <c r="L191" s="298"/>
      <c r="M191" s="299" t="s">
        <v>1</v>
      </c>
      <c r="N191" s="300" t="s">
        <v>43</v>
      </c>
      <c r="O191" s="92"/>
      <c r="P191" s="238">
        <f>O191*H191</f>
        <v>0</v>
      </c>
      <c r="Q191" s="238">
        <v>1.0000000000000001E-05</v>
      </c>
      <c r="R191" s="238">
        <f>Q191*H191</f>
        <v>0.00015000000000000001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350</v>
      </c>
      <c r="AT191" s="240" t="s">
        <v>294</v>
      </c>
      <c r="AU191" s="240" t="s">
        <v>88</v>
      </c>
      <c r="AY191" s="18" t="s">
        <v>163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86</v>
      </c>
      <c r="BK191" s="241">
        <f>ROUND(I191*H191,2)</f>
        <v>0</v>
      </c>
      <c r="BL191" s="18" t="s">
        <v>278</v>
      </c>
      <c r="BM191" s="240" t="s">
        <v>2077</v>
      </c>
    </row>
    <row r="192" s="12" customFormat="1" ht="25.92" customHeight="1">
      <c r="A192" s="12"/>
      <c r="B192" s="212"/>
      <c r="C192" s="213"/>
      <c r="D192" s="214" t="s">
        <v>77</v>
      </c>
      <c r="E192" s="215" t="s">
        <v>1074</v>
      </c>
      <c r="F192" s="215" t="s">
        <v>2078</v>
      </c>
      <c r="G192" s="213"/>
      <c r="H192" s="213"/>
      <c r="I192" s="216"/>
      <c r="J192" s="217">
        <f>BK192</f>
        <v>0</v>
      </c>
      <c r="K192" s="213"/>
      <c r="L192" s="218"/>
      <c r="M192" s="219"/>
      <c r="N192" s="220"/>
      <c r="O192" s="220"/>
      <c r="P192" s="221">
        <f>SUM(P193:P197)</f>
        <v>0</v>
      </c>
      <c r="Q192" s="220"/>
      <c r="R192" s="221">
        <f>SUM(R193:R197)</f>
        <v>0</v>
      </c>
      <c r="S192" s="220"/>
      <c r="T192" s="222">
        <f>SUM(T193:T197)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3" t="s">
        <v>170</v>
      </c>
      <c r="AT192" s="224" t="s">
        <v>77</v>
      </c>
      <c r="AU192" s="224" t="s">
        <v>78</v>
      </c>
      <c r="AY192" s="223" t="s">
        <v>163</v>
      </c>
      <c r="BK192" s="225">
        <f>SUM(BK193:BK197)</f>
        <v>0</v>
      </c>
    </row>
    <row r="193" s="2" customFormat="1" ht="24.15" customHeight="1">
      <c r="A193" s="39"/>
      <c r="B193" s="40"/>
      <c r="C193" s="228" t="s">
        <v>502</v>
      </c>
      <c r="D193" s="228" t="s">
        <v>166</v>
      </c>
      <c r="E193" s="229" t="s">
        <v>2079</v>
      </c>
      <c r="F193" s="230" t="s">
        <v>2080</v>
      </c>
      <c r="G193" s="231" t="s">
        <v>184</v>
      </c>
      <c r="H193" s="232">
        <v>2</v>
      </c>
      <c r="I193" s="233"/>
      <c r="J193" s="234">
        <f>ROUND(I193*H193,2)</f>
        <v>0</v>
      </c>
      <c r="K193" s="235"/>
      <c r="L193" s="45"/>
      <c r="M193" s="236" t="s">
        <v>1</v>
      </c>
      <c r="N193" s="237" t="s">
        <v>43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2000</v>
      </c>
      <c r="AT193" s="240" t="s">
        <v>166</v>
      </c>
      <c r="AU193" s="240" t="s">
        <v>86</v>
      </c>
      <c r="AY193" s="18" t="s">
        <v>163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86</v>
      </c>
      <c r="BK193" s="241">
        <f>ROUND(I193*H193,2)</f>
        <v>0</v>
      </c>
      <c r="BL193" s="18" t="s">
        <v>2000</v>
      </c>
      <c r="BM193" s="240" t="s">
        <v>2081</v>
      </c>
    </row>
    <row r="194" s="2" customFormat="1" ht="14.4" customHeight="1">
      <c r="A194" s="39"/>
      <c r="B194" s="40"/>
      <c r="C194" s="290" t="s">
        <v>517</v>
      </c>
      <c r="D194" s="290" t="s">
        <v>294</v>
      </c>
      <c r="E194" s="291" t="s">
        <v>2082</v>
      </c>
      <c r="F194" s="292" t="s">
        <v>2083</v>
      </c>
      <c r="G194" s="293" t="s">
        <v>184</v>
      </c>
      <c r="H194" s="294">
        <v>2</v>
      </c>
      <c r="I194" s="295"/>
      <c r="J194" s="296">
        <f>ROUND(I194*H194,2)</f>
        <v>0</v>
      </c>
      <c r="K194" s="297"/>
      <c r="L194" s="298"/>
      <c r="M194" s="299" t="s">
        <v>1</v>
      </c>
      <c r="N194" s="300" t="s">
        <v>43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1987</v>
      </c>
      <c r="AT194" s="240" t="s">
        <v>294</v>
      </c>
      <c r="AU194" s="240" t="s">
        <v>86</v>
      </c>
      <c r="AY194" s="18" t="s">
        <v>163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86</v>
      </c>
      <c r="BK194" s="241">
        <f>ROUND(I194*H194,2)</f>
        <v>0</v>
      </c>
      <c r="BL194" s="18" t="s">
        <v>1987</v>
      </c>
      <c r="BM194" s="240" t="s">
        <v>2084</v>
      </c>
    </row>
    <row r="195" s="2" customFormat="1" ht="14.4" customHeight="1">
      <c r="A195" s="39"/>
      <c r="B195" s="40"/>
      <c r="C195" s="228" t="s">
        <v>522</v>
      </c>
      <c r="D195" s="228" t="s">
        <v>166</v>
      </c>
      <c r="E195" s="229" t="s">
        <v>2085</v>
      </c>
      <c r="F195" s="230" t="s">
        <v>2086</v>
      </c>
      <c r="G195" s="231" t="s">
        <v>184</v>
      </c>
      <c r="H195" s="232">
        <v>1</v>
      </c>
      <c r="I195" s="233"/>
      <c r="J195" s="234">
        <f>ROUND(I195*H195,2)</f>
        <v>0</v>
      </c>
      <c r="K195" s="235"/>
      <c r="L195" s="45"/>
      <c r="M195" s="236" t="s">
        <v>1</v>
      </c>
      <c r="N195" s="237" t="s">
        <v>43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278</v>
      </c>
      <c r="AT195" s="240" t="s">
        <v>166</v>
      </c>
      <c r="AU195" s="240" t="s">
        <v>86</v>
      </c>
      <c r="AY195" s="18" t="s">
        <v>163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86</v>
      </c>
      <c r="BK195" s="241">
        <f>ROUND(I195*H195,2)</f>
        <v>0</v>
      </c>
      <c r="BL195" s="18" t="s">
        <v>278</v>
      </c>
      <c r="BM195" s="240" t="s">
        <v>2087</v>
      </c>
    </row>
    <row r="196" s="2" customFormat="1" ht="62.7" customHeight="1">
      <c r="A196" s="39"/>
      <c r="B196" s="40"/>
      <c r="C196" s="290" t="s">
        <v>527</v>
      </c>
      <c r="D196" s="290" t="s">
        <v>294</v>
      </c>
      <c r="E196" s="291" t="s">
        <v>2088</v>
      </c>
      <c r="F196" s="292" t="s">
        <v>2089</v>
      </c>
      <c r="G196" s="293" t="s">
        <v>184</v>
      </c>
      <c r="H196" s="294">
        <v>1</v>
      </c>
      <c r="I196" s="295"/>
      <c r="J196" s="296">
        <f>ROUND(I196*H196,2)</f>
        <v>0</v>
      </c>
      <c r="K196" s="297"/>
      <c r="L196" s="298"/>
      <c r="M196" s="299" t="s">
        <v>1</v>
      </c>
      <c r="N196" s="300" t="s">
        <v>43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1987</v>
      </c>
      <c r="AT196" s="240" t="s">
        <v>294</v>
      </c>
      <c r="AU196" s="240" t="s">
        <v>86</v>
      </c>
      <c r="AY196" s="18" t="s">
        <v>163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86</v>
      </c>
      <c r="BK196" s="241">
        <f>ROUND(I196*H196,2)</f>
        <v>0</v>
      </c>
      <c r="BL196" s="18" t="s">
        <v>1987</v>
      </c>
      <c r="BM196" s="240" t="s">
        <v>2090</v>
      </c>
    </row>
    <row r="197" s="2" customFormat="1" ht="37.8" customHeight="1">
      <c r="A197" s="39"/>
      <c r="B197" s="40"/>
      <c r="C197" s="228" t="s">
        <v>531</v>
      </c>
      <c r="D197" s="228" t="s">
        <v>166</v>
      </c>
      <c r="E197" s="229" t="s">
        <v>2091</v>
      </c>
      <c r="F197" s="230" t="s">
        <v>2092</v>
      </c>
      <c r="G197" s="231" t="s">
        <v>2093</v>
      </c>
      <c r="H197" s="232">
        <v>1</v>
      </c>
      <c r="I197" s="233"/>
      <c r="J197" s="234">
        <f>ROUND(I197*H197,2)</f>
        <v>0</v>
      </c>
      <c r="K197" s="235"/>
      <c r="L197" s="45"/>
      <c r="M197" s="306" t="s">
        <v>1</v>
      </c>
      <c r="N197" s="307" t="s">
        <v>43</v>
      </c>
      <c r="O197" s="304"/>
      <c r="P197" s="308">
        <f>O197*H197</f>
        <v>0</v>
      </c>
      <c r="Q197" s="308">
        <v>0</v>
      </c>
      <c r="R197" s="308">
        <f>Q197*H197</f>
        <v>0</v>
      </c>
      <c r="S197" s="308">
        <v>0</v>
      </c>
      <c r="T197" s="30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535</v>
      </c>
      <c r="AT197" s="240" t="s">
        <v>166</v>
      </c>
      <c r="AU197" s="240" t="s">
        <v>86</v>
      </c>
      <c r="AY197" s="18" t="s">
        <v>163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86</v>
      </c>
      <c r="BK197" s="241">
        <f>ROUND(I197*H197,2)</f>
        <v>0</v>
      </c>
      <c r="BL197" s="18" t="s">
        <v>535</v>
      </c>
      <c r="BM197" s="240" t="s">
        <v>2094</v>
      </c>
    </row>
    <row r="198" s="2" customFormat="1" ht="6.96" customHeight="1">
      <c r="A198" s="39"/>
      <c r="B198" s="67"/>
      <c r="C198" s="68"/>
      <c r="D198" s="68"/>
      <c r="E198" s="68"/>
      <c r="F198" s="68"/>
      <c r="G198" s="68"/>
      <c r="H198" s="68"/>
      <c r="I198" s="68"/>
      <c r="J198" s="68"/>
      <c r="K198" s="68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1AwdU6l7gkcionCu3lEcAzwz4MknwpOvW8/AGGCjO8Ba/NtiuFW9QGV5mv+0sbdKgqzXmp9a17WYukKRWhxHdA==" hashValue="Y62gdoUD4uIM8HZxXSYuu00fdX2bWf9Nu1xnijz8ZznXgAPHEHmCrbXkvPWIrTkhw65nGrfr/LfA/Cb/x8JvoA==" algorithmName="SHA-512" password="CC35"/>
  <autoFilter ref="C126:K1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Beroun Závodí - oprava</v>
      </c>
      <c r="F7" s="151"/>
      <c r="G7" s="151"/>
      <c r="H7" s="151"/>
      <c r="L7" s="21"/>
    </row>
    <row r="8" s="1" customFormat="1" ht="12" customHeight="1">
      <c r="B8" s="21"/>
      <c r="D8" s="151" t="s">
        <v>121</v>
      </c>
      <c r="L8" s="21"/>
    </row>
    <row r="9" s="2" customFormat="1" ht="16.5" customHeight="1">
      <c r="A9" s="39"/>
      <c r="B9" s="45"/>
      <c r="C9" s="39"/>
      <c r="D9" s="39"/>
      <c r="E9" s="152" t="s">
        <v>1887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1888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2095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23. 7. 2020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1890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ROUND((SUM(BE121:BE130)),  2)</f>
        <v>0</v>
      </c>
      <c r="G35" s="39"/>
      <c r="H35" s="39"/>
      <c r="I35" s="165">
        <v>0.20999999999999999</v>
      </c>
      <c r="J35" s="164">
        <f>ROUND(((SUM(BE121:BE130))*I35),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ROUND((SUM(BF121:BF130)),  2)</f>
        <v>0</v>
      </c>
      <c r="G36" s="39"/>
      <c r="H36" s="39"/>
      <c r="I36" s="165">
        <v>0.14999999999999999</v>
      </c>
      <c r="J36" s="164">
        <f>ROUND(((SUM(BF121:BF130))*I36),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ROUND((SUM(BG121:BG130)),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ROUND((SUM(BH121:BH130)),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ROUND((SUM(BI121:BI130)),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Beroun Závodí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1887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1888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06.2 - VO osvětlení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Beroun Závodí</v>
      </c>
      <c r="G91" s="41"/>
      <c r="H91" s="41"/>
      <c r="I91" s="33" t="s">
        <v>22</v>
      </c>
      <c r="J91" s="80" t="str">
        <f>IF(J14="","",J14)</f>
        <v>23. 7. 2020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SEE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J121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1896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148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4" t="str">
        <f>E7</f>
        <v>Beroun Závodí - oprava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2"/>
      <c r="C110" s="33" t="s">
        <v>121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39"/>
      <c r="B111" s="40"/>
      <c r="C111" s="41"/>
      <c r="D111" s="41"/>
      <c r="E111" s="184" t="s">
        <v>1887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1888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E11</f>
        <v>06.2 - VO osvětlení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F14</f>
        <v>Beroun Závodí</v>
      </c>
      <c r="G115" s="41"/>
      <c r="H115" s="41"/>
      <c r="I115" s="33" t="s">
        <v>22</v>
      </c>
      <c r="J115" s="80" t="str">
        <f>IF(J14="","",J14)</f>
        <v>23. 7. 2020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E17</f>
        <v>Správa železnic, státní organizace</v>
      </c>
      <c r="G117" s="41"/>
      <c r="H117" s="41"/>
      <c r="I117" s="33" t="s">
        <v>32</v>
      </c>
      <c r="J117" s="37" t="str">
        <f>E23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IF(E20="","",E20)</f>
        <v>Vyplň údaj</v>
      </c>
      <c r="G118" s="41"/>
      <c r="H118" s="41"/>
      <c r="I118" s="33" t="s">
        <v>35</v>
      </c>
      <c r="J118" s="37" t="str">
        <f>E26</f>
        <v>SEE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149</v>
      </c>
      <c r="D120" s="203" t="s">
        <v>63</v>
      </c>
      <c r="E120" s="203" t="s">
        <v>59</v>
      </c>
      <c r="F120" s="203" t="s">
        <v>60</v>
      </c>
      <c r="G120" s="203" t="s">
        <v>150</v>
      </c>
      <c r="H120" s="203" t="s">
        <v>151</v>
      </c>
      <c r="I120" s="203" t="s">
        <v>152</v>
      </c>
      <c r="J120" s="204" t="s">
        <v>125</v>
      </c>
      <c r="K120" s="205" t="s">
        <v>153</v>
      </c>
      <c r="L120" s="206"/>
      <c r="M120" s="101" t="s">
        <v>1</v>
      </c>
      <c r="N120" s="102" t="s">
        <v>42</v>
      </c>
      <c r="O120" s="102" t="s">
        <v>154</v>
      </c>
      <c r="P120" s="102" t="s">
        <v>155</v>
      </c>
      <c r="Q120" s="102" t="s">
        <v>156</v>
      </c>
      <c r="R120" s="102" t="s">
        <v>157</v>
      </c>
      <c r="S120" s="102" t="s">
        <v>158</v>
      </c>
      <c r="T120" s="103" t="s">
        <v>159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160</v>
      </c>
      <c r="D121" s="41"/>
      <c r="E121" s="41"/>
      <c r="F121" s="41"/>
      <c r="G121" s="41"/>
      <c r="H121" s="41"/>
      <c r="I121" s="41"/>
      <c r="J121" s="207">
        <f>BK121</f>
        <v>0</v>
      </c>
      <c r="K121" s="41"/>
      <c r="L121" s="45"/>
      <c r="M121" s="104"/>
      <c r="N121" s="208"/>
      <c r="O121" s="105"/>
      <c r="P121" s="209">
        <f>P122+P123+P124</f>
        <v>0</v>
      </c>
      <c r="Q121" s="105"/>
      <c r="R121" s="209">
        <f>R122+R123+R124</f>
        <v>0</v>
      </c>
      <c r="S121" s="105"/>
      <c r="T121" s="210">
        <f>T122+T123+T124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127</v>
      </c>
      <c r="BK121" s="211">
        <f>BK122+BK123+BK124</f>
        <v>0</v>
      </c>
    </row>
    <row r="122" s="2" customFormat="1" ht="37.8" customHeight="1">
      <c r="A122" s="39"/>
      <c r="B122" s="40"/>
      <c r="C122" s="290" t="s">
        <v>86</v>
      </c>
      <c r="D122" s="290" t="s">
        <v>294</v>
      </c>
      <c r="E122" s="291" t="s">
        <v>2096</v>
      </c>
      <c r="F122" s="292" t="s">
        <v>2097</v>
      </c>
      <c r="G122" s="293" t="s">
        <v>184</v>
      </c>
      <c r="H122" s="294">
        <v>1</v>
      </c>
      <c r="I122" s="295"/>
      <c r="J122" s="296">
        <f>ROUND(I122*H122,2)</f>
        <v>0</v>
      </c>
      <c r="K122" s="297"/>
      <c r="L122" s="298"/>
      <c r="M122" s="299" t="s">
        <v>1</v>
      </c>
      <c r="N122" s="300" t="s">
        <v>43</v>
      </c>
      <c r="O122" s="92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212</v>
      </c>
      <c r="AT122" s="240" t="s">
        <v>294</v>
      </c>
      <c r="AU122" s="240" t="s">
        <v>78</v>
      </c>
      <c r="AY122" s="18" t="s">
        <v>163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86</v>
      </c>
      <c r="BK122" s="241">
        <f>ROUND(I122*H122,2)</f>
        <v>0</v>
      </c>
      <c r="BL122" s="18" t="s">
        <v>170</v>
      </c>
      <c r="BM122" s="240" t="s">
        <v>2098</v>
      </c>
    </row>
    <row r="123" s="2" customFormat="1" ht="24.15" customHeight="1">
      <c r="A123" s="39"/>
      <c r="B123" s="40"/>
      <c r="C123" s="290" t="s">
        <v>88</v>
      </c>
      <c r="D123" s="290" t="s">
        <v>294</v>
      </c>
      <c r="E123" s="291" t="s">
        <v>2099</v>
      </c>
      <c r="F123" s="292" t="s">
        <v>2100</v>
      </c>
      <c r="G123" s="293" t="s">
        <v>239</v>
      </c>
      <c r="H123" s="294">
        <v>300</v>
      </c>
      <c r="I123" s="295"/>
      <c r="J123" s="296">
        <f>ROUND(I123*H123,2)</f>
        <v>0</v>
      </c>
      <c r="K123" s="297"/>
      <c r="L123" s="298"/>
      <c r="M123" s="299" t="s">
        <v>1</v>
      </c>
      <c r="N123" s="300" t="s">
        <v>43</v>
      </c>
      <c r="O123" s="92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0" t="s">
        <v>212</v>
      </c>
      <c r="AT123" s="240" t="s">
        <v>294</v>
      </c>
      <c r="AU123" s="240" t="s">
        <v>78</v>
      </c>
      <c r="AY123" s="18" t="s">
        <v>163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86</v>
      </c>
      <c r="BK123" s="241">
        <f>ROUND(I123*H123,2)</f>
        <v>0</v>
      </c>
      <c r="BL123" s="18" t="s">
        <v>170</v>
      </c>
      <c r="BM123" s="240" t="s">
        <v>2101</v>
      </c>
    </row>
    <row r="124" s="12" customFormat="1" ht="25.92" customHeight="1">
      <c r="A124" s="12"/>
      <c r="B124" s="212"/>
      <c r="C124" s="213"/>
      <c r="D124" s="214" t="s">
        <v>77</v>
      </c>
      <c r="E124" s="215" t="s">
        <v>1074</v>
      </c>
      <c r="F124" s="215" t="s">
        <v>2078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SUM(P125:P130)</f>
        <v>0</v>
      </c>
      <c r="Q124" s="220"/>
      <c r="R124" s="221">
        <f>SUM(R125:R130)</f>
        <v>0</v>
      </c>
      <c r="S124" s="220"/>
      <c r="T124" s="222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170</v>
      </c>
      <c r="AT124" s="224" t="s">
        <v>77</v>
      </c>
      <c r="AU124" s="224" t="s">
        <v>78</v>
      </c>
      <c r="AY124" s="223" t="s">
        <v>163</v>
      </c>
      <c r="BK124" s="225">
        <f>SUM(BK125:BK130)</f>
        <v>0</v>
      </c>
    </row>
    <row r="125" s="2" customFormat="1" ht="37.8" customHeight="1">
      <c r="A125" s="39"/>
      <c r="B125" s="40"/>
      <c r="C125" s="228" t="s">
        <v>164</v>
      </c>
      <c r="D125" s="228" t="s">
        <v>166</v>
      </c>
      <c r="E125" s="229" t="s">
        <v>2102</v>
      </c>
      <c r="F125" s="230" t="s">
        <v>2103</v>
      </c>
      <c r="G125" s="231" t="s">
        <v>239</v>
      </c>
      <c r="H125" s="232">
        <v>12</v>
      </c>
      <c r="I125" s="233"/>
      <c r="J125" s="234">
        <f>ROUND(I125*H125,2)</f>
        <v>0</v>
      </c>
      <c r="K125" s="235"/>
      <c r="L125" s="45"/>
      <c r="M125" s="236" t="s">
        <v>1</v>
      </c>
      <c r="N125" s="237" t="s">
        <v>43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2000</v>
      </c>
      <c r="AT125" s="240" t="s">
        <v>166</v>
      </c>
      <c r="AU125" s="240" t="s">
        <v>86</v>
      </c>
      <c r="AY125" s="18" t="s">
        <v>163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86</v>
      </c>
      <c r="BK125" s="241">
        <f>ROUND(I125*H125,2)</f>
        <v>0</v>
      </c>
      <c r="BL125" s="18" t="s">
        <v>2000</v>
      </c>
      <c r="BM125" s="240" t="s">
        <v>2104</v>
      </c>
    </row>
    <row r="126" s="2" customFormat="1" ht="24.15" customHeight="1">
      <c r="A126" s="39"/>
      <c r="B126" s="40"/>
      <c r="C126" s="290" t="s">
        <v>170</v>
      </c>
      <c r="D126" s="290" t="s">
        <v>294</v>
      </c>
      <c r="E126" s="291" t="s">
        <v>2105</v>
      </c>
      <c r="F126" s="292" t="s">
        <v>2106</v>
      </c>
      <c r="G126" s="293" t="s">
        <v>184</v>
      </c>
      <c r="H126" s="294">
        <v>12</v>
      </c>
      <c r="I126" s="295"/>
      <c r="J126" s="296">
        <f>ROUND(I126*H126,2)</f>
        <v>0</v>
      </c>
      <c r="K126" s="297"/>
      <c r="L126" s="298"/>
      <c r="M126" s="299" t="s">
        <v>1</v>
      </c>
      <c r="N126" s="300" t="s">
        <v>43</v>
      </c>
      <c r="O126" s="92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1987</v>
      </c>
      <c r="AT126" s="240" t="s">
        <v>294</v>
      </c>
      <c r="AU126" s="240" t="s">
        <v>86</v>
      </c>
      <c r="AY126" s="18" t="s">
        <v>163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86</v>
      </c>
      <c r="BK126" s="241">
        <f>ROUND(I126*H126,2)</f>
        <v>0</v>
      </c>
      <c r="BL126" s="18" t="s">
        <v>1987</v>
      </c>
      <c r="BM126" s="240" t="s">
        <v>2107</v>
      </c>
    </row>
    <row r="127" s="2" customFormat="1" ht="49.05" customHeight="1">
      <c r="A127" s="39"/>
      <c r="B127" s="40"/>
      <c r="C127" s="290" t="s">
        <v>201</v>
      </c>
      <c r="D127" s="290" t="s">
        <v>294</v>
      </c>
      <c r="E127" s="291" t="s">
        <v>2108</v>
      </c>
      <c r="F127" s="292" t="s">
        <v>2109</v>
      </c>
      <c r="G127" s="293" t="s">
        <v>184</v>
      </c>
      <c r="H127" s="294">
        <v>5</v>
      </c>
      <c r="I127" s="295"/>
      <c r="J127" s="296">
        <f>ROUND(I127*H127,2)</f>
        <v>0</v>
      </c>
      <c r="K127" s="297"/>
      <c r="L127" s="298"/>
      <c r="M127" s="299" t="s">
        <v>1</v>
      </c>
      <c r="N127" s="300" t="s">
        <v>43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1987</v>
      </c>
      <c r="AT127" s="240" t="s">
        <v>294</v>
      </c>
      <c r="AU127" s="240" t="s">
        <v>86</v>
      </c>
      <c r="AY127" s="18" t="s">
        <v>163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86</v>
      </c>
      <c r="BK127" s="241">
        <f>ROUND(I127*H127,2)</f>
        <v>0</v>
      </c>
      <c r="BL127" s="18" t="s">
        <v>1987</v>
      </c>
      <c r="BM127" s="240" t="s">
        <v>2110</v>
      </c>
    </row>
    <row r="128" s="2" customFormat="1" ht="49.05" customHeight="1">
      <c r="A128" s="39"/>
      <c r="B128" s="40"/>
      <c r="C128" s="290" t="s">
        <v>199</v>
      </c>
      <c r="D128" s="290" t="s">
        <v>294</v>
      </c>
      <c r="E128" s="291" t="s">
        <v>2111</v>
      </c>
      <c r="F128" s="292" t="s">
        <v>2112</v>
      </c>
      <c r="G128" s="293" t="s">
        <v>184</v>
      </c>
      <c r="H128" s="294">
        <v>2</v>
      </c>
      <c r="I128" s="295"/>
      <c r="J128" s="296">
        <f>ROUND(I128*H128,2)</f>
        <v>0</v>
      </c>
      <c r="K128" s="297"/>
      <c r="L128" s="298"/>
      <c r="M128" s="299" t="s">
        <v>1</v>
      </c>
      <c r="N128" s="300" t="s">
        <v>43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1987</v>
      </c>
      <c r="AT128" s="240" t="s">
        <v>294</v>
      </c>
      <c r="AU128" s="240" t="s">
        <v>86</v>
      </c>
      <c r="AY128" s="18" t="s">
        <v>163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86</v>
      </c>
      <c r="BK128" s="241">
        <f>ROUND(I128*H128,2)</f>
        <v>0</v>
      </c>
      <c r="BL128" s="18" t="s">
        <v>1987</v>
      </c>
      <c r="BM128" s="240" t="s">
        <v>2113</v>
      </c>
    </row>
    <row r="129" s="2" customFormat="1" ht="14.4" customHeight="1">
      <c r="A129" s="39"/>
      <c r="B129" s="40"/>
      <c r="C129" s="228" t="s">
        <v>208</v>
      </c>
      <c r="D129" s="228" t="s">
        <v>166</v>
      </c>
      <c r="E129" s="229" t="s">
        <v>2114</v>
      </c>
      <c r="F129" s="230" t="s">
        <v>2115</v>
      </c>
      <c r="G129" s="231" t="s">
        <v>239</v>
      </c>
      <c r="H129" s="232">
        <v>300</v>
      </c>
      <c r="I129" s="233"/>
      <c r="J129" s="234">
        <f>ROUND(I129*H129,2)</f>
        <v>0</v>
      </c>
      <c r="K129" s="235"/>
      <c r="L129" s="45"/>
      <c r="M129" s="236" t="s">
        <v>1</v>
      </c>
      <c r="N129" s="237" t="s">
        <v>43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2000</v>
      </c>
      <c r="AT129" s="240" t="s">
        <v>166</v>
      </c>
      <c r="AU129" s="240" t="s">
        <v>86</v>
      </c>
      <c r="AY129" s="18" t="s">
        <v>163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86</v>
      </c>
      <c r="BK129" s="241">
        <f>ROUND(I129*H129,2)</f>
        <v>0</v>
      </c>
      <c r="BL129" s="18" t="s">
        <v>2000</v>
      </c>
      <c r="BM129" s="240" t="s">
        <v>2116</v>
      </c>
    </row>
    <row r="130" s="2" customFormat="1" ht="24.15" customHeight="1">
      <c r="A130" s="39"/>
      <c r="B130" s="40"/>
      <c r="C130" s="228" t="s">
        <v>212</v>
      </c>
      <c r="D130" s="228" t="s">
        <v>166</v>
      </c>
      <c r="E130" s="229" t="s">
        <v>2117</v>
      </c>
      <c r="F130" s="230" t="s">
        <v>2118</v>
      </c>
      <c r="G130" s="231" t="s">
        <v>184</v>
      </c>
      <c r="H130" s="232">
        <v>7</v>
      </c>
      <c r="I130" s="233"/>
      <c r="J130" s="234">
        <f>ROUND(I130*H130,2)</f>
        <v>0</v>
      </c>
      <c r="K130" s="235"/>
      <c r="L130" s="45"/>
      <c r="M130" s="306" t="s">
        <v>1</v>
      </c>
      <c r="N130" s="307" t="s">
        <v>43</v>
      </c>
      <c r="O130" s="304"/>
      <c r="P130" s="308">
        <f>O130*H130</f>
        <v>0</v>
      </c>
      <c r="Q130" s="308">
        <v>0</v>
      </c>
      <c r="R130" s="308">
        <f>Q130*H130</f>
        <v>0</v>
      </c>
      <c r="S130" s="308">
        <v>0</v>
      </c>
      <c r="T130" s="30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2000</v>
      </c>
      <c r="AT130" s="240" t="s">
        <v>166</v>
      </c>
      <c r="AU130" s="240" t="s">
        <v>86</v>
      </c>
      <c r="AY130" s="18" t="s">
        <v>163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86</v>
      </c>
      <c r="BK130" s="241">
        <f>ROUND(I130*H130,2)</f>
        <v>0</v>
      </c>
      <c r="BL130" s="18" t="s">
        <v>2000</v>
      </c>
      <c r="BM130" s="240" t="s">
        <v>2119</v>
      </c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zk8QRv+ysSe+z9fh7RPd/DHFIYZYbF5epCWMe6hpcbSKVsUtjRgidsoi45Goiism4Aa8oCks1q1DzF/PUqkyww==" hashValue="xZeayO1LZhzA1wOZ4kSGKyG3wZKe1GHmoM7YvRozi/BZ/qsBV3bsamDg/8wMTa+1oZxKlJhh+KbnB8+ds3PZpA==" algorithmName="SHA-512" password="CC35"/>
  <autoFilter ref="C120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120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Beroun Závodí - oprava</v>
      </c>
      <c r="F7" s="151"/>
      <c r="G7" s="151"/>
      <c r="H7" s="151"/>
      <c r="L7" s="21"/>
    </row>
    <row r="8" s="1" customFormat="1" ht="12" customHeight="1">
      <c r="B8" s="21"/>
      <c r="D8" s="151" t="s">
        <v>121</v>
      </c>
      <c r="L8" s="21"/>
    </row>
    <row r="9" s="2" customFormat="1" ht="16.5" customHeight="1">
      <c r="A9" s="39"/>
      <c r="B9" s="45"/>
      <c r="C9" s="39"/>
      <c r="D9" s="39"/>
      <c r="E9" s="152" t="s">
        <v>1887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1888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2120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23. 7. 2020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28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35</v>
      </c>
      <c r="E25" s="39"/>
      <c r="F25" s="39"/>
      <c r="G25" s="39"/>
      <c r="H25" s="39"/>
      <c r="I25" s="151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1890</v>
      </c>
      <c r="F26" s="39"/>
      <c r="G26" s="39"/>
      <c r="H26" s="39"/>
      <c r="I26" s="151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37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ROUND((SUM(BE122:BE146)),  2)</f>
        <v>0</v>
      </c>
      <c r="G35" s="39"/>
      <c r="H35" s="39"/>
      <c r="I35" s="165">
        <v>0.20999999999999999</v>
      </c>
      <c r="J35" s="164">
        <f>ROUND(((SUM(BE122:BE146))*I35),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ROUND((SUM(BF122:BF146)),  2)</f>
        <v>0</v>
      </c>
      <c r="G36" s="39"/>
      <c r="H36" s="39"/>
      <c r="I36" s="165">
        <v>0.14999999999999999</v>
      </c>
      <c r="J36" s="164">
        <f>ROUND(((SUM(BF122:BF146))*I36),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ROUND((SUM(BG122:BG146)),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ROUND((SUM(BH122:BH146)),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ROUND((SUM(BI122:BI146)),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Beroun Závodí - oprava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1887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1888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06.3 - Hromosvod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Beroun Závodí</v>
      </c>
      <c r="G91" s="41"/>
      <c r="H91" s="41"/>
      <c r="I91" s="33" t="s">
        <v>22</v>
      </c>
      <c r="J91" s="80" t="str">
        <f>IF(J14="","",J14)</f>
        <v>23. 7. 2020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Správa železnic, státní organizace</v>
      </c>
      <c r="G93" s="41"/>
      <c r="H93" s="41"/>
      <c r="I93" s="33" t="s">
        <v>32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35</v>
      </c>
      <c r="J94" s="37" t="str">
        <f>E26</f>
        <v>SEE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124</v>
      </c>
      <c r="D96" s="186"/>
      <c r="E96" s="186"/>
      <c r="F96" s="186"/>
      <c r="G96" s="186"/>
      <c r="H96" s="186"/>
      <c r="I96" s="186"/>
      <c r="J96" s="187" t="s">
        <v>125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126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127</v>
      </c>
    </row>
    <row r="99" s="9" customFormat="1" ht="24.96" customHeight="1">
      <c r="A99" s="9"/>
      <c r="B99" s="189"/>
      <c r="C99" s="190"/>
      <c r="D99" s="191" t="s">
        <v>1896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2121</v>
      </c>
      <c r="E100" s="197"/>
      <c r="F100" s="197"/>
      <c r="G100" s="197"/>
      <c r="H100" s="197"/>
      <c r="I100" s="197"/>
      <c r="J100" s="198">
        <f>J124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148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84" t="str">
        <f>E7</f>
        <v>Beroun Závodí - oprava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121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4" t="s">
        <v>1887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1888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06.3 - Hromosvod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>Beroun Závodí</v>
      </c>
      <c r="G116" s="41"/>
      <c r="H116" s="41"/>
      <c r="I116" s="33" t="s">
        <v>22</v>
      </c>
      <c r="J116" s="80" t="str">
        <f>IF(J14="","",J14)</f>
        <v>23. 7. 2020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E17</f>
        <v>Správa železnic, státní organizace</v>
      </c>
      <c r="G118" s="41"/>
      <c r="H118" s="41"/>
      <c r="I118" s="33" t="s">
        <v>32</v>
      </c>
      <c r="J118" s="37" t="str">
        <f>E23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IF(E20="","",E20)</f>
        <v>Vyplň údaj</v>
      </c>
      <c r="G119" s="41"/>
      <c r="H119" s="41"/>
      <c r="I119" s="33" t="s">
        <v>35</v>
      </c>
      <c r="J119" s="37" t="str">
        <f>E26</f>
        <v>SEE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149</v>
      </c>
      <c r="D121" s="203" t="s">
        <v>63</v>
      </c>
      <c r="E121" s="203" t="s">
        <v>59</v>
      </c>
      <c r="F121" s="203" t="s">
        <v>60</v>
      </c>
      <c r="G121" s="203" t="s">
        <v>150</v>
      </c>
      <c r="H121" s="203" t="s">
        <v>151</v>
      </c>
      <c r="I121" s="203" t="s">
        <v>152</v>
      </c>
      <c r="J121" s="204" t="s">
        <v>125</v>
      </c>
      <c r="K121" s="205" t="s">
        <v>153</v>
      </c>
      <c r="L121" s="206"/>
      <c r="M121" s="101" t="s">
        <v>1</v>
      </c>
      <c r="N121" s="102" t="s">
        <v>42</v>
      </c>
      <c r="O121" s="102" t="s">
        <v>154</v>
      </c>
      <c r="P121" s="102" t="s">
        <v>155</v>
      </c>
      <c r="Q121" s="102" t="s">
        <v>156</v>
      </c>
      <c r="R121" s="102" t="s">
        <v>157</v>
      </c>
      <c r="S121" s="102" t="s">
        <v>158</v>
      </c>
      <c r="T121" s="103" t="s">
        <v>159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160</v>
      </c>
      <c r="D122" s="41"/>
      <c r="E122" s="41"/>
      <c r="F122" s="41"/>
      <c r="G122" s="41"/>
      <c r="H122" s="41"/>
      <c r="I122" s="41"/>
      <c r="J122" s="207">
        <f>BK122</f>
        <v>0</v>
      </c>
      <c r="K122" s="41"/>
      <c r="L122" s="45"/>
      <c r="M122" s="104"/>
      <c r="N122" s="208"/>
      <c r="O122" s="105"/>
      <c r="P122" s="209">
        <f>P123</f>
        <v>0</v>
      </c>
      <c r="Q122" s="105"/>
      <c r="R122" s="209">
        <f>R123</f>
        <v>0</v>
      </c>
      <c r="S122" s="105"/>
      <c r="T122" s="210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127</v>
      </c>
      <c r="BK122" s="211">
        <f>BK123</f>
        <v>0</v>
      </c>
    </row>
    <row r="123" s="12" customFormat="1" ht="25.92" customHeight="1">
      <c r="A123" s="12"/>
      <c r="B123" s="212"/>
      <c r="C123" s="213"/>
      <c r="D123" s="214" t="s">
        <v>77</v>
      </c>
      <c r="E123" s="215" t="s">
        <v>1074</v>
      </c>
      <c r="F123" s="215" t="s">
        <v>2078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P124</f>
        <v>0</v>
      </c>
      <c r="Q123" s="220"/>
      <c r="R123" s="221">
        <f>R124</f>
        <v>0</v>
      </c>
      <c r="S123" s="220"/>
      <c r="T123" s="222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3" t="s">
        <v>170</v>
      </c>
      <c r="AT123" s="224" t="s">
        <v>77</v>
      </c>
      <c r="AU123" s="224" t="s">
        <v>78</v>
      </c>
      <c r="AY123" s="223" t="s">
        <v>163</v>
      </c>
      <c r="BK123" s="225">
        <f>BK124</f>
        <v>0</v>
      </c>
    </row>
    <row r="124" s="12" customFormat="1" ht="22.8" customHeight="1">
      <c r="A124" s="12"/>
      <c r="B124" s="212"/>
      <c r="C124" s="213"/>
      <c r="D124" s="214" t="s">
        <v>77</v>
      </c>
      <c r="E124" s="226" t="s">
        <v>2122</v>
      </c>
      <c r="F124" s="226" t="s">
        <v>2078</v>
      </c>
      <c r="G124" s="213"/>
      <c r="H124" s="213"/>
      <c r="I124" s="216"/>
      <c r="J124" s="227">
        <f>BK124</f>
        <v>0</v>
      </c>
      <c r="K124" s="213"/>
      <c r="L124" s="218"/>
      <c r="M124" s="219"/>
      <c r="N124" s="220"/>
      <c r="O124" s="220"/>
      <c r="P124" s="221">
        <f>SUM(P125:P146)</f>
        <v>0</v>
      </c>
      <c r="Q124" s="220"/>
      <c r="R124" s="221">
        <f>SUM(R125:R146)</f>
        <v>0</v>
      </c>
      <c r="S124" s="220"/>
      <c r="T124" s="222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170</v>
      </c>
      <c r="AT124" s="224" t="s">
        <v>77</v>
      </c>
      <c r="AU124" s="224" t="s">
        <v>86</v>
      </c>
      <c r="AY124" s="223" t="s">
        <v>163</v>
      </c>
      <c r="BK124" s="225">
        <f>SUM(BK125:BK146)</f>
        <v>0</v>
      </c>
    </row>
    <row r="125" s="2" customFormat="1" ht="14.4" customHeight="1">
      <c r="A125" s="39"/>
      <c r="B125" s="40"/>
      <c r="C125" s="290" t="s">
        <v>86</v>
      </c>
      <c r="D125" s="290" t="s">
        <v>294</v>
      </c>
      <c r="E125" s="291" t="s">
        <v>2123</v>
      </c>
      <c r="F125" s="292" t="s">
        <v>2124</v>
      </c>
      <c r="G125" s="293" t="s">
        <v>239</v>
      </c>
      <c r="H125" s="294">
        <v>380</v>
      </c>
      <c r="I125" s="295"/>
      <c r="J125" s="296">
        <f>ROUND(I125*H125,2)</f>
        <v>0</v>
      </c>
      <c r="K125" s="297"/>
      <c r="L125" s="298"/>
      <c r="M125" s="299" t="s">
        <v>1</v>
      </c>
      <c r="N125" s="300" t="s">
        <v>43</v>
      </c>
      <c r="O125" s="92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2000</v>
      </c>
      <c r="AT125" s="240" t="s">
        <v>294</v>
      </c>
      <c r="AU125" s="240" t="s">
        <v>88</v>
      </c>
      <c r="AY125" s="18" t="s">
        <v>163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86</v>
      </c>
      <c r="BK125" s="241">
        <f>ROUND(I125*H125,2)</f>
        <v>0</v>
      </c>
      <c r="BL125" s="18" t="s">
        <v>2000</v>
      </c>
      <c r="BM125" s="240" t="s">
        <v>2125</v>
      </c>
    </row>
    <row r="126" s="2" customFormat="1" ht="14.4" customHeight="1">
      <c r="A126" s="39"/>
      <c r="B126" s="40"/>
      <c r="C126" s="290" t="s">
        <v>88</v>
      </c>
      <c r="D126" s="290" t="s">
        <v>294</v>
      </c>
      <c r="E126" s="291" t="s">
        <v>2126</v>
      </c>
      <c r="F126" s="292" t="s">
        <v>2127</v>
      </c>
      <c r="G126" s="293" t="s">
        <v>2128</v>
      </c>
      <c r="H126" s="294">
        <v>8</v>
      </c>
      <c r="I126" s="295"/>
      <c r="J126" s="296">
        <f>ROUND(I126*H126,2)</f>
        <v>0</v>
      </c>
      <c r="K126" s="297"/>
      <c r="L126" s="298"/>
      <c r="M126" s="299" t="s">
        <v>1</v>
      </c>
      <c r="N126" s="300" t="s">
        <v>43</v>
      </c>
      <c r="O126" s="92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0" t="s">
        <v>2000</v>
      </c>
      <c r="AT126" s="240" t="s">
        <v>294</v>
      </c>
      <c r="AU126" s="240" t="s">
        <v>88</v>
      </c>
      <c r="AY126" s="18" t="s">
        <v>163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86</v>
      </c>
      <c r="BK126" s="241">
        <f>ROUND(I126*H126,2)</f>
        <v>0</v>
      </c>
      <c r="BL126" s="18" t="s">
        <v>2000</v>
      </c>
      <c r="BM126" s="240" t="s">
        <v>2129</v>
      </c>
    </row>
    <row r="127" s="2" customFormat="1" ht="14.4" customHeight="1">
      <c r="A127" s="39"/>
      <c r="B127" s="40"/>
      <c r="C127" s="290" t="s">
        <v>164</v>
      </c>
      <c r="D127" s="290" t="s">
        <v>294</v>
      </c>
      <c r="E127" s="291" t="s">
        <v>2130</v>
      </c>
      <c r="F127" s="292" t="s">
        <v>2131</v>
      </c>
      <c r="G127" s="293" t="s">
        <v>2128</v>
      </c>
      <c r="H127" s="294">
        <v>8</v>
      </c>
      <c r="I127" s="295"/>
      <c r="J127" s="296">
        <f>ROUND(I127*H127,2)</f>
        <v>0</v>
      </c>
      <c r="K127" s="297"/>
      <c r="L127" s="298"/>
      <c r="M127" s="299" t="s">
        <v>1</v>
      </c>
      <c r="N127" s="300" t="s">
        <v>43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0" t="s">
        <v>2000</v>
      </c>
      <c r="AT127" s="240" t="s">
        <v>294</v>
      </c>
      <c r="AU127" s="240" t="s">
        <v>88</v>
      </c>
      <c r="AY127" s="18" t="s">
        <v>163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86</v>
      </c>
      <c r="BK127" s="241">
        <f>ROUND(I127*H127,2)</f>
        <v>0</v>
      </c>
      <c r="BL127" s="18" t="s">
        <v>2000</v>
      </c>
      <c r="BM127" s="240" t="s">
        <v>2132</v>
      </c>
    </row>
    <row r="128" s="2" customFormat="1" ht="14.4" customHeight="1">
      <c r="A128" s="39"/>
      <c r="B128" s="40"/>
      <c r="C128" s="290" t="s">
        <v>170</v>
      </c>
      <c r="D128" s="290" t="s">
        <v>294</v>
      </c>
      <c r="E128" s="291" t="s">
        <v>2133</v>
      </c>
      <c r="F128" s="292" t="s">
        <v>2134</v>
      </c>
      <c r="G128" s="293" t="s">
        <v>2128</v>
      </c>
      <c r="H128" s="294">
        <v>8</v>
      </c>
      <c r="I128" s="295"/>
      <c r="J128" s="296">
        <f>ROUND(I128*H128,2)</f>
        <v>0</v>
      </c>
      <c r="K128" s="297"/>
      <c r="L128" s="298"/>
      <c r="M128" s="299" t="s">
        <v>1</v>
      </c>
      <c r="N128" s="300" t="s">
        <v>43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0" t="s">
        <v>2000</v>
      </c>
      <c r="AT128" s="240" t="s">
        <v>294</v>
      </c>
      <c r="AU128" s="240" t="s">
        <v>88</v>
      </c>
      <c r="AY128" s="18" t="s">
        <v>163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8" t="s">
        <v>86</v>
      </c>
      <c r="BK128" s="241">
        <f>ROUND(I128*H128,2)</f>
        <v>0</v>
      </c>
      <c r="BL128" s="18" t="s">
        <v>2000</v>
      </c>
      <c r="BM128" s="240" t="s">
        <v>2135</v>
      </c>
    </row>
    <row r="129" s="2" customFormat="1" ht="14.4" customHeight="1">
      <c r="A129" s="39"/>
      <c r="B129" s="40"/>
      <c r="C129" s="290" t="s">
        <v>201</v>
      </c>
      <c r="D129" s="290" t="s">
        <v>294</v>
      </c>
      <c r="E129" s="291" t="s">
        <v>2136</v>
      </c>
      <c r="F129" s="292" t="s">
        <v>2137</v>
      </c>
      <c r="G129" s="293" t="s">
        <v>2128</v>
      </c>
      <c r="H129" s="294">
        <v>8</v>
      </c>
      <c r="I129" s="295"/>
      <c r="J129" s="296">
        <f>ROUND(I129*H129,2)</f>
        <v>0</v>
      </c>
      <c r="K129" s="297"/>
      <c r="L129" s="298"/>
      <c r="M129" s="299" t="s">
        <v>1</v>
      </c>
      <c r="N129" s="300" t="s">
        <v>43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2000</v>
      </c>
      <c r="AT129" s="240" t="s">
        <v>294</v>
      </c>
      <c r="AU129" s="240" t="s">
        <v>88</v>
      </c>
      <c r="AY129" s="18" t="s">
        <v>163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86</v>
      </c>
      <c r="BK129" s="241">
        <f>ROUND(I129*H129,2)</f>
        <v>0</v>
      </c>
      <c r="BL129" s="18" t="s">
        <v>2000</v>
      </c>
      <c r="BM129" s="240" t="s">
        <v>2138</v>
      </c>
    </row>
    <row r="130" s="2" customFormat="1" ht="14.4" customHeight="1">
      <c r="A130" s="39"/>
      <c r="B130" s="40"/>
      <c r="C130" s="290" t="s">
        <v>199</v>
      </c>
      <c r="D130" s="290" t="s">
        <v>294</v>
      </c>
      <c r="E130" s="291" t="s">
        <v>2139</v>
      </c>
      <c r="F130" s="292" t="s">
        <v>2140</v>
      </c>
      <c r="G130" s="293" t="s">
        <v>2128</v>
      </c>
      <c r="H130" s="294">
        <v>128</v>
      </c>
      <c r="I130" s="295"/>
      <c r="J130" s="296">
        <f>ROUND(I130*H130,2)</f>
        <v>0</v>
      </c>
      <c r="K130" s="297"/>
      <c r="L130" s="298"/>
      <c r="M130" s="299" t="s">
        <v>1</v>
      </c>
      <c r="N130" s="300" t="s">
        <v>43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2000</v>
      </c>
      <c r="AT130" s="240" t="s">
        <v>294</v>
      </c>
      <c r="AU130" s="240" t="s">
        <v>88</v>
      </c>
      <c r="AY130" s="18" t="s">
        <v>163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86</v>
      </c>
      <c r="BK130" s="241">
        <f>ROUND(I130*H130,2)</f>
        <v>0</v>
      </c>
      <c r="BL130" s="18" t="s">
        <v>2000</v>
      </c>
      <c r="BM130" s="240" t="s">
        <v>2141</v>
      </c>
    </row>
    <row r="131" s="2" customFormat="1" ht="14.4" customHeight="1">
      <c r="A131" s="39"/>
      <c r="B131" s="40"/>
      <c r="C131" s="290" t="s">
        <v>208</v>
      </c>
      <c r="D131" s="290" t="s">
        <v>294</v>
      </c>
      <c r="E131" s="291" t="s">
        <v>2142</v>
      </c>
      <c r="F131" s="292" t="s">
        <v>2143</v>
      </c>
      <c r="G131" s="293" t="s">
        <v>2128</v>
      </c>
      <c r="H131" s="294">
        <v>240</v>
      </c>
      <c r="I131" s="295"/>
      <c r="J131" s="296">
        <f>ROUND(I131*H131,2)</f>
        <v>0</v>
      </c>
      <c r="K131" s="297"/>
      <c r="L131" s="298"/>
      <c r="M131" s="299" t="s">
        <v>1</v>
      </c>
      <c r="N131" s="300" t="s">
        <v>43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2000</v>
      </c>
      <c r="AT131" s="240" t="s">
        <v>294</v>
      </c>
      <c r="AU131" s="240" t="s">
        <v>88</v>
      </c>
      <c r="AY131" s="18" t="s">
        <v>163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86</v>
      </c>
      <c r="BK131" s="241">
        <f>ROUND(I131*H131,2)</f>
        <v>0</v>
      </c>
      <c r="BL131" s="18" t="s">
        <v>2000</v>
      </c>
      <c r="BM131" s="240" t="s">
        <v>2144</v>
      </c>
    </row>
    <row r="132" s="2" customFormat="1" ht="14.4" customHeight="1">
      <c r="A132" s="39"/>
      <c r="B132" s="40"/>
      <c r="C132" s="290" t="s">
        <v>212</v>
      </c>
      <c r="D132" s="290" t="s">
        <v>294</v>
      </c>
      <c r="E132" s="291" t="s">
        <v>2145</v>
      </c>
      <c r="F132" s="292" t="s">
        <v>2146</v>
      </c>
      <c r="G132" s="293" t="s">
        <v>2128</v>
      </c>
      <c r="H132" s="294">
        <v>60</v>
      </c>
      <c r="I132" s="295"/>
      <c r="J132" s="296">
        <f>ROUND(I132*H132,2)</f>
        <v>0</v>
      </c>
      <c r="K132" s="297"/>
      <c r="L132" s="298"/>
      <c r="M132" s="299" t="s">
        <v>1</v>
      </c>
      <c r="N132" s="300" t="s">
        <v>43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2000</v>
      </c>
      <c r="AT132" s="240" t="s">
        <v>294</v>
      </c>
      <c r="AU132" s="240" t="s">
        <v>88</v>
      </c>
      <c r="AY132" s="18" t="s">
        <v>163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86</v>
      </c>
      <c r="BK132" s="241">
        <f>ROUND(I132*H132,2)</f>
        <v>0</v>
      </c>
      <c r="BL132" s="18" t="s">
        <v>2000</v>
      </c>
      <c r="BM132" s="240" t="s">
        <v>2147</v>
      </c>
    </row>
    <row r="133" s="2" customFormat="1" ht="14.4" customHeight="1">
      <c r="A133" s="39"/>
      <c r="B133" s="40"/>
      <c r="C133" s="290" t="s">
        <v>195</v>
      </c>
      <c r="D133" s="290" t="s">
        <v>294</v>
      </c>
      <c r="E133" s="291" t="s">
        <v>2148</v>
      </c>
      <c r="F133" s="292" t="s">
        <v>2149</v>
      </c>
      <c r="G133" s="293" t="s">
        <v>2128</v>
      </c>
      <c r="H133" s="294">
        <v>50</v>
      </c>
      <c r="I133" s="295"/>
      <c r="J133" s="296">
        <f>ROUND(I133*H133,2)</f>
        <v>0</v>
      </c>
      <c r="K133" s="297"/>
      <c r="L133" s="298"/>
      <c r="M133" s="299" t="s">
        <v>1</v>
      </c>
      <c r="N133" s="300" t="s">
        <v>43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2000</v>
      </c>
      <c r="AT133" s="240" t="s">
        <v>294</v>
      </c>
      <c r="AU133" s="240" t="s">
        <v>88</v>
      </c>
      <c r="AY133" s="18" t="s">
        <v>163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86</v>
      </c>
      <c r="BK133" s="241">
        <f>ROUND(I133*H133,2)</f>
        <v>0</v>
      </c>
      <c r="BL133" s="18" t="s">
        <v>2000</v>
      </c>
      <c r="BM133" s="240" t="s">
        <v>2150</v>
      </c>
    </row>
    <row r="134" s="2" customFormat="1" ht="14.4" customHeight="1">
      <c r="A134" s="39"/>
      <c r="B134" s="40"/>
      <c r="C134" s="290" t="s">
        <v>236</v>
      </c>
      <c r="D134" s="290" t="s">
        <v>294</v>
      </c>
      <c r="E134" s="291" t="s">
        <v>2151</v>
      </c>
      <c r="F134" s="292" t="s">
        <v>2152</v>
      </c>
      <c r="G134" s="293" t="s">
        <v>2128</v>
      </c>
      <c r="H134" s="294">
        <v>36</v>
      </c>
      <c r="I134" s="295"/>
      <c r="J134" s="296">
        <f>ROUND(I134*H134,2)</f>
        <v>0</v>
      </c>
      <c r="K134" s="297"/>
      <c r="L134" s="298"/>
      <c r="M134" s="299" t="s">
        <v>1</v>
      </c>
      <c r="N134" s="300" t="s">
        <v>43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2000</v>
      </c>
      <c r="AT134" s="240" t="s">
        <v>294</v>
      </c>
      <c r="AU134" s="240" t="s">
        <v>88</v>
      </c>
      <c r="AY134" s="18" t="s">
        <v>163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86</v>
      </c>
      <c r="BK134" s="241">
        <f>ROUND(I134*H134,2)</f>
        <v>0</v>
      </c>
      <c r="BL134" s="18" t="s">
        <v>2000</v>
      </c>
      <c r="BM134" s="240" t="s">
        <v>2153</v>
      </c>
    </row>
    <row r="135" s="2" customFormat="1" ht="14.4" customHeight="1">
      <c r="A135" s="39"/>
      <c r="B135" s="40"/>
      <c r="C135" s="290" t="s">
        <v>242</v>
      </c>
      <c r="D135" s="290" t="s">
        <v>294</v>
      </c>
      <c r="E135" s="291" t="s">
        <v>2154</v>
      </c>
      <c r="F135" s="292" t="s">
        <v>2155</v>
      </c>
      <c r="G135" s="293" t="s">
        <v>2128</v>
      </c>
      <c r="H135" s="294">
        <v>18</v>
      </c>
      <c r="I135" s="295"/>
      <c r="J135" s="296">
        <f>ROUND(I135*H135,2)</f>
        <v>0</v>
      </c>
      <c r="K135" s="297"/>
      <c r="L135" s="298"/>
      <c r="M135" s="299" t="s">
        <v>1</v>
      </c>
      <c r="N135" s="300" t="s">
        <v>43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2000</v>
      </c>
      <c r="AT135" s="240" t="s">
        <v>294</v>
      </c>
      <c r="AU135" s="240" t="s">
        <v>88</v>
      </c>
      <c r="AY135" s="18" t="s">
        <v>163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86</v>
      </c>
      <c r="BK135" s="241">
        <f>ROUND(I135*H135,2)</f>
        <v>0</v>
      </c>
      <c r="BL135" s="18" t="s">
        <v>2000</v>
      </c>
      <c r="BM135" s="240" t="s">
        <v>2156</v>
      </c>
    </row>
    <row r="136" s="2" customFormat="1" ht="14.4" customHeight="1">
      <c r="A136" s="39"/>
      <c r="B136" s="40"/>
      <c r="C136" s="290" t="s">
        <v>247</v>
      </c>
      <c r="D136" s="290" t="s">
        <v>294</v>
      </c>
      <c r="E136" s="291" t="s">
        <v>2157</v>
      </c>
      <c r="F136" s="292" t="s">
        <v>2158</v>
      </c>
      <c r="G136" s="293" t="s">
        <v>2128</v>
      </c>
      <c r="H136" s="294">
        <v>18</v>
      </c>
      <c r="I136" s="295"/>
      <c r="J136" s="296">
        <f>ROUND(I136*H136,2)</f>
        <v>0</v>
      </c>
      <c r="K136" s="297"/>
      <c r="L136" s="298"/>
      <c r="M136" s="299" t="s">
        <v>1</v>
      </c>
      <c r="N136" s="300" t="s">
        <v>43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2000</v>
      </c>
      <c r="AT136" s="240" t="s">
        <v>294</v>
      </c>
      <c r="AU136" s="240" t="s">
        <v>88</v>
      </c>
      <c r="AY136" s="18" t="s">
        <v>163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86</v>
      </c>
      <c r="BK136" s="241">
        <f>ROUND(I136*H136,2)</f>
        <v>0</v>
      </c>
      <c r="BL136" s="18" t="s">
        <v>2000</v>
      </c>
      <c r="BM136" s="240" t="s">
        <v>2159</v>
      </c>
    </row>
    <row r="137" s="2" customFormat="1" ht="14.4" customHeight="1">
      <c r="A137" s="39"/>
      <c r="B137" s="40"/>
      <c r="C137" s="290" t="s">
        <v>14</v>
      </c>
      <c r="D137" s="290" t="s">
        <v>294</v>
      </c>
      <c r="E137" s="291" t="s">
        <v>2160</v>
      </c>
      <c r="F137" s="292" t="s">
        <v>2161</v>
      </c>
      <c r="G137" s="293" t="s">
        <v>239</v>
      </c>
      <c r="H137" s="294">
        <v>340</v>
      </c>
      <c r="I137" s="295"/>
      <c r="J137" s="296">
        <f>ROUND(I137*H137,2)</f>
        <v>0</v>
      </c>
      <c r="K137" s="297"/>
      <c r="L137" s="298"/>
      <c r="M137" s="299" t="s">
        <v>1</v>
      </c>
      <c r="N137" s="300" t="s">
        <v>43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2000</v>
      </c>
      <c r="AT137" s="240" t="s">
        <v>294</v>
      </c>
      <c r="AU137" s="240" t="s">
        <v>88</v>
      </c>
      <c r="AY137" s="18" t="s">
        <v>163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86</v>
      </c>
      <c r="BK137" s="241">
        <f>ROUND(I137*H137,2)</f>
        <v>0</v>
      </c>
      <c r="BL137" s="18" t="s">
        <v>2000</v>
      </c>
      <c r="BM137" s="240" t="s">
        <v>2162</v>
      </c>
    </row>
    <row r="138" s="2" customFormat="1" ht="14.4" customHeight="1">
      <c r="A138" s="39"/>
      <c r="B138" s="40"/>
      <c r="C138" s="290" t="s">
        <v>266</v>
      </c>
      <c r="D138" s="290" t="s">
        <v>294</v>
      </c>
      <c r="E138" s="291" t="s">
        <v>2163</v>
      </c>
      <c r="F138" s="292" t="s">
        <v>2164</v>
      </c>
      <c r="G138" s="293" t="s">
        <v>239</v>
      </c>
      <c r="H138" s="294">
        <v>110</v>
      </c>
      <c r="I138" s="295"/>
      <c r="J138" s="296">
        <f>ROUND(I138*H138,2)</f>
        <v>0</v>
      </c>
      <c r="K138" s="297"/>
      <c r="L138" s="298"/>
      <c r="M138" s="299" t="s">
        <v>1</v>
      </c>
      <c r="N138" s="300" t="s">
        <v>43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2000</v>
      </c>
      <c r="AT138" s="240" t="s">
        <v>294</v>
      </c>
      <c r="AU138" s="240" t="s">
        <v>88</v>
      </c>
      <c r="AY138" s="18" t="s">
        <v>163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86</v>
      </c>
      <c r="BK138" s="241">
        <f>ROUND(I138*H138,2)</f>
        <v>0</v>
      </c>
      <c r="BL138" s="18" t="s">
        <v>2000</v>
      </c>
      <c r="BM138" s="240" t="s">
        <v>2165</v>
      </c>
    </row>
    <row r="139" s="2" customFormat="1" ht="24.15" customHeight="1">
      <c r="A139" s="39"/>
      <c r="B139" s="40"/>
      <c r="C139" s="290" t="s">
        <v>8</v>
      </c>
      <c r="D139" s="290" t="s">
        <v>294</v>
      </c>
      <c r="E139" s="291" t="s">
        <v>2166</v>
      </c>
      <c r="F139" s="292" t="s">
        <v>2167</v>
      </c>
      <c r="G139" s="293" t="s">
        <v>239</v>
      </c>
      <c r="H139" s="294">
        <v>380</v>
      </c>
      <c r="I139" s="295"/>
      <c r="J139" s="296">
        <f>ROUND(I139*H139,2)</f>
        <v>0</v>
      </c>
      <c r="K139" s="297"/>
      <c r="L139" s="298"/>
      <c r="M139" s="299" t="s">
        <v>1</v>
      </c>
      <c r="N139" s="300" t="s">
        <v>43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2000</v>
      </c>
      <c r="AT139" s="240" t="s">
        <v>294</v>
      </c>
      <c r="AU139" s="240" t="s">
        <v>88</v>
      </c>
      <c r="AY139" s="18" t="s">
        <v>163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86</v>
      </c>
      <c r="BK139" s="241">
        <f>ROUND(I139*H139,2)</f>
        <v>0</v>
      </c>
      <c r="BL139" s="18" t="s">
        <v>2000</v>
      </c>
      <c r="BM139" s="240" t="s">
        <v>2168</v>
      </c>
    </row>
    <row r="140" s="2" customFormat="1" ht="14.4" customHeight="1">
      <c r="A140" s="39"/>
      <c r="B140" s="40"/>
      <c r="C140" s="290" t="s">
        <v>278</v>
      </c>
      <c r="D140" s="290" t="s">
        <v>294</v>
      </c>
      <c r="E140" s="291" t="s">
        <v>2169</v>
      </c>
      <c r="F140" s="292" t="s">
        <v>2170</v>
      </c>
      <c r="G140" s="293" t="s">
        <v>2128</v>
      </c>
      <c r="H140" s="294">
        <v>60</v>
      </c>
      <c r="I140" s="295"/>
      <c r="J140" s="296">
        <f>ROUND(I140*H140,2)</f>
        <v>0</v>
      </c>
      <c r="K140" s="297"/>
      <c r="L140" s="298"/>
      <c r="M140" s="299" t="s">
        <v>1</v>
      </c>
      <c r="N140" s="300" t="s">
        <v>43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2000</v>
      </c>
      <c r="AT140" s="240" t="s">
        <v>294</v>
      </c>
      <c r="AU140" s="240" t="s">
        <v>88</v>
      </c>
      <c r="AY140" s="18" t="s">
        <v>163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86</v>
      </c>
      <c r="BK140" s="241">
        <f>ROUND(I140*H140,2)</f>
        <v>0</v>
      </c>
      <c r="BL140" s="18" t="s">
        <v>2000</v>
      </c>
      <c r="BM140" s="240" t="s">
        <v>2171</v>
      </c>
    </row>
    <row r="141" s="2" customFormat="1" ht="14.4" customHeight="1">
      <c r="A141" s="39"/>
      <c r="B141" s="40"/>
      <c r="C141" s="290" t="s">
        <v>284</v>
      </c>
      <c r="D141" s="290" t="s">
        <v>294</v>
      </c>
      <c r="E141" s="291" t="s">
        <v>2172</v>
      </c>
      <c r="F141" s="292" t="s">
        <v>2173</v>
      </c>
      <c r="G141" s="293" t="s">
        <v>2128</v>
      </c>
      <c r="H141" s="294">
        <v>50</v>
      </c>
      <c r="I141" s="295"/>
      <c r="J141" s="296">
        <f>ROUND(I141*H141,2)</f>
        <v>0</v>
      </c>
      <c r="K141" s="297"/>
      <c r="L141" s="298"/>
      <c r="M141" s="299" t="s">
        <v>1</v>
      </c>
      <c r="N141" s="300" t="s">
        <v>43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2000</v>
      </c>
      <c r="AT141" s="240" t="s">
        <v>294</v>
      </c>
      <c r="AU141" s="240" t="s">
        <v>88</v>
      </c>
      <c r="AY141" s="18" t="s">
        <v>163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86</v>
      </c>
      <c r="BK141" s="241">
        <f>ROUND(I141*H141,2)</f>
        <v>0</v>
      </c>
      <c r="BL141" s="18" t="s">
        <v>2000</v>
      </c>
      <c r="BM141" s="240" t="s">
        <v>2174</v>
      </c>
    </row>
    <row r="142" s="2" customFormat="1" ht="14.4" customHeight="1">
      <c r="A142" s="39"/>
      <c r="B142" s="40"/>
      <c r="C142" s="290" t="s">
        <v>289</v>
      </c>
      <c r="D142" s="290" t="s">
        <v>294</v>
      </c>
      <c r="E142" s="291" t="s">
        <v>2175</v>
      </c>
      <c r="F142" s="292" t="s">
        <v>2176</v>
      </c>
      <c r="G142" s="293" t="s">
        <v>2128</v>
      </c>
      <c r="H142" s="294">
        <v>18</v>
      </c>
      <c r="I142" s="295"/>
      <c r="J142" s="296">
        <f>ROUND(I142*H142,2)</f>
        <v>0</v>
      </c>
      <c r="K142" s="297"/>
      <c r="L142" s="298"/>
      <c r="M142" s="299" t="s">
        <v>1</v>
      </c>
      <c r="N142" s="300" t="s">
        <v>43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2000</v>
      </c>
      <c r="AT142" s="240" t="s">
        <v>294</v>
      </c>
      <c r="AU142" s="240" t="s">
        <v>88</v>
      </c>
      <c r="AY142" s="18" t="s">
        <v>163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86</v>
      </c>
      <c r="BK142" s="241">
        <f>ROUND(I142*H142,2)</f>
        <v>0</v>
      </c>
      <c r="BL142" s="18" t="s">
        <v>2000</v>
      </c>
      <c r="BM142" s="240" t="s">
        <v>2177</v>
      </c>
    </row>
    <row r="143" s="2" customFormat="1" ht="14.4" customHeight="1">
      <c r="A143" s="39"/>
      <c r="B143" s="40"/>
      <c r="C143" s="290" t="s">
        <v>293</v>
      </c>
      <c r="D143" s="290" t="s">
        <v>294</v>
      </c>
      <c r="E143" s="291" t="s">
        <v>2178</v>
      </c>
      <c r="F143" s="292" t="s">
        <v>2158</v>
      </c>
      <c r="G143" s="293" t="s">
        <v>2128</v>
      </c>
      <c r="H143" s="294">
        <v>18</v>
      </c>
      <c r="I143" s="295"/>
      <c r="J143" s="296">
        <f>ROUND(I143*H143,2)</f>
        <v>0</v>
      </c>
      <c r="K143" s="297"/>
      <c r="L143" s="298"/>
      <c r="M143" s="299" t="s">
        <v>1</v>
      </c>
      <c r="N143" s="300" t="s">
        <v>43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2000</v>
      </c>
      <c r="AT143" s="240" t="s">
        <v>294</v>
      </c>
      <c r="AU143" s="240" t="s">
        <v>88</v>
      </c>
      <c r="AY143" s="18" t="s">
        <v>163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86</v>
      </c>
      <c r="BK143" s="241">
        <f>ROUND(I143*H143,2)</f>
        <v>0</v>
      </c>
      <c r="BL143" s="18" t="s">
        <v>2000</v>
      </c>
      <c r="BM143" s="240" t="s">
        <v>2179</v>
      </c>
    </row>
    <row r="144" s="2" customFormat="1" ht="14.4" customHeight="1">
      <c r="A144" s="39"/>
      <c r="B144" s="40"/>
      <c r="C144" s="290" t="s">
        <v>299</v>
      </c>
      <c r="D144" s="290" t="s">
        <v>294</v>
      </c>
      <c r="E144" s="291" t="s">
        <v>2180</v>
      </c>
      <c r="F144" s="292" t="s">
        <v>2181</v>
      </c>
      <c r="G144" s="293" t="s">
        <v>2128</v>
      </c>
      <c r="H144" s="294">
        <v>14</v>
      </c>
      <c r="I144" s="295"/>
      <c r="J144" s="296">
        <f>ROUND(I144*H144,2)</f>
        <v>0</v>
      </c>
      <c r="K144" s="297"/>
      <c r="L144" s="298"/>
      <c r="M144" s="299" t="s">
        <v>1</v>
      </c>
      <c r="N144" s="300" t="s">
        <v>43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2000</v>
      </c>
      <c r="AT144" s="240" t="s">
        <v>294</v>
      </c>
      <c r="AU144" s="240" t="s">
        <v>88</v>
      </c>
      <c r="AY144" s="18" t="s">
        <v>163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86</v>
      </c>
      <c r="BK144" s="241">
        <f>ROUND(I144*H144,2)</f>
        <v>0</v>
      </c>
      <c r="BL144" s="18" t="s">
        <v>2000</v>
      </c>
      <c r="BM144" s="240" t="s">
        <v>2182</v>
      </c>
    </row>
    <row r="145" s="2" customFormat="1" ht="14.4" customHeight="1">
      <c r="A145" s="39"/>
      <c r="B145" s="40"/>
      <c r="C145" s="290" t="s">
        <v>7</v>
      </c>
      <c r="D145" s="290" t="s">
        <v>294</v>
      </c>
      <c r="E145" s="291" t="s">
        <v>2183</v>
      </c>
      <c r="F145" s="292" t="s">
        <v>2184</v>
      </c>
      <c r="G145" s="293" t="s">
        <v>239</v>
      </c>
      <c r="H145" s="294">
        <v>110</v>
      </c>
      <c r="I145" s="295"/>
      <c r="J145" s="296">
        <f>ROUND(I145*H145,2)</f>
        <v>0</v>
      </c>
      <c r="K145" s="297"/>
      <c r="L145" s="298"/>
      <c r="M145" s="299" t="s">
        <v>1</v>
      </c>
      <c r="N145" s="300" t="s">
        <v>43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2000</v>
      </c>
      <c r="AT145" s="240" t="s">
        <v>294</v>
      </c>
      <c r="AU145" s="240" t="s">
        <v>88</v>
      </c>
      <c r="AY145" s="18" t="s">
        <v>163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86</v>
      </c>
      <c r="BK145" s="241">
        <f>ROUND(I145*H145,2)</f>
        <v>0</v>
      </c>
      <c r="BL145" s="18" t="s">
        <v>2000</v>
      </c>
      <c r="BM145" s="240" t="s">
        <v>2185</v>
      </c>
    </row>
    <row r="146" s="2" customFormat="1" ht="14.4" customHeight="1">
      <c r="A146" s="39"/>
      <c r="B146" s="40"/>
      <c r="C146" s="290" t="s">
        <v>307</v>
      </c>
      <c r="D146" s="290" t="s">
        <v>294</v>
      </c>
      <c r="E146" s="291" t="s">
        <v>2186</v>
      </c>
      <c r="F146" s="292" t="s">
        <v>2187</v>
      </c>
      <c r="G146" s="293" t="s">
        <v>239</v>
      </c>
      <c r="H146" s="294">
        <v>340</v>
      </c>
      <c r="I146" s="295"/>
      <c r="J146" s="296">
        <f>ROUND(I146*H146,2)</f>
        <v>0</v>
      </c>
      <c r="K146" s="297"/>
      <c r="L146" s="298"/>
      <c r="M146" s="310" t="s">
        <v>1</v>
      </c>
      <c r="N146" s="311" t="s">
        <v>43</v>
      </c>
      <c r="O146" s="304"/>
      <c r="P146" s="308">
        <f>O146*H146</f>
        <v>0</v>
      </c>
      <c r="Q146" s="308">
        <v>0</v>
      </c>
      <c r="R146" s="308">
        <f>Q146*H146</f>
        <v>0</v>
      </c>
      <c r="S146" s="308">
        <v>0</v>
      </c>
      <c r="T146" s="30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2000</v>
      </c>
      <c r="AT146" s="240" t="s">
        <v>294</v>
      </c>
      <c r="AU146" s="240" t="s">
        <v>88</v>
      </c>
      <c r="AY146" s="18" t="s">
        <v>163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86</v>
      </c>
      <c r="BK146" s="241">
        <f>ROUND(I146*H146,2)</f>
        <v>0</v>
      </c>
      <c r="BL146" s="18" t="s">
        <v>2000</v>
      </c>
      <c r="BM146" s="240" t="s">
        <v>2188</v>
      </c>
    </row>
    <row r="147" s="2" customFormat="1" ht="6.96" customHeight="1">
      <c r="A147" s="39"/>
      <c r="B147" s="67"/>
      <c r="C147" s="68"/>
      <c r="D147" s="68"/>
      <c r="E147" s="68"/>
      <c r="F147" s="68"/>
      <c r="G147" s="68"/>
      <c r="H147" s="68"/>
      <c r="I147" s="68"/>
      <c r="J147" s="68"/>
      <c r="K147" s="68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JHTdl3QV3Hq0tjJhe+ditcpk+Pirgsy9VMwzMpm8xlBdAu3dchiw0Zt+7Q3XFXWUHvsUr6OSteJ19RqQ2a1RmA==" hashValue="RjEJgJGA2ejjzMM5Lq6AiMPv9NTTfdgGyiScL5IPNLaHgc58GalKgXVHXnTqIDUN4kxQHFQva3BldSKb8l2APQ==" algorithmName="SHA-512" password="CC35"/>
  <autoFilter ref="C121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2020-08-03T12:35:48Z</dcterms:created>
  <dcterms:modified xsi:type="dcterms:W3CDTF">2020-08-03T12:36:02Z</dcterms:modified>
</cp:coreProperties>
</file>