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Čištění kolejovéh..." sheetId="2" r:id="rId2"/>
    <sheet name="SO 02 - Čištění kolejovéh..." sheetId="3" r:id="rId3"/>
    <sheet name="VON - Čištění kolejového ..." sheetId="4" r:id="rId4"/>
  </sheets>
  <definedNames>
    <definedName name="_xlnm._FilterDatabase" localSheetId="1" hidden="1">'SO 01 - Čištění kolejovéh...'!$C$118:$K$248</definedName>
    <definedName name="_xlnm._FilterDatabase" localSheetId="2" hidden="1">'SO 02 - Čištění kolejovéh...'!$C$118:$K$203</definedName>
    <definedName name="_xlnm._FilterDatabase" localSheetId="3" hidden="1">'VON - Čištění kolejového ...'!$C$116:$K$139</definedName>
    <definedName name="_xlnm.Print_Titles" localSheetId="0">'Rekapitulace stavby'!$92:$92</definedName>
    <definedName name="_xlnm.Print_Titles" localSheetId="1">'SO 01 - Čištění kolejovéh...'!$118:$118</definedName>
    <definedName name="_xlnm.Print_Titles" localSheetId="2">'SO 02 - Čištění kolejovéh...'!$118:$118</definedName>
    <definedName name="_xlnm.Print_Titles" localSheetId="3">'VON - Čištění kolejového ...'!$116:$116</definedName>
    <definedName name="_xlnm.Print_Area" localSheetId="0">'Rekapitulace stavby'!$D$4:$AO$76,'Rekapitulace stavby'!$C$82:$AQ$98</definedName>
    <definedName name="_xlnm.Print_Area" localSheetId="1">'SO 01 - Čištění kolejovéh...'!$C$4:$J$39,'SO 01 - Čištění kolejovéh...'!$C$50:$J$76,'SO 01 - Čištění kolejovéh...'!$C$82:$J$100,'SO 01 - Čištění kolejovéh...'!$C$106:$K$248</definedName>
    <definedName name="_xlnm.Print_Area" localSheetId="2">'SO 02 - Čištění kolejovéh...'!$C$4:$J$39,'SO 02 - Čištění kolejovéh...'!$C$50:$J$76,'SO 02 - Čištění kolejovéh...'!$C$82:$J$100,'SO 02 - Čištění kolejovéh...'!$C$106:$K$203</definedName>
    <definedName name="_xlnm.Print_Area" localSheetId="3">'VON - Čištění kolejového ...'!$C$4:$J$39,'VON - Čištění kolejového ...'!$C$50:$J$76,'VON - Čištění kolejového ...'!$C$82:$J$98,'VON - Čištění kolejového ...'!$C$104:$K$139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3" i="4"/>
  <c r="F111" i="4"/>
  <c r="E109" i="4"/>
  <c r="F91" i="4"/>
  <c r="F89" i="4"/>
  <c r="E87" i="4"/>
  <c r="J24" i="4"/>
  <c r="E24" i="4"/>
  <c r="J114" i="4" s="1"/>
  <c r="J23" i="4"/>
  <c r="J21" i="4"/>
  <c r="E21" i="4"/>
  <c r="J91" i="4" s="1"/>
  <c r="J20" i="4"/>
  <c r="J18" i="4"/>
  <c r="E18" i="4"/>
  <c r="F114" i="4" s="1"/>
  <c r="J17" i="4"/>
  <c r="J12" i="4"/>
  <c r="J111" i="4"/>
  <c r="E7" i="4"/>
  <c r="E107" i="4" s="1"/>
  <c r="J37" i="3"/>
  <c r="J36" i="3"/>
  <c r="AY96" i="1" s="1"/>
  <c r="J35" i="3"/>
  <c r="AX96" i="1" s="1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/>
  <c r="J23" i="3"/>
  <c r="J21" i="3"/>
  <c r="E21" i="3"/>
  <c r="J115" i="3"/>
  <c r="J20" i="3"/>
  <c r="J18" i="3"/>
  <c r="E18" i="3"/>
  <c r="F92" i="3"/>
  <c r="J17" i="3"/>
  <c r="J12" i="3"/>
  <c r="J113" i="3"/>
  <c r="E7" i="3"/>
  <c r="E85" i="3" s="1"/>
  <c r="J37" i="2"/>
  <c r="J36" i="2"/>
  <c r="AY95" i="1"/>
  <c r="J35" i="2"/>
  <c r="AX95" i="1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115" i="2"/>
  <c r="J20" i="2"/>
  <c r="J18" i="2"/>
  <c r="E18" i="2"/>
  <c r="F116" i="2"/>
  <c r="J17" i="2"/>
  <c r="J12" i="2"/>
  <c r="J113" i="2"/>
  <c r="E7" i="2"/>
  <c r="E109" i="2" s="1"/>
  <c r="L90" i="1"/>
  <c r="AM90" i="1"/>
  <c r="AM89" i="1"/>
  <c r="L89" i="1"/>
  <c r="AM87" i="1"/>
  <c r="L87" i="1"/>
  <c r="L85" i="1"/>
  <c r="L84" i="1"/>
  <c r="J138" i="4"/>
  <c r="J135" i="4"/>
  <c r="J132" i="4"/>
  <c r="BK126" i="4"/>
  <c r="BK129" i="4"/>
  <c r="BK123" i="4"/>
  <c r="BK121" i="4"/>
  <c r="J119" i="4"/>
  <c r="BK201" i="3"/>
  <c r="J198" i="3"/>
  <c r="BK195" i="3"/>
  <c r="BK193" i="3"/>
  <c r="BK188" i="3"/>
  <c r="BK185" i="3"/>
  <c r="BK183" i="3"/>
  <c r="J181" i="3"/>
  <c r="BK179" i="3"/>
  <c r="J177" i="3"/>
  <c r="J174" i="3"/>
  <c r="BK172" i="3"/>
  <c r="J170" i="3"/>
  <c r="BK168" i="3"/>
  <c r="J165" i="3"/>
  <c r="J162" i="3"/>
  <c r="J160" i="3"/>
  <c r="BK158" i="3"/>
  <c r="BK156" i="3"/>
  <c r="BK154" i="3"/>
  <c r="BK149" i="3"/>
  <c r="J146" i="3"/>
  <c r="BK143" i="3"/>
  <c r="BK140" i="3"/>
  <c r="BK137" i="3"/>
  <c r="BK134" i="3"/>
  <c r="J132" i="3"/>
  <c r="BK130" i="3"/>
  <c r="J127" i="3"/>
  <c r="J124" i="3"/>
  <c r="J122" i="3"/>
  <c r="J243" i="2"/>
  <c r="BK240" i="2"/>
  <c r="BK237" i="2"/>
  <c r="J237" i="2"/>
  <c r="BK234" i="2"/>
  <c r="J234" i="2"/>
  <c r="BK231" i="2"/>
  <c r="J231" i="2"/>
  <c r="BK228" i="2"/>
  <c r="J228" i="2"/>
  <c r="BK223" i="2"/>
  <c r="J223" i="2"/>
  <c r="BK220" i="2"/>
  <c r="J220" i="2"/>
  <c r="BK218" i="2"/>
  <c r="J218" i="2"/>
  <c r="BK215" i="2"/>
  <c r="J215" i="2"/>
  <c r="BK213" i="2"/>
  <c r="J213" i="2"/>
  <c r="BK211" i="2"/>
  <c r="J211" i="2"/>
  <c r="BK209" i="2"/>
  <c r="J209" i="2"/>
  <c r="BK207" i="2"/>
  <c r="J207" i="2"/>
  <c r="BK205" i="2"/>
  <c r="J205" i="2"/>
  <c r="BK203" i="2"/>
  <c r="J203" i="2"/>
  <c r="BK201" i="2"/>
  <c r="J201" i="2"/>
  <c r="BK199" i="2"/>
  <c r="J199" i="2"/>
  <c r="BK197" i="2"/>
  <c r="J197" i="2"/>
  <c r="BK195" i="2"/>
  <c r="J195" i="2"/>
  <c r="BK192" i="2"/>
  <c r="J192" i="2"/>
  <c r="BK190" i="2"/>
  <c r="J190" i="2"/>
  <c r="BK188" i="2"/>
  <c r="J188" i="2"/>
  <c r="BK186" i="2"/>
  <c r="J186" i="2"/>
  <c r="BK184" i="2"/>
  <c r="J184" i="2"/>
  <c r="BK182" i="2"/>
  <c r="J182" i="2"/>
  <c r="BK180" i="2"/>
  <c r="J180" i="2"/>
  <c r="BK178" i="2"/>
  <c r="J178" i="2"/>
  <c r="BK175" i="2"/>
  <c r="J175" i="2"/>
  <c r="BK172" i="2"/>
  <c r="J172" i="2"/>
  <c r="BK170" i="2"/>
  <c r="J170" i="2"/>
  <c r="BK167" i="2"/>
  <c r="J167" i="2"/>
  <c r="BK165" i="2"/>
  <c r="J165" i="2"/>
  <c r="BK163" i="2"/>
  <c r="J163" i="2"/>
  <c r="BK161" i="2"/>
  <c r="J161" i="2"/>
  <c r="BK159" i="2"/>
  <c r="J159" i="2"/>
  <c r="BK157" i="2"/>
  <c r="J157" i="2"/>
  <c r="BK155" i="2"/>
  <c r="J155" i="2"/>
  <c r="BK153" i="2"/>
  <c r="J153" i="2"/>
  <c r="BK150" i="2"/>
  <c r="J150" i="2"/>
  <c r="BK147" i="2"/>
  <c r="J147" i="2"/>
  <c r="BK144" i="2"/>
  <c r="J144" i="2"/>
  <c r="BK142" i="2"/>
  <c r="J142" i="2"/>
  <c r="BK140" i="2"/>
  <c r="J140" i="2"/>
  <c r="BK138" i="2"/>
  <c r="J138" i="2"/>
  <c r="BK135" i="2"/>
  <c r="J135" i="2"/>
  <c r="BK132" i="2"/>
  <c r="J132" i="2"/>
  <c r="BK126" i="2"/>
  <c r="J126" i="2"/>
  <c r="BK124" i="2"/>
  <c r="J124" i="2"/>
  <c r="BK122" i="2"/>
  <c r="J122" i="2"/>
  <c r="AS94" i="1"/>
  <c r="BK138" i="4"/>
  <c r="BK135" i="4"/>
  <c r="BK132" i="4"/>
  <c r="J129" i="4"/>
  <c r="J126" i="4"/>
  <c r="J123" i="4"/>
  <c r="J121" i="4"/>
  <c r="BK119" i="4"/>
  <c r="J201" i="3"/>
  <c r="BK198" i="3"/>
  <c r="J195" i="3"/>
  <c r="J193" i="3"/>
  <c r="J188" i="3"/>
  <c r="J185" i="3"/>
  <c r="J183" i="3"/>
  <c r="BK181" i="3"/>
  <c r="J179" i="3"/>
  <c r="BK177" i="3"/>
  <c r="BK174" i="3"/>
  <c r="J172" i="3"/>
  <c r="BK170" i="3"/>
  <c r="J168" i="3"/>
  <c r="BK165" i="3"/>
  <c r="BK162" i="3"/>
  <c r="BK160" i="3"/>
  <c r="J158" i="3"/>
  <c r="J156" i="3"/>
  <c r="J154" i="3"/>
  <c r="BK152" i="3"/>
  <c r="J152" i="3"/>
  <c r="J149" i="3"/>
  <c r="BK146" i="3"/>
  <c r="J143" i="3"/>
  <c r="J140" i="3"/>
  <c r="J137" i="3"/>
  <c r="J134" i="3"/>
  <c r="BK132" i="3"/>
  <c r="J130" i="3"/>
  <c r="BK127" i="3"/>
  <c r="BK124" i="3"/>
  <c r="BK122" i="3"/>
  <c r="BK246" i="2"/>
  <c r="J246" i="2"/>
  <c r="BK243" i="2"/>
  <c r="J240" i="2"/>
  <c r="P121" i="2" l="1"/>
  <c r="P120" i="2" s="1"/>
  <c r="BK118" i="4"/>
  <c r="BK117" i="4" s="1"/>
  <c r="J117" i="4" s="1"/>
  <c r="J96" i="4" s="1"/>
  <c r="BK121" i="2"/>
  <c r="BK120" i="2" s="1"/>
  <c r="BK119" i="2" s="1"/>
  <c r="J119" i="2" s="1"/>
  <c r="J30" i="2" s="1"/>
  <c r="AG95" i="1" s="1"/>
  <c r="R121" i="2"/>
  <c r="R120" i="2" s="1"/>
  <c r="R119" i="2" s="1"/>
  <c r="BK217" i="2"/>
  <c r="J217" i="2"/>
  <c r="J99" i="2" s="1"/>
  <c r="R217" i="2"/>
  <c r="P121" i="3"/>
  <c r="P120" i="3"/>
  <c r="T121" i="3"/>
  <c r="T120" i="3"/>
  <c r="P187" i="3"/>
  <c r="R187" i="3"/>
  <c r="P118" i="4"/>
  <c r="P117" i="4" s="1"/>
  <c r="AU97" i="1" s="1"/>
  <c r="T121" i="2"/>
  <c r="T120" i="2" s="1"/>
  <c r="P217" i="2"/>
  <c r="T217" i="2"/>
  <c r="BK121" i="3"/>
  <c r="J121" i="3" s="1"/>
  <c r="J98" i="3" s="1"/>
  <c r="R121" i="3"/>
  <c r="R120" i="3"/>
  <c r="R119" i="3" s="1"/>
  <c r="BK187" i="3"/>
  <c r="J187" i="3" s="1"/>
  <c r="J99" i="3" s="1"/>
  <c r="T187" i="3"/>
  <c r="R118" i="4"/>
  <c r="R117" i="4" s="1"/>
  <c r="T118" i="4"/>
  <c r="T117" i="4" s="1"/>
  <c r="BE243" i="2"/>
  <c r="BE246" i="2"/>
  <c r="J89" i="3"/>
  <c r="J92" i="3"/>
  <c r="E109" i="3"/>
  <c r="F116" i="3"/>
  <c r="BE122" i="3"/>
  <c r="BE124" i="3"/>
  <c r="BE130" i="3"/>
  <c r="BE140" i="3"/>
  <c r="BE143" i="3"/>
  <c r="BE146" i="3"/>
  <c r="BE154" i="3"/>
  <c r="BE158" i="3"/>
  <c r="BE160" i="3"/>
  <c r="BE162" i="3"/>
  <c r="BE168" i="3"/>
  <c r="BE172" i="3"/>
  <c r="BE179" i="3"/>
  <c r="BE188" i="3"/>
  <c r="BE195" i="3"/>
  <c r="BE198" i="3"/>
  <c r="BE201" i="3"/>
  <c r="E85" i="4"/>
  <c r="J89" i="4"/>
  <c r="F92" i="4"/>
  <c r="J92" i="4"/>
  <c r="J113" i="4"/>
  <c r="BE123" i="4"/>
  <c r="BE132" i="4"/>
  <c r="BE138" i="4"/>
  <c r="E85" i="2"/>
  <c r="J89" i="2"/>
  <c r="J91" i="2"/>
  <c r="F92" i="2"/>
  <c r="J92" i="2"/>
  <c r="BE122" i="2"/>
  <c r="BE124" i="2"/>
  <c r="BE126" i="2"/>
  <c r="BE132" i="2"/>
  <c r="BE135" i="2"/>
  <c r="BE138" i="2"/>
  <c r="BE140" i="2"/>
  <c r="BE142" i="2"/>
  <c r="BE144" i="2"/>
  <c r="BE147" i="2"/>
  <c r="BE150" i="2"/>
  <c r="BE153" i="2"/>
  <c r="BE155" i="2"/>
  <c r="BE157" i="2"/>
  <c r="BE159" i="2"/>
  <c r="BE161" i="2"/>
  <c r="BE163" i="2"/>
  <c r="BE165" i="2"/>
  <c r="BE167" i="2"/>
  <c r="BE170" i="2"/>
  <c r="BE172" i="2"/>
  <c r="BE175" i="2"/>
  <c r="BE178" i="2"/>
  <c r="BE180" i="2"/>
  <c r="BE182" i="2"/>
  <c r="BE184" i="2"/>
  <c r="BE186" i="2"/>
  <c r="BE188" i="2"/>
  <c r="BE190" i="2"/>
  <c r="BE192" i="2"/>
  <c r="BE195" i="2"/>
  <c r="BE197" i="2"/>
  <c r="BE199" i="2"/>
  <c r="BE201" i="2"/>
  <c r="BE203" i="2"/>
  <c r="BE205" i="2"/>
  <c r="BE207" i="2"/>
  <c r="BE209" i="2"/>
  <c r="BE211" i="2"/>
  <c r="BE213" i="2"/>
  <c r="BE215" i="2"/>
  <c r="BE218" i="2"/>
  <c r="BE220" i="2"/>
  <c r="BE223" i="2"/>
  <c r="BE228" i="2"/>
  <c r="BE231" i="2"/>
  <c r="BE234" i="2"/>
  <c r="BE237" i="2"/>
  <c r="BE240" i="2"/>
  <c r="J91" i="3"/>
  <c r="BE127" i="3"/>
  <c r="BE132" i="3"/>
  <c r="BE134" i="3"/>
  <c r="BE137" i="3"/>
  <c r="BE149" i="3"/>
  <c r="BE152" i="3"/>
  <c r="BE156" i="3"/>
  <c r="BE165" i="3"/>
  <c r="BE170" i="3"/>
  <c r="BE174" i="3"/>
  <c r="BE177" i="3"/>
  <c r="BE181" i="3"/>
  <c r="BE183" i="3"/>
  <c r="BE185" i="3"/>
  <c r="BE193" i="3"/>
  <c r="BE119" i="4"/>
  <c r="BE121" i="4"/>
  <c r="BE126" i="4"/>
  <c r="BE135" i="4"/>
  <c r="BE129" i="4"/>
  <c r="F37" i="2"/>
  <c r="BD95" i="1" s="1"/>
  <c r="F35" i="2"/>
  <c r="BB95" i="1" s="1"/>
  <c r="J34" i="3"/>
  <c r="AW96" i="1"/>
  <c r="F37" i="4"/>
  <c r="BD97" i="1" s="1"/>
  <c r="F37" i="3"/>
  <c r="BD96" i="1"/>
  <c r="J34" i="2"/>
  <c r="AW95" i="1" s="1"/>
  <c r="F36" i="3"/>
  <c r="BC96" i="1"/>
  <c r="F35" i="4"/>
  <c r="BB97" i="1" s="1"/>
  <c r="F34" i="2"/>
  <c r="BA95" i="1" s="1"/>
  <c r="F36" i="2"/>
  <c r="BC95" i="1" s="1"/>
  <c r="F34" i="3"/>
  <c r="BA96" i="1"/>
  <c r="F35" i="3"/>
  <c r="BB96" i="1" s="1"/>
  <c r="F34" i="4"/>
  <c r="BA97" i="1" s="1"/>
  <c r="J34" i="4"/>
  <c r="AW97" i="1" s="1"/>
  <c r="F36" i="4"/>
  <c r="BC97" i="1"/>
  <c r="P119" i="3" l="1"/>
  <c r="AU96" i="1"/>
  <c r="T119" i="2"/>
  <c r="T119" i="3"/>
  <c r="P119" i="2"/>
  <c r="AU95" i="1"/>
  <c r="J118" i="4"/>
  <c r="J97" i="4" s="1"/>
  <c r="J96" i="2"/>
  <c r="J120" i="2"/>
  <c r="J97" i="2"/>
  <c r="J121" i="2"/>
  <c r="J98" i="2"/>
  <c r="BK120" i="3"/>
  <c r="J120" i="3"/>
  <c r="J97" i="3" s="1"/>
  <c r="J33" i="3"/>
  <c r="AV96" i="1"/>
  <c r="AT96" i="1"/>
  <c r="J30" i="4"/>
  <c r="AG97" i="1"/>
  <c r="F33" i="4"/>
  <c r="AZ97" i="1"/>
  <c r="BA94" i="1"/>
  <c r="W30" i="1"/>
  <c r="BC94" i="1"/>
  <c r="W32" i="1"/>
  <c r="F33" i="2"/>
  <c r="AZ95" i="1"/>
  <c r="J33" i="2"/>
  <c r="AV95" i="1"/>
  <c r="AT95" i="1" s="1"/>
  <c r="J33" i="4"/>
  <c r="AV97" i="1"/>
  <c r="AT97" i="1" s="1"/>
  <c r="BB94" i="1"/>
  <c r="W31" i="1"/>
  <c r="BD94" i="1"/>
  <c r="W33" i="1" s="1"/>
  <c r="F33" i="3"/>
  <c r="AZ96" i="1"/>
  <c r="J39" i="4" l="1"/>
  <c r="BK119" i="3"/>
  <c r="J119" i="3"/>
  <c r="J30" i="3" s="1"/>
  <c r="AG96" i="1" s="1"/>
  <c r="AN96" i="1" s="1"/>
  <c r="J39" i="2"/>
  <c r="AN95" i="1"/>
  <c r="AN97" i="1"/>
  <c r="AU94" i="1"/>
  <c r="AX94" i="1"/>
  <c r="AY94" i="1"/>
  <c r="AZ94" i="1"/>
  <c r="W29" i="1" s="1"/>
  <c r="AW94" i="1"/>
  <c r="AK30" i="1" s="1"/>
  <c r="J96" i="3" l="1"/>
  <c r="J39" i="3"/>
  <c r="AG94" i="1"/>
  <c r="AK26" i="1" s="1"/>
  <c r="AV94" i="1"/>
  <c r="AK29" i="1"/>
  <c r="AK35" i="1" l="1"/>
  <c r="AT94" i="1"/>
  <c r="AN94" i="1" l="1"/>
</calcChain>
</file>

<file path=xl/sharedStrings.xml><?xml version="1.0" encoding="utf-8"?>
<sst xmlns="http://schemas.openxmlformats.org/spreadsheetml/2006/main" count="2657" uniqueCount="506">
  <si>
    <t>Export Komplet</t>
  </si>
  <si>
    <t/>
  </si>
  <si>
    <t>2.0</t>
  </si>
  <si>
    <t>ZAMOK</t>
  </si>
  <si>
    <t>False</t>
  </si>
  <si>
    <t>{dd21bf9b-5b9d-4b96-9385-86e1dce928e8}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</si>
  <si>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</si>
  <si>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</si>
  <si>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</si>
  <si>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</si>
  <si>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</si>
  <si>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</si>
  <si>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</si>
  <si>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</si>
  <si>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63520212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</si>
  <si>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</si>
  <si>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</si>
  <si>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Čištění kolejového lože v úseku Opava východ - Hradec nad Moravicí</t>
  </si>
  <si>
    <t>KSO:</t>
  </si>
  <si>
    <t>CC-CZ:</t>
  </si>
  <si>
    <t>Místo:</t>
  </si>
  <si>
    <t>PS Opava</t>
  </si>
  <si>
    <t>Datum:</t>
  </si>
  <si>
    <t>5. 8. 2020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</si>
  <si>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</si>
  <si>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</si>
  <si>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</si>
  <si>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</si>
  <si>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</si>
  <si>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</si>
  <si>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</si>
  <si>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</si>
  <si>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</si>
  <si>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</si>
  <si>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</si>
  <si>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</si>
  <si>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</si>
  <si>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</si>
  <si>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</si>
  <si>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</si>
  <si>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</si>
  <si>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</si>
  <si>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</si>
  <si>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</si>
  <si>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</si>
  <si>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</si>
  <si>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</si>
  <si>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</si>
  <si>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</si>
  <si>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</si>
  <si>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</si>
  <si>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</si>
  <si>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</si>
  <si>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</si>
  <si>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</si>
  <si>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</si>
  <si>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</si>
  <si>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</si>
  <si>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</si>
  <si>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</si>
  <si>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</si>
  <si>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</si>
  <si>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</si>
  <si>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</si>
  <si>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</si>
  <si>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</si>
  <si>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</si>
  <si>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</si>
  <si>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</si>
  <si>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</si>
  <si>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</si>
  <si>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</si>
  <si>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</si>
  <si>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</si>
  <si>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</si>
  <si>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</si>
  <si>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</si>
  <si>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</si>
  <si>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</si>
  <si>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</si>
  <si>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</si>
  <si>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</si>
  <si>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</si>
  <si>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Čištění kolejového lože v km 0,790 – 1,717</t>
  </si>
  <si>
    <t>STA</t>
  </si>
  <si>
    <t>1</t>
  </si>
  <si>
    <t>{ab0aef7a-b1fc-4b54-a330-388476cb4d82}</t>
  </si>
  <si>
    <t>2</t>
  </si>
  <si>
    <t>SO 02</t>
  </si>
  <si>
    <t>Čištění kolejového lože v km 1,735 – 2,550</t>
  </si>
  <si>
    <t>{6c4b5d86-6a5e-4f6b-ad64-e13b2af13178}</t>
  </si>
  <si>
    <t>VON</t>
  </si>
  <si>
    <t>{8b53dca5-ea5a-4518-92c3-e827d5a1a8b8}</t>
  </si>
  <si>
    <t>KRYCÍ LIST SOUPISU PRACÍ</t>
  </si>
  <si>
    <t>Objekt:</t>
  </si>
  <si>
    <t>SO 01 - Čištění kolejového lože v km 0,790 – 1,717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</si>
  <si>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</si>
  <si>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</si>
  <si>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</si>
  <si>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</si>
  <si>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</si>
  <si>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</si>
  <si>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</si>
  <si>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</si>
  <si>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</si>
  <si>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</si>
  <si>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</si>
  <si>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</si>
  <si>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</si>
  <si>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</si>
  <si>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</si>
  <si>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</si>
  <si>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</si>
  <si>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</si>
  <si>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</si>
  <si>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</si>
  <si>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</si>
  <si>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</si>
  <si>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</si>
  <si>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</si>
  <si>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</si>
  <si>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</si>
  <si>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</si>
  <si>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5905085010</t>
  </si>
  <si>
    <t>Souvislé čištění KL strojně koleje pražce dřevěné rozdělení "c"</t>
  </si>
  <si>
    <t>km</t>
  </si>
  <si>
    <t>Sborník UOŽI 01 2020</t>
  </si>
  <si>
    <t>4</t>
  </si>
  <si>
    <t>-861365688</t>
  </si>
  <si>
    <t>PP</t>
  </si>
  <si>
    <t>Souvislé čištění KL strojně koleje pražce dřevěné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</si>
  <si>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5905085040</t>
  </si>
  <si>
    <t>Souvislé čištění KL strojně koleje pražce betonové rozdělení "c"</t>
  </si>
  <si>
    <t>830100364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</si>
  <si>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</si>
  <si>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3</t>
  </si>
  <si>
    <t>5905105030</t>
  </si>
  <si>
    <t>Doplnění KL kamenivem souvisle strojně v koleji</t>
  </si>
  <si>
    <t>m3</t>
  </si>
  <si>
    <t>1864651129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</si>
  <si>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</si>
  <si>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VV</t>
  </si>
  <si>
    <t>634,00*1,693*0,40</t>
  </si>
  <si>
    <t>153,00*1,864*0,40</t>
  </si>
  <si>
    <t>115,00*1,780*0,40</t>
  </si>
  <si>
    <t>Součet</t>
  </si>
  <si>
    <t>1208642966</t>
  </si>
  <si>
    <t>268,00*0,1409"nadvýšení, rozšíření</t>
  </si>
  <si>
    <t>5905115010</t>
  </si>
  <si>
    <t>Příplatek za úpravu nadvýšení KL v oblouku o malém poloměru</t>
  </si>
  <si>
    <t>m</t>
  </si>
  <si>
    <t>-1363926698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</si>
  <si>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</si>
  <si>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178,00+115,00</t>
  </si>
  <si>
    <t>6</t>
  </si>
  <si>
    <t>5914020020</t>
  </si>
  <si>
    <t>Čištění otevřených odvodňovacích zařízení strojně příkop nezpevněný</t>
  </si>
  <si>
    <t>1421863316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</si>
  <si>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</si>
  <si>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7</t>
  </si>
  <si>
    <t>5908005430</t>
  </si>
  <si>
    <t>Oprava kolejnicového styku demontáž spojek tv. S49</t>
  </si>
  <si>
    <t>styk</t>
  </si>
  <si>
    <t>-1910142540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</si>
  <si>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</si>
  <si>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8</t>
  </si>
  <si>
    <t>5907050120</t>
  </si>
  <si>
    <t>Dělení kolejnic kyslíkem tv. S49</t>
  </si>
  <si>
    <t>kus</t>
  </si>
  <si>
    <t>-609137462</t>
  </si>
  <si>
    <t>Dělení kolejnic kyslíkem tv. S49. Poznámka: 1. V cenách jsou započteny náklady na manipulaci, podložení, označení a provedení řezu kolejnice.</t>
  </si>
  <si>
    <t>9</t>
  </si>
  <si>
    <t>5999010010</t>
  </si>
  <si>
    <t>Vyjmutí a snesení konstrukcí nebo dílů hmotnosti do 10 t</t>
  </si>
  <si>
    <t>t</t>
  </si>
  <si>
    <t>-1165404028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</si>
  <si>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</si>
  <si>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762,00*0,295298</t>
  </si>
  <si>
    <t>10</t>
  </si>
  <si>
    <t>5999010020</t>
  </si>
  <si>
    <t>Vyjmutí a snesení konstrukcí nebo dílů hmotnosti přes 10 do 20 t</t>
  </si>
  <si>
    <t>-2004682712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</si>
  <si>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</si>
  <si>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110,00*0,546098+30,00*0,549253</t>
  </si>
  <si>
    <t>11</t>
  </si>
  <si>
    <t>5905065010</t>
  </si>
  <si>
    <t>Samostatná úprava vrstvy kolejového lože pod ložnou plochou pražců v koleji</t>
  </si>
  <si>
    <t>m2</t>
  </si>
  <si>
    <t>1181094032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</si>
  <si>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</si>
  <si>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902,00*4,00</t>
  </si>
  <si>
    <t>12</t>
  </si>
  <si>
    <t>5906130380</t>
  </si>
  <si>
    <t>Montáž kolejového roštu v ose koleje pražce betonové vystrojené tv. S49 rozdělení "c"</t>
  </si>
  <si>
    <t>677134468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</si>
  <si>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</si>
  <si>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13</t>
  </si>
  <si>
    <t>5913035210</t>
  </si>
  <si>
    <t>Demontáž celopryžové přejezdové konstrukce silně zatížené v koleji část vnější a vnitřní bez závěrných zídek</t>
  </si>
  <si>
    <t>-1403000322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</si>
  <si>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</si>
  <si>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14</t>
  </si>
  <si>
    <t>5913040210</t>
  </si>
  <si>
    <t>Montáž celopryžové přejezdové konstrukce silně zatížené v koleji část vnější a vnitřní bez závěrných zídek</t>
  </si>
  <si>
    <t>-415996596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</si>
  <si>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</si>
  <si>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5908050010</t>
  </si>
  <si>
    <t>Výměna upevnění podkladnicového komplety a pryžová podložka</t>
  </si>
  <si>
    <t>úl.pl.</t>
  </si>
  <si>
    <t>1705990106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</si>
  <si>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</si>
  <si>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16</t>
  </si>
  <si>
    <t>5909032020</t>
  </si>
  <si>
    <t>Přesná úprava GPK koleje směrové a výškové uspořádání pražce betonové</t>
  </si>
  <si>
    <t>-971376237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</si>
  <si>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</si>
  <si>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17</t>
  </si>
  <si>
    <t>5909030020</t>
  </si>
  <si>
    <t>Následná úprava GPK koleje směrové a výškové uspořádání pražce betonové</t>
  </si>
  <si>
    <t>-1991177547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</si>
  <si>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</si>
  <si>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18</t>
  </si>
  <si>
    <t>-361643612</t>
  </si>
  <si>
    <t>19</t>
  </si>
  <si>
    <t>5907010070</t>
  </si>
  <si>
    <t>Výměna LISŮ tv. S49 rozdělení "c"</t>
  </si>
  <si>
    <t>-1461326186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</si>
  <si>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</si>
  <si>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2*3,40</t>
  </si>
  <si>
    <t>20</t>
  </si>
  <si>
    <t>5910020030</t>
  </si>
  <si>
    <t>Svařování kolejnic termitem plný předehřev standardní spára svar sériový tv. S49</t>
  </si>
  <si>
    <t>svar</t>
  </si>
  <si>
    <t>-122262223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</si>
  <si>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</si>
  <si>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5910040310</t>
  </si>
  <si>
    <t>Umožnění volné dilatace kolejnice demontáž upevňovadel s osazením kluzných podložek rozdělení pražců "c"</t>
  </si>
  <si>
    <t>686854767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</si>
  <si>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</si>
  <si>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927,00*2</t>
  </si>
  <si>
    <t>22</t>
  </si>
  <si>
    <t>5910040410</t>
  </si>
  <si>
    <t>Umožnění volné dilatace kolejnice montáž upevňovadel s odstraněním kluzných podložek rozdělení pražců "c"</t>
  </si>
  <si>
    <t>1415193222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</si>
  <si>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</si>
  <si>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23</t>
  </si>
  <si>
    <t>5910045010</t>
  </si>
  <si>
    <t>Zajištění polohy kolejnice bočními válečkovými opěrkami rozdělení pražců "c"</t>
  </si>
  <si>
    <t>1334616726</t>
  </si>
  <si>
    <t>Zajištění polohy kolejnice bočními válečkovými opěrkami rozdělení pražců "c". Poznámka: 1. V cenách jsou započteny náklady na montáž a demontáž bočních opěrek v oblouku o malém poloměru.</t>
  </si>
  <si>
    <t>24</t>
  </si>
  <si>
    <t>5910035030</t>
  </si>
  <si>
    <t>Dosažení dovolené upínací teploty v BK prodloužením kolejnicového pásu v koleji tv. S49</t>
  </si>
  <si>
    <t>777405108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</si>
  <si>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</si>
  <si>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25</t>
  </si>
  <si>
    <t>5910136010</t>
  </si>
  <si>
    <t>Montáž pražcové kotvy v koleji</t>
  </si>
  <si>
    <t>1323893887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</si>
  <si>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</si>
  <si>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26</t>
  </si>
  <si>
    <t>5906135070</t>
  </si>
  <si>
    <t>Demontáž kolejového roštu koleje na úložišti pražce dřevěné tv. S49 rozdělení "c"</t>
  </si>
  <si>
    <t>-1758636633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</si>
  <si>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</si>
  <si>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27</t>
  </si>
  <si>
    <t>5906135190</t>
  </si>
  <si>
    <t>Demontáž kolejového roštu koleje na úložišti pražce betonové tv. S49 "c"</t>
  </si>
  <si>
    <t>-122806144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</si>
  <si>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</si>
  <si>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28</t>
  </si>
  <si>
    <t>7592005050</t>
  </si>
  <si>
    <t>Montáž počítacího bodu (senzoru) RSR 180</t>
  </si>
  <si>
    <t>512</t>
  </si>
  <si>
    <t>1016591945</t>
  </si>
  <si>
    <t>Montáž počítacího bodu (senzoru) RSR 180 - uložení a připevnění na určené místo, seřízení polohy, přezkoušení</t>
  </si>
  <si>
    <t>29</t>
  </si>
  <si>
    <t>7592007050</t>
  </si>
  <si>
    <t>Demontáž počítacího bodu (senzoru) RSR 180</t>
  </si>
  <si>
    <t>-1369034994</t>
  </si>
  <si>
    <t>30</t>
  </si>
  <si>
    <t>M</t>
  </si>
  <si>
    <t>5955101000</t>
  </si>
  <si>
    <t>Kamenivo drcené štěrk frakce 31,5/63 třídy BI</t>
  </si>
  <si>
    <t>-2042520474</t>
  </si>
  <si>
    <t>625,302*1,70+37,761*1,70+70,000*1,70</t>
  </si>
  <si>
    <t>31</t>
  </si>
  <si>
    <t>5957104025</t>
  </si>
  <si>
    <t>Kolejnicové pásy třídy R260 tv. 49 E1 délky 75 metrů</t>
  </si>
  <si>
    <t>629222177</t>
  </si>
  <si>
    <t>32</t>
  </si>
  <si>
    <t>5956140030</t>
  </si>
  <si>
    <t>Pražec betonový příčný vystrojený včetně kompletů tv. B 91S/2 (S)</t>
  </si>
  <si>
    <t>758007854</t>
  </si>
  <si>
    <t>33</t>
  </si>
  <si>
    <t>R1</t>
  </si>
  <si>
    <t>Pražec betonový příčný vystrojený včetně kompletů tv.B 91 S/2 W14 - 2,5 mm</t>
  </si>
  <si>
    <t>-420551853</t>
  </si>
  <si>
    <t>34</t>
  </si>
  <si>
    <t>R2</t>
  </si>
  <si>
    <t>Pražec betonový příčný vystrojený včetně kompletů tv.B 91 S/2 W14 - 5,0 mm</t>
  </si>
  <si>
    <t>2068351199</t>
  </si>
  <si>
    <t>35</t>
  </si>
  <si>
    <t>R3</t>
  </si>
  <si>
    <t>Pražec betonový příčný vystrojený včetně kompletů tv.B 91 S/2 W14 - 7,5 mm</t>
  </si>
  <si>
    <t>144730148</t>
  </si>
  <si>
    <t>36</t>
  </si>
  <si>
    <t>R4</t>
  </si>
  <si>
    <t>Pražec betonový příčný vystrojený včetně kompletů tv.B 91 S/2 W14 - 10,0 mm</t>
  </si>
  <si>
    <t>1556951093</t>
  </si>
  <si>
    <t>37</t>
  </si>
  <si>
    <t>R5</t>
  </si>
  <si>
    <t>Pražec betonový příčný vystrojený včetně kompletů tv.B 91 S/2 W14R - 12,5 mm</t>
  </si>
  <si>
    <t>712389229</t>
  </si>
  <si>
    <t>38</t>
  </si>
  <si>
    <t>5958158005</t>
  </si>
  <si>
    <t>Podložka pryžová pod patu kolejnice S49  183/126/6</t>
  </si>
  <si>
    <t>-1777462878</t>
  </si>
  <si>
    <t>39</t>
  </si>
  <si>
    <t>5958125010</t>
  </si>
  <si>
    <t>Komplety s antikorozní úpravou ŽS 4 (svěrka ŽS4, šroub RS 1, matice M24, podložka Fe6)</t>
  </si>
  <si>
    <t>-2097622690</t>
  </si>
  <si>
    <t>40</t>
  </si>
  <si>
    <t>5960101000</t>
  </si>
  <si>
    <t>Pražcové kotvy TDHB pro pražec betonový B 91</t>
  </si>
  <si>
    <t>1443199086</t>
  </si>
  <si>
    <t>41</t>
  </si>
  <si>
    <t>5957134000</t>
  </si>
  <si>
    <t>Lepený izolovaný styk tv. S49 s tepelně zpracovanou hlavou délky 3,40 m</t>
  </si>
  <si>
    <t>1243376071</t>
  </si>
  <si>
    <t>OST</t>
  </si>
  <si>
    <t>Ostatní</t>
  </si>
  <si>
    <t>42</t>
  </si>
  <si>
    <t>9909000400</t>
  </si>
  <si>
    <t>Poplatek za likvidaci plastových součástí</t>
  </si>
  <si>
    <t>-52805889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</si>
  <si>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</si>
  <si>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43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</si>
  <si>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</si>
  <si>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</si>
  <si>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919180120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</si>
  <si>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</si>
  <si>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1"pryžové a PE podložky - 0,754 t - odpad</t>
  </si>
  <si>
    <t>44</t>
  </si>
  <si>
    <t>9909000100</t>
  </si>
  <si>
    <t>Poplatek za uložení suti nebo hmot na oficiální skládku</t>
  </si>
  <si>
    <t>-1430669617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</si>
  <si>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</si>
  <si>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603,412*1,80"štěrkové lože</t>
  </si>
  <si>
    <t xml:space="preserve">250,00*2,00"zemina </t>
  </si>
  <si>
    <t>45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</si>
  <si>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</si>
  <si>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</si>
  <si>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-1976708127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</si>
  <si>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</si>
  <si>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1086,142+500,000"štěrkové lože, zemina - odpad</t>
  </si>
  <si>
    <t>46</t>
  </si>
  <si>
    <t>9902300500</t>
  </si>
  <si>
    <t>Doprava jednosměrná (např. nakupovaného materiálu) mechanizací o nosnosti přes 3,5 t sypanin (kameniva, písku, suti, dlažebních kostek, atd.) do 60 km</t>
  </si>
  <si>
    <t>844530347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</si>
  <si>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</si>
  <si>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1246,207"štěrk</t>
  </si>
  <si>
    <t>47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</si>
  <si>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</si>
  <si>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</si>
  <si>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1359204768</t>
  </si>
  <si>
    <t>Doprava jednosměrná (např. nakupovaného materiálu)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</si>
  <si>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96,311+0,429"kolejnicové pásy, LISy</t>
  </si>
  <si>
    <t>48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</si>
  <si>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</si>
  <si>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</si>
  <si>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-2120727417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</si>
  <si>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</si>
  <si>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440,142"betonové pražce</t>
  </si>
  <si>
    <t>49</t>
  </si>
  <si>
    <t>9902300600</t>
  </si>
  <si>
    <t>Doprava jednosměrná (např. nakupovaného materiálu) mechanizací o nosnosti přes 3,5 t sypanin (kameniva, písku, suti, dlažebních kostek, atd.) do 80 km</t>
  </si>
  <si>
    <t>1663103686</t>
  </si>
  <si>
    <t>Doprava jednosměrná (např. nakupovaného materiálu)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</si>
  <si>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10,030"pražcové kotvy</t>
  </si>
  <si>
    <t>50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</si>
  <si>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</si>
  <si>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</si>
  <si>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2144709899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</si>
  <si>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</si>
  <si>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1"svrškový materiál - 0,116 t</t>
  </si>
  <si>
    <t>51</t>
  </si>
  <si>
    <t>9903200100</t>
  </si>
  <si>
    <t>Přeprava mechanizace na místo prováděných prací o hmotnosti přes 12 t přes 50 do 100 km</t>
  </si>
  <si>
    <t>-1441830852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</si>
  <si>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</si>
  <si>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9"SČ,ASP, PUŠL, DVOUCESTNÉ RYPADLO, KOLEJ.JEŘÁB, 2xJEŘÁB, ASP, PUŠL</t>
  </si>
  <si>
    <t>SO 02 - Čištění kolejového lože v km 1,735 – 2,550</t>
  </si>
  <si>
    <t>-1123059848</t>
  </si>
  <si>
    <t>-350194443</t>
  </si>
  <si>
    <t>754,00*1,657*0,40</t>
  </si>
  <si>
    <t>5915010020</t>
  </si>
  <si>
    <t>Těžení zeminy nebo horniny železničního spodku II. třídy</t>
  </si>
  <si>
    <t>-1275497850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</si>
  <si>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</si>
  <si>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50,00*3,00*0,25</t>
  </si>
  <si>
    <t>-1140916994</t>
  </si>
  <si>
    <t>614047676</t>
  </si>
  <si>
    <t>1845771391</t>
  </si>
  <si>
    <t>61,00*0,546098</t>
  </si>
  <si>
    <t>5905055010</t>
  </si>
  <si>
    <t>Odstranění stávajícího kolejového lože odtěžením v koleji</t>
  </si>
  <si>
    <t>-1346339193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</si>
  <si>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</si>
  <si>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61,00*1,352</t>
  </si>
  <si>
    <t>5905060010</t>
  </si>
  <si>
    <t>Zřízení nového kolejového lože v koleji</t>
  </si>
  <si>
    <t>-1923138370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</si>
  <si>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</si>
  <si>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5999015020</t>
  </si>
  <si>
    <t>Vložení konstrukcí nebo dílů hmotnosti přes 10 do 20 t</t>
  </si>
  <si>
    <t>-1848363487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</si>
  <si>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</si>
  <si>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5907015485</t>
  </si>
  <si>
    <t>Ojedinělá výměna kolejnic současně s výměnou pryžové podložky tv. S49 rozdělení "c"</t>
  </si>
  <si>
    <t>-1194650128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</si>
  <si>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</si>
  <si>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61,00*2</t>
  </si>
  <si>
    <t>5907015035</t>
  </si>
  <si>
    <t>Ojedinělá výměna kolejnic stávající upevnění tv. S49 rozdělení "c"</t>
  </si>
  <si>
    <t>-744084349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</si>
  <si>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</si>
  <si>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2*12,00</t>
  </si>
  <si>
    <t>5908053150</t>
  </si>
  <si>
    <t>Výměna drobného kolejiva šroub svěrkový tv. T</t>
  </si>
  <si>
    <t>1154398712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</si>
  <si>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</si>
  <si>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-1812060069</t>
  </si>
  <si>
    <t>-297031350</t>
  </si>
  <si>
    <t>1970287694</t>
  </si>
  <si>
    <t>628000266</t>
  </si>
  <si>
    <t>-912732703</t>
  </si>
  <si>
    <t>200,00*2</t>
  </si>
  <si>
    <t>-349615864</t>
  </si>
  <si>
    <t>-168744910</t>
  </si>
  <si>
    <t>-1120568848</t>
  </si>
  <si>
    <t>-815433470</t>
  </si>
  <si>
    <t>-700124467</t>
  </si>
  <si>
    <t>499,751*1,70+82,472*1,70+70,000*1,70</t>
  </si>
  <si>
    <t>5958134041</t>
  </si>
  <si>
    <t>Součásti upevňovací šroub svěrkový T5</t>
  </si>
  <si>
    <t>-1700879722</t>
  </si>
  <si>
    <t>5958134115</t>
  </si>
  <si>
    <t>Součásti upevňovací matice M24</t>
  </si>
  <si>
    <t>-797037879</t>
  </si>
  <si>
    <t>5958134040</t>
  </si>
  <si>
    <t>Součásti upevňovací kroužek pružný dvojitý Fe 6</t>
  </si>
  <si>
    <t>-2976708</t>
  </si>
  <si>
    <t>-921209320</t>
  </si>
  <si>
    <t>5958134140</t>
  </si>
  <si>
    <t>Součásti upevňovací vložka M</t>
  </si>
  <si>
    <t>1107162565</t>
  </si>
  <si>
    <t>-1505761616</t>
  </si>
  <si>
    <t>499,751*1,80+82,472*1,80"štěrkové lože</t>
  </si>
  <si>
    <t xml:space="preserve">150,00*2,00+37,500*2,00"zemina </t>
  </si>
  <si>
    <t>-295069521</t>
  </si>
  <si>
    <t>1792501245</t>
  </si>
  <si>
    <t>1048,001+375,000+0,033"štěrk, zemina, pryž.podložky - odpad</t>
  </si>
  <si>
    <t>-1018041260</t>
  </si>
  <si>
    <t>1108,779"štěrk</t>
  </si>
  <si>
    <t>9902300700</t>
  </si>
  <si>
    <t>Doprava jednosměrná (např. nakupovaného materiálu) mechanizací o nosnosti přes 3,5 t sypanin (kameniva, písku, suti, dlažebních kostek, atd.) do 100 km</t>
  </si>
  <si>
    <t>1659491425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</si>
  <si>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</si>
  <si>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 xml:space="preserve">3,443"svrškový materiál </t>
  </si>
  <si>
    <t>VON - Čištění kolejového lože v úseku Opava východ - Hradec nad Moravicí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</si>
  <si>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</si>
  <si>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</si>
  <si>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</si>
  <si>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</si>
  <si>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</si>
  <si>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</si>
  <si>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-1051387542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</si>
  <si>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</si>
  <si>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</si>
  <si>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</si>
  <si>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</si>
  <si>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-1743008874</t>
  </si>
  <si>
    <t>022101001</t>
  </si>
  <si>
    <t>Geodetické práce Geodetické práce před opravou</t>
  </si>
  <si>
    <t>35894041</t>
  </si>
  <si>
    <t>0,927+0,815</t>
  </si>
  <si>
    <t>022101011</t>
  </si>
  <si>
    <t>Geodetické práce Geodetické práce v průběhu opravy</t>
  </si>
  <si>
    <t>1309338074</t>
  </si>
  <si>
    <t>022101021</t>
  </si>
  <si>
    <t>Geodetické práce Geodetické práce po ukončení opravy</t>
  </si>
  <si>
    <t>1404341992</t>
  </si>
  <si>
    <t>022111001</t>
  </si>
  <si>
    <t>Geodetické práce Kontrola PPK při směrové a výškové úpravě koleje zaměřením APK trať jednokolejná</t>
  </si>
  <si>
    <t>-708266736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</si>
  <si>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</si>
  <si>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033131001</t>
  </si>
  <si>
    <t>Provozní vlivy Organizační zajištění prací při zřizování a udržování BK kolejí a výhybek</t>
  </si>
  <si>
    <t>1960742215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</si>
  <si>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</si>
  <si>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927,00+200,00</t>
  </si>
  <si>
    <t>033111001</t>
  </si>
  <si>
    <t>Provozní vlivy Výluka silničního provozu se zajištěním objížďky</t>
  </si>
  <si>
    <t>soubor</t>
  </si>
  <si>
    <t>2022184640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</si>
</sst>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1"/>
      <c r="AQ5" s="21"/>
      <c r="AR5" s="19"/>
      <c r="BE5" s="24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21"/>
      <c r="AQ6" s="21"/>
      <c r="AR6" s="19"/>
      <c r="BE6" s="24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44"/>
      <c r="BS13" s="16" t="s">
        <v>6</v>
      </c>
    </row>
    <row r="14" spans="1:74" ht="12.75">
      <c r="B14" s="20"/>
      <c r="C14" s="21"/>
      <c r="D14" s="21"/>
      <c r="E14" s="249" t="s">
        <v>31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4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4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1:71" s="1" customFormat="1" ht="16.5" customHeight="1">
      <c r="B23" s="20"/>
      <c r="C23" s="21"/>
      <c r="D23" s="21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1"/>
      <c r="AP23" s="21"/>
      <c r="AQ23" s="21"/>
      <c r="AR23" s="19"/>
      <c r="BE23" s="24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2">
        <f>ROUND(AG94,2)</f>
        <v>0</v>
      </c>
      <c r="AL26" s="253"/>
      <c r="AM26" s="253"/>
      <c r="AN26" s="253"/>
      <c r="AO26" s="253"/>
      <c r="AP26" s="35"/>
      <c r="AQ26" s="35"/>
      <c r="AR26" s="38"/>
      <c r="BE26" s="24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4" t="s">
        <v>38</v>
      </c>
      <c r="M28" s="254"/>
      <c r="N28" s="254"/>
      <c r="O28" s="254"/>
      <c r="P28" s="254"/>
      <c r="Q28" s="35"/>
      <c r="R28" s="35"/>
      <c r="S28" s="35"/>
      <c r="T28" s="35"/>
      <c r="U28" s="35"/>
      <c r="V28" s="35"/>
      <c r="W28" s="254" t="s">
        <v>39</v>
      </c>
      <c r="X28" s="254"/>
      <c r="Y28" s="254"/>
      <c r="Z28" s="254"/>
      <c r="AA28" s="254"/>
      <c r="AB28" s="254"/>
      <c r="AC28" s="254"/>
      <c r="AD28" s="254"/>
      <c r="AE28" s="254"/>
      <c r="AF28" s="35"/>
      <c r="AG28" s="35"/>
      <c r="AH28" s="35"/>
      <c r="AI28" s="35"/>
      <c r="AJ28" s="35"/>
      <c r="AK28" s="254" t="s">
        <v>40</v>
      </c>
      <c r="AL28" s="254"/>
      <c r="AM28" s="254"/>
      <c r="AN28" s="254"/>
      <c r="AO28" s="254"/>
      <c r="AP28" s="35"/>
      <c r="AQ28" s="35"/>
      <c r="AR28" s="38"/>
      <c r="BE28" s="244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57">
        <v>0.21</v>
      </c>
      <c r="M29" s="256"/>
      <c r="N29" s="256"/>
      <c r="O29" s="256"/>
      <c r="P29" s="256"/>
      <c r="Q29" s="40"/>
      <c r="R29" s="40"/>
      <c r="S29" s="40"/>
      <c r="T29" s="40"/>
      <c r="U29" s="40"/>
      <c r="V29" s="40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40"/>
      <c r="AG29" s="40"/>
      <c r="AH29" s="40"/>
      <c r="AI29" s="40"/>
      <c r="AJ29" s="40"/>
      <c r="AK29" s="255">
        <f>ROUND(AV94, 2)</f>
        <v>0</v>
      </c>
      <c r="AL29" s="256"/>
      <c r="AM29" s="256"/>
      <c r="AN29" s="256"/>
      <c r="AO29" s="256"/>
      <c r="AP29" s="40"/>
      <c r="AQ29" s="40"/>
      <c r="AR29" s="41"/>
      <c r="BE29" s="245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57">
        <v>0.15</v>
      </c>
      <c r="M30" s="256"/>
      <c r="N30" s="256"/>
      <c r="O30" s="256"/>
      <c r="P30" s="256"/>
      <c r="Q30" s="40"/>
      <c r="R30" s="40"/>
      <c r="S30" s="40"/>
      <c r="T30" s="40"/>
      <c r="U30" s="40"/>
      <c r="V30" s="40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40"/>
      <c r="AG30" s="40"/>
      <c r="AH30" s="40"/>
      <c r="AI30" s="40"/>
      <c r="AJ30" s="40"/>
      <c r="AK30" s="255">
        <f>ROUND(AW94, 2)</f>
        <v>0</v>
      </c>
      <c r="AL30" s="256"/>
      <c r="AM30" s="256"/>
      <c r="AN30" s="256"/>
      <c r="AO30" s="256"/>
      <c r="AP30" s="40"/>
      <c r="AQ30" s="40"/>
      <c r="AR30" s="41"/>
      <c r="BE30" s="245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57">
        <v>0.21</v>
      </c>
      <c r="M31" s="256"/>
      <c r="N31" s="256"/>
      <c r="O31" s="256"/>
      <c r="P31" s="256"/>
      <c r="Q31" s="40"/>
      <c r="R31" s="40"/>
      <c r="S31" s="40"/>
      <c r="T31" s="40"/>
      <c r="U31" s="40"/>
      <c r="V31" s="40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40"/>
      <c r="AG31" s="40"/>
      <c r="AH31" s="40"/>
      <c r="AI31" s="40"/>
      <c r="AJ31" s="40"/>
      <c r="AK31" s="255">
        <v>0</v>
      </c>
      <c r="AL31" s="256"/>
      <c r="AM31" s="256"/>
      <c r="AN31" s="256"/>
      <c r="AO31" s="256"/>
      <c r="AP31" s="40"/>
      <c r="AQ31" s="40"/>
      <c r="AR31" s="41"/>
      <c r="BE31" s="245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57">
        <v>0.15</v>
      </c>
      <c r="M32" s="256"/>
      <c r="N32" s="256"/>
      <c r="O32" s="256"/>
      <c r="P32" s="256"/>
      <c r="Q32" s="40"/>
      <c r="R32" s="40"/>
      <c r="S32" s="40"/>
      <c r="T32" s="40"/>
      <c r="U32" s="40"/>
      <c r="V32" s="40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40"/>
      <c r="AG32" s="40"/>
      <c r="AH32" s="40"/>
      <c r="AI32" s="40"/>
      <c r="AJ32" s="40"/>
      <c r="AK32" s="255">
        <v>0</v>
      </c>
      <c r="AL32" s="256"/>
      <c r="AM32" s="256"/>
      <c r="AN32" s="256"/>
      <c r="AO32" s="256"/>
      <c r="AP32" s="40"/>
      <c r="AQ32" s="40"/>
      <c r="AR32" s="41"/>
      <c r="BE32" s="245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57">
        <v>0</v>
      </c>
      <c r="M33" s="256"/>
      <c r="N33" s="256"/>
      <c r="O33" s="256"/>
      <c r="P33" s="256"/>
      <c r="Q33" s="40"/>
      <c r="R33" s="40"/>
      <c r="S33" s="40"/>
      <c r="T33" s="40"/>
      <c r="U33" s="40"/>
      <c r="V33" s="40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40"/>
      <c r="AG33" s="40"/>
      <c r="AH33" s="40"/>
      <c r="AI33" s="40"/>
      <c r="AJ33" s="40"/>
      <c r="AK33" s="255">
        <v>0</v>
      </c>
      <c r="AL33" s="256"/>
      <c r="AM33" s="256"/>
      <c r="AN33" s="256"/>
      <c r="AO33" s="256"/>
      <c r="AP33" s="40"/>
      <c r="AQ33" s="40"/>
      <c r="AR33" s="41"/>
      <c r="BE33" s="24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4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8" t="s">
        <v>49</v>
      </c>
      <c r="Y35" s="259"/>
      <c r="Z35" s="259"/>
      <c r="AA35" s="259"/>
      <c r="AB35" s="259"/>
      <c r="AC35" s="44"/>
      <c r="AD35" s="44"/>
      <c r="AE35" s="44"/>
      <c r="AF35" s="44"/>
      <c r="AG35" s="44"/>
      <c r="AH35" s="44"/>
      <c r="AI35" s="44"/>
      <c r="AJ35" s="44"/>
      <c r="AK35" s="260">
        <f>SUM(AK26:AK33)</f>
        <v>0</v>
      </c>
      <c r="AL35" s="259"/>
      <c r="AM35" s="259"/>
      <c r="AN35" s="259"/>
      <c r="AO35" s="26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63520212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2" t="str">
        <f>K6</f>
        <v>Čištění kolejového lože v úseku Opava východ - Hradec nad Moravicí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Opava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4" t="str">
        <f>IF(AN8= "","",AN8)</f>
        <v>5. 8. 2020</v>
      </c>
      <c r="AN87" s="26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5" t="str">
        <f>IF(E17="","",E17)</f>
        <v xml:space="preserve"> </v>
      </c>
      <c r="AN89" s="266"/>
      <c r="AO89" s="266"/>
      <c r="AP89" s="266"/>
      <c r="AQ89" s="35"/>
      <c r="AR89" s="38"/>
      <c r="AS89" s="267" t="s">
        <v>57</v>
      </c>
      <c r="AT89" s="26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5" t="str">
        <f>IF(E20="","",E20)</f>
        <v xml:space="preserve"> </v>
      </c>
      <c r="AN90" s="266"/>
      <c r="AO90" s="266"/>
      <c r="AP90" s="266"/>
      <c r="AQ90" s="35"/>
      <c r="AR90" s="38"/>
      <c r="AS90" s="269"/>
      <c r="AT90" s="27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1"/>
      <c r="AT91" s="27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3" t="s">
        <v>58</v>
      </c>
      <c r="D92" s="274"/>
      <c r="E92" s="274"/>
      <c r="F92" s="274"/>
      <c r="G92" s="274"/>
      <c r="H92" s="72"/>
      <c r="I92" s="275" t="s">
        <v>59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60</v>
      </c>
      <c r="AH92" s="274"/>
      <c r="AI92" s="274"/>
      <c r="AJ92" s="274"/>
      <c r="AK92" s="274"/>
      <c r="AL92" s="274"/>
      <c r="AM92" s="274"/>
      <c r="AN92" s="275" t="s">
        <v>61</v>
      </c>
      <c r="AO92" s="274"/>
      <c r="AP92" s="277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1">
        <f>ROUND(SUM(AG95:AG97),2)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80" t="s">
        <v>82</v>
      </c>
      <c r="E95" s="280"/>
      <c r="F95" s="280"/>
      <c r="G95" s="280"/>
      <c r="H95" s="280"/>
      <c r="I95" s="95"/>
      <c r="J95" s="280" t="s">
        <v>83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'SO 01 - Čištění kolejovéh...'!J30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01 - Čištění kolejovéh...'!P119</f>
        <v>0</v>
      </c>
      <c r="AV95" s="99">
        <f>'SO 01 - Čištění kolejovéh...'!J33</f>
        <v>0</v>
      </c>
      <c r="AW95" s="99">
        <f>'SO 01 - Čištění kolejovéh...'!J34</f>
        <v>0</v>
      </c>
      <c r="AX95" s="99">
        <f>'SO 01 - Čištění kolejovéh...'!J35</f>
        <v>0</v>
      </c>
      <c r="AY95" s="99">
        <f>'SO 01 - Čištění kolejovéh...'!J36</f>
        <v>0</v>
      </c>
      <c r="AZ95" s="99">
        <f>'SO 01 - Čištění kolejovéh...'!F33</f>
        <v>0</v>
      </c>
      <c r="BA95" s="99">
        <f>'SO 01 - Čištění kolejovéh...'!F34</f>
        <v>0</v>
      </c>
      <c r="BB95" s="99">
        <f>'SO 01 - Čištění kolejovéh...'!F35</f>
        <v>0</v>
      </c>
      <c r="BC95" s="99">
        <f>'SO 01 - Čištění kolejovéh...'!F36</f>
        <v>0</v>
      </c>
      <c r="BD95" s="101">
        <f>'SO 01 - Čištění kolejovéh...'!F37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4.75" customHeight="1">
      <c r="A96" s="92" t="s">
        <v>81</v>
      </c>
      <c r="B96" s="93"/>
      <c r="C96" s="94"/>
      <c r="D96" s="280" t="s">
        <v>88</v>
      </c>
      <c r="E96" s="280"/>
      <c r="F96" s="280"/>
      <c r="G96" s="280"/>
      <c r="H96" s="280"/>
      <c r="I96" s="95"/>
      <c r="J96" s="280" t="s">
        <v>89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'SO 02 - Čištění kolejovéh...'!J30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6" t="s">
        <v>84</v>
      </c>
      <c r="AR96" s="97"/>
      <c r="AS96" s="98">
        <v>0</v>
      </c>
      <c r="AT96" s="99">
        <f>ROUND(SUM(AV96:AW96),2)</f>
        <v>0</v>
      </c>
      <c r="AU96" s="100">
        <f>'SO 02 - Čištění kolejovéh...'!P119</f>
        <v>0</v>
      </c>
      <c r="AV96" s="99">
        <f>'SO 02 - Čištění kolejovéh...'!J33</f>
        <v>0</v>
      </c>
      <c r="AW96" s="99">
        <f>'SO 02 - Čištění kolejovéh...'!J34</f>
        <v>0</v>
      </c>
      <c r="AX96" s="99">
        <f>'SO 02 - Čištění kolejovéh...'!J35</f>
        <v>0</v>
      </c>
      <c r="AY96" s="99">
        <f>'SO 02 - Čištění kolejovéh...'!J36</f>
        <v>0</v>
      </c>
      <c r="AZ96" s="99">
        <f>'SO 02 - Čištění kolejovéh...'!F33</f>
        <v>0</v>
      </c>
      <c r="BA96" s="99">
        <f>'SO 02 - Čištění kolejovéh...'!F34</f>
        <v>0</v>
      </c>
      <c r="BB96" s="99">
        <f>'SO 02 - Čištění kolejovéh...'!F35</f>
        <v>0</v>
      </c>
      <c r="BC96" s="99">
        <f>'SO 02 - Čištění kolejovéh...'!F36</f>
        <v>0</v>
      </c>
      <c r="BD96" s="101">
        <f>'SO 02 - Čištění kolejovéh...'!F37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35.1" customHeight="1">
      <c r="A97" s="92" t="s">
        <v>81</v>
      </c>
      <c r="B97" s="93"/>
      <c r="C97" s="94"/>
      <c r="D97" s="280" t="s">
        <v>91</v>
      </c>
      <c r="E97" s="280"/>
      <c r="F97" s="280"/>
      <c r="G97" s="280"/>
      <c r="H97" s="280"/>
      <c r="I97" s="95"/>
      <c r="J97" s="280" t="s">
        <v>17</v>
      </c>
      <c r="K97" s="280"/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78">
        <f>'VON - Čištění kolejového ...'!J30</f>
        <v>0</v>
      </c>
      <c r="AH97" s="279"/>
      <c r="AI97" s="279"/>
      <c r="AJ97" s="279"/>
      <c r="AK97" s="279"/>
      <c r="AL97" s="279"/>
      <c r="AM97" s="279"/>
      <c r="AN97" s="278">
        <f>SUM(AG97,AT97)</f>
        <v>0</v>
      </c>
      <c r="AO97" s="279"/>
      <c r="AP97" s="279"/>
      <c r="AQ97" s="96" t="s">
        <v>84</v>
      </c>
      <c r="AR97" s="97"/>
      <c r="AS97" s="103">
        <v>0</v>
      </c>
      <c r="AT97" s="104">
        <f>ROUND(SUM(AV97:AW97),2)</f>
        <v>0</v>
      </c>
      <c r="AU97" s="105">
        <f>'VON - Čištění kolejového ...'!P117</f>
        <v>0</v>
      </c>
      <c r="AV97" s="104">
        <f>'VON - Čištění kolejového ...'!J33</f>
        <v>0</v>
      </c>
      <c r="AW97" s="104">
        <f>'VON - Čištění kolejového ...'!J34</f>
        <v>0</v>
      </c>
      <c r="AX97" s="104">
        <f>'VON - Čištění kolejového ...'!J35</f>
        <v>0</v>
      </c>
      <c r="AY97" s="104">
        <f>'VON - Čištění kolejového ...'!J36</f>
        <v>0</v>
      </c>
      <c r="AZ97" s="104">
        <f>'VON - Čištění kolejového ...'!F33</f>
        <v>0</v>
      </c>
      <c r="BA97" s="104">
        <f>'VON - Čištění kolejového ...'!F34</f>
        <v>0</v>
      </c>
      <c r="BB97" s="104">
        <f>'VON - Čištění kolejového ...'!F35</f>
        <v>0</v>
      </c>
      <c r="BC97" s="104">
        <f>'VON - Čištění kolejového ...'!F36</f>
        <v>0</v>
      </c>
      <c r="BD97" s="106">
        <f>'VON - Čištění kolejového ...'!F37</f>
        <v>0</v>
      </c>
      <c r="BT97" s="102" t="s">
        <v>85</v>
      </c>
      <c r="BV97" s="102" t="s">
        <v>79</v>
      </c>
      <c r="BW97" s="102" t="s">
        <v>92</v>
      </c>
      <c r="BX97" s="102" t="s">
        <v>5</v>
      </c>
      <c r="CL97" s="102" t="s">
        <v>1</v>
      </c>
      <c r="CM97" s="102" t="s">
        <v>87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CaK/JNEP+tQQCB+n3TG3mxFVJzPRCaYsGP0lkK4AKcfkShJa/05WZNKOQJlFRmBHvoIpGu9FV6KpeKQuuI91Ag==" saltValue="y72ToRsqfuVvzIlq9d5v48W1rawqvZzzRO9J6yhQq/fMa5q+O0XGQ41hBIskTUM35ioFIoqynSKUg8y8mh5Gpw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Čištění kolejovéh...'!C2" display="/"/>
    <hyperlink ref="A96" location="'SO 02 - Čištění kolejovéh...'!C2" display="/"/>
    <hyperlink ref="A97" location="'VON - Čištění kolejového 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Čištění kolejového lože v úseku Opava východ - Hradec nad Moravicí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95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5. 8. 2020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ROUND((SUM(BE119:BE248)),  2)</f>
        <v>0</v>
      </c>
      <c r="G33" s="33"/>
      <c r="H33" s="33"/>
      <c r="I33" s="123">
        <v>0.21</v>
      </c>
      <c r="J33" s="122">
        <f>ROUND(((SUM(BE119:BE248))*I33),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ROUND((SUM(BF119:BF248)),  2)</f>
        <v>0</v>
      </c>
      <c r="G34" s="33"/>
      <c r="H34" s="33"/>
      <c r="I34" s="123">
        <v>0.15</v>
      </c>
      <c r="J34" s="122">
        <f>ROUND(((SUM(BF119:BF248))*I34),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ROUND((SUM(BG119:BG248)),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ROUND((SUM(BH119:BH248)),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ROUND((SUM(BI119:BI248)),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Čištění kolejového lože v úseku Opava východ - Hradec nad Moravicí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SO 01 - Čištění kolejového lože v km 0,790 – 1,717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Opava</v>
      </c>
      <c r="G89" s="35"/>
      <c r="H89" s="35"/>
      <c r="I89" s="28" t="s">
        <v>22</v>
      </c>
      <c r="J89" s="65" t="str">
        <f>IF(J12="","",J12)</f>
        <v>5. 8. 2020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5" customHeight="1">
      <c r="B97" s="146"/>
      <c r="C97" s="147"/>
      <c r="D97" s="148" t="s">
        <v>101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103</v>
      </c>
      <c r="E99" s="149"/>
      <c r="F99" s="149"/>
      <c r="G99" s="149"/>
      <c r="H99" s="149"/>
      <c r="I99" s="149"/>
      <c r="J99" s="150">
        <f>J217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1" t="str">
        <f>E7</f>
        <v>Čištění kolejového lože v úseku Opava východ - Hradec nad Moravicí</v>
      </c>
      <c r="F109" s="292"/>
      <c r="G109" s="292"/>
      <c r="H109" s="292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2" t="str">
        <f>E9</f>
        <v>SO 01 - Čištění kolejového lože v km 0,790 – 1,717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Opava</v>
      </c>
      <c r="G113" s="35"/>
      <c r="H113" s="35"/>
      <c r="I113" s="28" t="s">
        <v>22</v>
      </c>
      <c r="J113" s="65" t="str">
        <f>IF(J12="","",J12)</f>
        <v>5. 8. 2020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105</v>
      </c>
      <c r="D118" s="161" t="s">
        <v>62</v>
      </c>
      <c r="E118" s="161" t="s">
        <v>58</v>
      </c>
      <c r="F118" s="161" t="s">
        <v>59</v>
      </c>
      <c r="G118" s="161" t="s">
        <v>106</v>
      </c>
      <c r="H118" s="161" t="s">
        <v>107</v>
      </c>
      <c r="I118" s="161" t="s">
        <v>108</v>
      </c>
      <c r="J118" s="161" t="s">
        <v>98</v>
      </c>
      <c r="K118" s="162" t="s">
        <v>109</v>
      </c>
      <c r="L118" s="163"/>
      <c r="M118" s="74" t="s">
        <v>1</v>
      </c>
      <c r="N118" s="75" t="s">
        <v>41</v>
      </c>
      <c r="O118" s="75" t="s">
        <v>110</v>
      </c>
      <c r="P118" s="75" t="s">
        <v>111</v>
      </c>
      <c r="Q118" s="75" t="s">
        <v>112</v>
      </c>
      <c r="R118" s="75" t="s">
        <v>113</v>
      </c>
      <c r="S118" s="75" t="s">
        <v>114</v>
      </c>
      <c r="T118" s="76" t="s">
        <v>115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P120+P217</f>
        <v>0</v>
      </c>
      <c r="Q119" s="78"/>
      <c r="R119" s="166">
        <f>R120+R217</f>
        <v>1793.2347400000001</v>
      </c>
      <c r="S119" s="78"/>
      <c r="T119" s="167">
        <f>T120+T217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100</v>
      </c>
      <c r="BK119" s="168">
        <f>BK120+BK217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117</v>
      </c>
      <c r="F120" s="172" t="s">
        <v>118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1793.2347400000001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119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120</v>
      </c>
      <c r="F121" s="183" t="s">
        <v>121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SUM(P122:P216)</f>
        <v>0</v>
      </c>
      <c r="Q121" s="177"/>
      <c r="R121" s="178">
        <f>SUM(R122:R216)</f>
        <v>1793.2347400000001</v>
      </c>
      <c r="S121" s="177"/>
      <c r="T121" s="179">
        <f>SUM(T122:T216)</f>
        <v>0</v>
      </c>
      <c r="AR121" s="180" t="s">
        <v>85</v>
      </c>
      <c r="AT121" s="181" t="s">
        <v>76</v>
      </c>
      <c r="AU121" s="181" t="s">
        <v>85</v>
      </c>
      <c r="AY121" s="180" t="s">
        <v>119</v>
      </c>
      <c r="BK121" s="182">
        <f>SUM(BK122:BK216)</f>
        <v>0</v>
      </c>
    </row>
    <row r="122" spans="1:65" s="2" customFormat="1" ht="24.2" customHeight="1">
      <c r="A122" s="33"/>
      <c r="B122" s="34"/>
      <c r="C122" s="185" t="s">
        <v>85</v>
      </c>
      <c r="D122" s="185" t="s">
        <v>122</v>
      </c>
      <c r="E122" s="186" t="s">
        <v>123</v>
      </c>
      <c r="F122" s="187" t="s">
        <v>124</v>
      </c>
      <c r="G122" s="188" t="s">
        <v>125</v>
      </c>
      <c r="H122" s="189">
        <v>0.76200000000000001</v>
      </c>
      <c r="I122" s="190"/>
      <c r="J122" s="191">
        <f>ROUND(I122*H122,2)</f>
        <v>0</v>
      </c>
      <c r="K122" s="187" t="s">
        <v>126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127</v>
      </c>
      <c r="AT122" s="196" t="s">
        <v>122</v>
      </c>
      <c r="AU122" s="196" t="s">
        <v>87</v>
      </c>
      <c r="AY122" s="16" t="s">
        <v>119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127</v>
      </c>
      <c r="BM122" s="196" t="s">
        <v>128</v>
      </c>
    </row>
    <row r="123" spans="1:65" s="2" customFormat="1" ht="48.75">
      <c r="A123" s="33"/>
      <c r="B123" s="34"/>
      <c r="C123" s="35"/>
      <c r="D123" s="198" t="s">
        <v>129</v>
      </c>
      <c r="E123" s="35"/>
      <c r="F123" s="199" t="s">
        <v>130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129</v>
      </c>
      <c r="AU123" s="16" t="s">
        <v>87</v>
      </c>
    </row>
    <row r="124" spans="1:65" s="2" customFormat="1" ht="24.2" customHeight="1">
      <c r="A124" s="33"/>
      <c r="B124" s="34"/>
      <c r="C124" s="185" t="s">
        <v>87</v>
      </c>
      <c r="D124" s="185" t="s">
        <v>122</v>
      </c>
      <c r="E124" s="186" t="s">
        <v>131</v>
      </c>
      <c r="F124" s="187" t="s">
        <v>132</v>
      </c>
      <c r="G124" s="188" t="s">
        <v>125</v>
      </c>
      <c r="H124" s="189">
        <v>0.14000000000000001</v>
      </c>
      <c r="I124" s="190"/>
      <c r="J124" s="191">
        <f>ROUND(I124*H124,2)</f>
        <v>0</v>
      </c>
      <c r="K124" s="187" t="s">
        <v>126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127</v>
      </c>
      <c r="AT124" s="196" t="s">
        <v>122</v>
      </c>
      <c r="AU124" s="196" t="s">
        <v>87</v>
      </c>
      <c r="AY124" s="16" t="s">
        <v>119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127</v>
      </c>
      <c r="BM124" s="196" t="s">
        <v>133</v>
      </c>
    </row>
    <row r="125" spans="1:65" s="2" customFormat="1" ht="48.75">
      <c r="A125" s="33"/>
      <c r="B125" s="34"/>
      <c r="C125" s="35"/>
      <c r="D125" s="198" t="s">
        <v>129</v>
      </c>
      <c r="E125" s="35"/>
      <c r="F125" s="199" t="s">
        <v>134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129</v>
      </c>
      <c r="AU125" s="16" t="s">
        <v>87</v>
      </c>
    </row>
    <row r="126" spans="1:65" s="2" customFormat="1" ht="24.2" customHeight="1">
      <c r="A126" s="33"/>
      <c r="B126" s="34"/>
      <c r="C126" s="185" t="s">
        <v>135</v>
      </c>
      <c r="D126" s="185" t="s">
        <v>122</v>
      </c>
      <c r="E126" s="186" t="s">
        <v>136</v>
      </c>
      <c r="F126" s="187" t="s">
        <v>137</v>
      </c>
      <c r="G126" s="188" t="s">
        <v>138</v>
      </c>
      <c r="H126" s="189">
        <v>625.30200000000002</v>
      </c>
      <c r="I126" s="190"/>
      <c r="J126" s="191">
        <f>ROUND(I126*H126,2)</f>
        <v>0</v>
      </c>
      <c r="K126" s="187" t="s">
        <v>126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127</v>
      </c>
      <c r="AT126" s="196" t="s">
        <v>122</v>
      </c>
      <c r="AU126" s="196" t="s">
        <v>87</v>
      </c>
      <c r="AY126" s="16" t="s">
        <v>119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85</v>
      </c>
      <c r="BK126" s="197">
        <f>ROUND(I126*H126,2)</f>
        <v>0</v>
      </c>
      <c r="BL126" s="16" t="s">
        <v>127</v>
      </c>
      <c r="BM126" s="196" t="s">
        <v>139</v>
      </c>
    </row>
    <row r="127" spans="1:65" s="2" customFormat="1" ht="19.5">
      <c r="A127" s="33"/>
      <c r="B127" s="34"/>
      <c r="C127" s="35"/>
      <c r="D127" s="198" t="s">
        <v>129</v>
      </c>
      <c r="E127" s="35"/>
      <c r="F127" s="199" t="s">
        <v>140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129</v>
      </c>
      <c r="AU127" s="16" t="s">
        <v>87</v>
      </c>
    </row>
    <row r="128" spans="1:65" s="13" customFormat="1" ht="11.25">
      <c r="B128" s="203"/>
      <c r="C128" s="204"/>
      <c r="D128" s="198" t="s">
        <v>141</v>
      </c>
      <c r="E128" s="205" t="s">
        <v>1</v>
      </c>
      <c r="F128" s="206" t="s">
        <v>142</v>
      </c>
      <c r="G128" s="204"/>
      <c r="H128" s="207">
        <v>429.34500000000003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141</v>
      </c>
      <c r="AU128" s="213" t="s">
        <v>87</v>
      </c>
      <c r="AV128" s="13" t="s">
        <v>87</v>
      </c>
      <c r="AW128" s="13" t="s">
        <v>34</v>
      </c>
      <c r="AX128" s="13" t="s">
        <v>77</v>
      </c>
      <c r="AY128" s="213" t="s">
        <v>119</v>
      </c>
    </row>
    <row r="129" spans="1:65" s="13" customFormat="1" ht="11.25">
      <c r="B129" s="203"/>
      <c r="C129" s="204"/>
      <c r="D129" s="198" t="s">
        <v>141</v>
      </c>
      <c r="E129" s="205" t="s">
        <v>1</v>
      </c>
      <c r="F129" s="206" t="s">
        <v>143</v>
      </c>
      <c r="G129" s="204"/>
      <c r="H129" s="207">
        <v>114.077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141</v>
      </c>
      <c r="AU129" s="213" t="s">
        <v>87</v>
      </c>
      <c r="AV129" s="13" t="s">
        <v>87</v>
      </c>
      <c r="AW129" s="13" t="s">
        <v>34</v>
      </c>
      <c r="AX129" s="13" t="s">
        <v>77</v>
      </c>
      <c r="AY129" s="213" t="s">
        <v>119</v>
      </c>
    </row>
    <row r="130" spans="1:65" s="13" customFormat="1" ht="11.25">
      <c r="B130" s="203"/>
      <c r="C130" s="204"/>
      <c r="D130" s="198" t="s">
        <v>141</v>
      </c>
      <c r="E130" s="205" t="s">
        <v>1</v>
      </c>
      <c r="F130" s="206" t="s">
        <v>144</v>
      </c>
      <c r="G130" s="204"/>
      <c r="H130" s="207">
        <v>81.88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141</v>
      </c>
      <c r="AU130" s="213" t="s">
        <v>87</v>
      </c>
      <c r="AV130" s="13" t="s">
        <v>87</v>
      </c>
      <c r="AW130" s="13" t="s">
        <v>34</v>
      </c>
      <c r="AX130" s="13" t="s">
        <v>77</v>
      </c>
      <c r="AY130" s="213" t="s">
        <v>119</v>
      </c>
    </row>
    <row r="131" spans="1:65" s="14" customFormat="1" ht="11.25">
      <c r="B131" s="214"/>
      <c r="C131" s="215"/>
      <c r="D131" s="198" t="s">
        <v>141</v>
      </c>
      <c r="E131" s="216" t="s">
        <v>1</v>
      </c>
      <c r="F131" s="217" t="s">
        <v>145</v>
      </c>
      <c r="G131" s="215"/>
      <c r="H131" s="218">
        <v>625.30200000000002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141</v>
      </c>
      <c r="AU131" s="224" t="s">
        <v>87</v>
      </c>
      <c r="AV131" s="14" t="s">
        <v>127</v>
      </c>
      <c r="AW131" s="14" t="s">
        <v>34</v>
      </c>
      <c r="AX131" s="14" t="s">
        <v>85</v>
      </c>
      <c r="AY131" s="224" t="s">
        <v>119</v>
      </c>
    </row>
    <row r="132" spans="1:65" s="2" customFormat="1" ht="24.2" customHeight="1">
      <c r="A132" s="33"/>
      <c r="B132" s="34"/>
      <c r="C132" s="185" t="s">
        <v>127</v>
      </c>
      <c r="D132" s="185" t="s">
        <v>122</v>
      </c>
      <c r="E132" s="186" t="s">
        <v>136</v>
      </c>
      <c r="F132" s="187" t="s">
        <v>137</v>
      </c>
      <c r="G132" s="188" t="s">
        <v>138</v>
      </c>
      <c r="H132" s="189">
        <v>37.761000000000003</v>
      </c>
      <c r="I132" s="190"/>
      <c r="J132" s="191">
        <f>ROUND(I132*H132,2)</f>
        <v>0</v>
      </c>
      <c r="K132" s="187" t="s">
        <v>126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127</v>
      </c>
      <c r="AT132" s="196" t="s">
        <v>122</v>
      </c>
      <c r="AU132" s="196" t="s">
        <v>87</v>
      </c>
      <c r="AY132" s="16" t="s">
        <v>119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127</v>
      </c>
      <c r="BM132" s="196" t="s">
        <v>146</v>
      </c>
    </row>
    <row r="133" spans="1:65" s="2" customFormat="1" ht="19.5">
      <c r="A133" s="33"/>
      <c r="B133" s="34"/>
      <c r="C133" s="35"/>
      <c r="D133" s="198" t="s">
        <v>129</v>
      </c>
      <c r="E133" s="35"/>
      <c r="F133" s="199" t="s">
        <v>140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129</v>
      </c>
      <c r="AU133" s="16" t="s">
        <v>87</v>
      </c>
    </row>
    <row r="134" spans="1:65" s="13" customFormat="1" ht="11.25">
      <c r="B134" s="203"/>
      <c r="C134" s="204"/>
      <c r="D134" s="198" t="s">
        <v>141</v>
      </c>
      <c r="E134" s="205" t="s">
        <v>1</v>
      </c>
      <c r="F134" s="206" t="s">
        <v>147</v>
      </c>
      <c r="G134" s="204"/>
      <c r="H134" s="207">
        <v>37.761000000000003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141</v>
      </c>
      <c r="AU134" s="213" t="s">
        <v>87</v>
      </c>
      <c r="AV134" s="13" t="s">
        <v>87</v>
      </c>
      <c r="AW134" s="13" t="s">
        <v>34</v>
      </c>
      <c r="AX134" s="13" t="s">
        <v>85</v>
      </c>
      <c r="AY134" s="213" t="s">
        <v>119</v>
      </c>
    </row>
    <row r="135" spans="1:65" s="2" customFormat="1" ht="24.2" customHeight="1">
      <c r="A135" s="33"/>
      <c r="B135" s="34"/>
      <c r="C135" s="185" t="s">
        <v>120</v>
      </c>
      <c r="D135" s="185" t="s">
        <v>122</v>
      </c>
      <c r="E135" s="186" t="s">
        <v>148</v>
      </c>
      <c r="F135" s="187" t="s">
        <v>149</v>
      </c>
      <c r="G135" s="188" t="s">
        <v>150</v>
      </c>
      <c r="H135" s="189">
        <v>293</v>
      </c>
      <c r="I135" s="190"/>
      <c r="J135" s="191">
        <f>ROUND(I135*H135,2)</f>
        <v>0</v>
      </c>
      <c r="K135" s="187" t="s">
        <v>126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127</v>
      </c>
      <c r="AT135" s="196" t="s">
        <v>122</v>
      </c>
      <c r="AU135" s="196" t="s">
        <v>87</v>
      </c>
      <c r="AY135" s="16" t="s">
        <v>119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127</v>
      </c>
      <c r="BM135" s="196" t="s">
        <v>151</v>
      </c>
    </row>
    <row r="136" spans="1:65" s="2" customFormat="1" ht="19.5">
      <c r="A136" s="33"/>
      <c r="B136" s="34"/>
      <c r="C136" s="35"/>
      <c r="D136" s="198" t="s">
        <v>129</v>
      </c>
      <c r="E136" s="35"/>
      <c r="F136" s="199" t="s">
        <v>152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129</v>
      </c>
      <c r="AU136" s="16" t="s">
        <v>87</v>
      </c>
    </row>
    <row r="137" spans="1:65" s="13" customFormat="1" ht="11.25">
      <c r="B137" s="203"/>
      <c r="C137" s="204"/>
      <c r="D137" s="198" t="s">
        <v>141</v>
      </c>
      <c r="E137" s="205" t="s">
        <v>1</v>
      </c>
      <c r="F137" s="206" t="s">
        <v>153</v>
      </c>
      <c r="G137" s="204"/>
      <c r="H137" s="207">
        <v>293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141</v>
      </c>
      <c r="AU137" s="213" t="s">
        <v>87</v>
      </c>
      <c r="AV137" s="13" t="s">
        <v>87</v>
      </c>
      <c r="AW137" s="13" t="s">
        <v>34</v>
      </c>
      <c r="AX137" s="13" t="s">
        <v>85</v>
      </c>
      <c r="AY137" s="213" t="s">
        <v>119</v>
      </c>
    </row>
    <row r="138" spans="1:65" s="2" customFormat="1" ht="24.2" customHeight="1">
      <c r="A138" s="33"/>
      <c r="B138" s="34"/>
      <c r="C138" s="185" t="s">
        <v>154</v>
      </c>
      <c r="D138" s="185" t="s">
        <v>122</v>
      </c>
      <c r="E138" s="186" t="s">
        <v>155</v>
      </c>
      <c r="F138" s="187" t="s">
        <v>156</v>
      </c>
      <c r="G138" s="188" t="s">
        <v>138</v>
      </c>
      <c r="H138" s="189">
        <v>250</v>
      </c>
      <c r="I138" s="190"/>
      <c r="J138" s="191">
        <f>ROUND(I138*H138,2)</f>
        <v>0</v>
      </c>
      <c r="K138" s="187" t="s">
        <v>126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127</v>
      </c>
      <c r="AT138" s="196" t="s">
        <v>122</v>
      </c>
      <c r="AU138" s="196" t="s">
        <v>87</v>
      </c>
      <c r="AY138" s="16" t="s">
        <v>119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85</v>
      </c>
      <c r="BK138" s="197">
        <f>ROUND(I138*H138,2)</f>
        <v>0</v>
      </c>
      <c r="BL138" s="16" t="s">
        <v>127</v>
      </c>
      <c r="BM138" s="196" t="s">
        <v>157</v>
      </c>
    </row>
    <row r="139" spans="1:65" s="2" customFormat="1" ht="29.25">
      <c r="A139" s="33"/>
      <c r="B139" s="34"/>
      <c r="C139" s="35"/>
      <c r="D139" s="198" t="s">
        <v>129</v>
      </c>
      <c r="E139" s="35"/>
      <c r="F139" s="199" t="s">
        <v>158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129</v>
      </c>
      <c r="AU139" s="16" t="s">
        <v>87</v>
      </c>
    </row>
    <row r="140" spans="1:65" s="2" customFormat="1" ht="24.2" customHeight="1">
      <c r="A140" s="33"/>
      <c r="B140" s="34"/>
      <c r="C140" s="185" t="s">
        <v>159</v>
      </c>
      <c r="D140" s="185" t="s">
        <v>122</v>
      </c>
      <c r="E140" s="186" t="s">
        <v>160</v>
      </c>
      <c r="F140" s="187" t="s">
        <v>161</v>
      </c>
      <c r="G140" s="188" t="s">
        <v>162</v>
      </c>
      <c r="H140" s="189">
        <v>30</v>
      </c>
      <c r="I140" s="190"/>
      <c r="J140" s="191">
        <f>ROUND(I140*H140,2)</f>
        <v>0</v>
      </c>
      <c r="K140" s="187" t="s">
        <v>126</v>
      </c>
      <c r="L140" s="38"/>
      <c r="M140" s="192" t="s">
        <v>1</v>
      </c>
      <c r="N140" s="193" t="s">
        <v>42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127</v>
      </c>
      <c r="AT140" s="196" t="s">
        <v>122</v>
      </c>
      <c r="AU140" s="196" t="s">
        <v>87</v>
      </c>
      <c r="AY140" s="16" t="s">
        <v>119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85</v>
      </c>
      <c r="BK140" s="197">
        <f>ROUND(I140*H140,2)</f>
        <v>0</v>
      </c>
      <c r="BL140" s="16" t="s">
        <v>127</v>
      </c>
      <c r="BM140" s="196" t="s">
        <v>163</v>
      </c>
    </row>
    <row r="141" spans="1:65" s="2" customFormat="1" ht="29.25">
      <c r="A141" s="33"/>
      <c r="B141" s="34"/>
      <c r="C141" s="35"/>
      <c r="D141" s="198" t="s">
        <v>129</v>
      </c>
      <c r="E141" s="35"/>
      <c r="F141" s="199" t="s">
        <v>164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129</v>
      </c>
      <c r="AU141" s="16" t="s">
        <v>87</v>
      </c>
    </row>
    <row r="142" spans="1:65" s="2" customFormat="1" ht="24.2" customHeight="1">
      <c r="A142" s="33"/>
      <c r="B142" s="34"/>
      <c r="C142" s="185" t="s">
        <v>165</v>
      </c>
      <c r="D142" s="185" t="s">
        <v>122</v>
      </c>
      <c r="E142" s="186" t="s">
        <v>166</v>
      </c>
      <c r="F142" s="187" t="s">
        <v>167</v>
      </c>
      <c r="G142" s="188" t="s">
        <v>168</v>
      </c>
      <c r="H142" s="189">
        <v>60</v>
      </c>
      <c r="I142" s="190"/>
      <c r="J142" s="191">
        <f>ROUND(I142*H142,2)</f>
        <v>0</v>
      </c>
      <c r="K142" s="187" t="s">
        <v>126</v>
      </c>
      <c r="L142" s="38"/>
      <c r="M142" s="192" t="s">
        <v>1</v>
      </c>
      <c r="N142" s="193" t="s">
        <v>42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127</v>
      </c>
      <c r="AT142" s="196" t="s">
        <v>122</v>
      </c>
      <c r="AU142" s="196" t="s">
        <v>87</v>
      </c>
      <c r="AY142" s="16" t="s">
        <v>119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85</v>
      </c>
      <c r="BK142" s="197">
        <f>ROUND(I142*H142,2)</f>
        <v>0</v>
      </c>
      <c r="BL142" s="16" t="s">
        <v>127</v>
      </c>
      <c r="BM142" s="196" t="s">
        <v>169</v>
      </c>
    </row>
    <row r="143" spans="1:65" s="2" customFormat="1" ht="19.5">
      <c r="A143" s="33"/>
      <c r="B143" s="34"/>
      <c r="C143" s="35"/>
      <c r="D143" s="198" t="s">
        <v>129</v>
      </c>
      <c r="E143" s="35"/>
      <c r="F143" s="199" t="s">
        <v>170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129</v>
      </c>
      <c r="AU143" s="16" t="s">
        <v>87</v>
      </c>
    </row>
    <row r="144" spans="1:65" s="2" customFormat="1" ht="24.2" customHeight="1">
      <c r="A144" s="33"/>
      <c r="B144" s="34"/>
      <c r="C144" s="185" t="s">
        <v>171</v>
      </c>
      <c r="D144" s="185" t="s">
        <v>122</v>
      </c>
      <c r="E144" s="186" t="s">
        <v>172</v>
      </c>
      <c r="F144" s="187" t="s">
        <v>173</v>
      </c>
      <c r="G144" s="188" t="s">
        <v>174</v>
      </c>
      <c r="H144" s="189">
        <v>225.017</v>
      </c>
      <c r="I144" s="190"/>
      <c r="J144" s="191">
        <f>ROUND(I144*H144,2)</f>
        <v>0</v>
      </c>
      <c r="K144" s="187" t="s">
        <v>126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127</v>
      </c>
      <c r="AT144" s="196" t="s">
        <v>122</v>
      </c>
      <c r="AU144" s="196" t="s">
        <v>87</v>
      </c>
      <c r="AY144" s="16" t="s">
        <v>119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127</v>
      </c>
      <c r="BM144" s="196" t="s">
        <v>175</v>
      </c>
    </row>
    <row r="145" spans="1:65" s="2" customFormat="1" ht="29.25">
      <c r="A145" s="33"/>
      <c r="B145" s="34"/>
      <c r="C145" s="35"/>
      <c r="D145" s="198" t="s">
        <v>129</v>
      </c>
      <c r="E145" s="35"/>
      <c r="F145" s="199" t="s">
        <v>176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129</v>
      </c>
      <c r="AU145" s="16" t="s">
        <v>87</v>
      </c>
    </row>
    <row r="146" spans="1:65" s="13" customFormat="1" ht="11.25">
      <c r="B146" s="203"/>
      <c r="C146" s="204"/>
      <c r="D146" s="198" t="s">
        <v>141</v>
      </c>
      <c r="E146" s="205" t="s">
        <v>1</v>
      </c>
      <c r="F146" s="206" t="s">
        <v>177</v>
      </c>
      <c r="G146" s="204"/>
      <c r="H146" s="207">
        <v>225.017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141</v>
      </c>
      <c r="AU146" s="213" t="s">
        <v>87</v>
      </c>
      <c r="AV146" s="13" t="s">
        <v>87</v>
      </c>
      <c r="AW146" s="13" t="s">
        <v>34</v>
      </c>
      <c r="AX146" s="13" t="s">
        <v>85</v>
      </c>
      <c r="AY146" s="213" t="s">
        <v>119</v>
      </c>
    </row>
    <row r="147" spans="1:65" s="2" customFormat="1" ht="24.2" customHeight="1">
      <c r="A147" s="33"/>
      <c r="B147" s="34"/>
      <c r="C147" s="185" t="s">
        <v>178</v>
      </c>
      <c r="D147" s="185" t="s">
        <v>122</v>
      </c>
      <c r="E147" s="186" t="s">
        <v>179</v>
      </c>
      <c r="F147" s="187" t="s">
        <v>180</v>
      </c>
      <c r="G147" s="188" t="s">
        <v>174</v>
      </c>
      <c r="H147" s="189">
        <v>76.548000000000002</v>
      </c>
      <c r="I147" s="190"/>
      <c r="J147" s="191">
        <f>ROUND(I147*H147,2)</f>
        <v>0</v>
      </c>
      <c r="K147" s="187" t="s">
        <v>126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127</v>
      </c>
      <c r="AT147" s="196" t="s">
        <v>122</v>
      </c>
      <c r="AU147" s="196" t="s">
        <v>87</v>
      </c>
      <c r="AY147" s="16" t="s">
        <v>119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127</v>
      </c>
      <c r="BM147" s="196" t="s">
        <v>181</v>
      </c>
    </row>
    <row r="148" spans="1:65" s="2" customFormat="1" ht="29.25">
      <c r="A148" s="33"/>
      <c r="B148" s="34"/>
      <c r="C148" s="35"/>
      <c r="D148" s="198" t="s">
        <v>129</v>
      </c>
      <c r="E148" s="35"/>
      <c r="F148" s="199" t="s">
        <v>182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129</v>
      </c>
      <c r="AU148" s="16" t="s">
        <v>87</v>
      </c>
    </row>
    <row r="149" spans="1:65" s="13" customFormat="1" ht="11.25">
      <c r="B149" s="203"/>
      <c r="C149" s="204"/>
      <c r="D149" s="198" t="s">
        <v>141</v>
      </c>
      <c r="E149" s="205" t="s">
        <v>1</v>
      </c>
      <c r="F149" s="206" t="s">
        <v>183</v>
      </c>
      <c r="G149" s="204"/>
      <c r="H149" s="207">
        <v>76.548000000000002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141</v>
      </c>
      <c r="AU149" s="213" t="s">
        <v>87</v>
      </c>
      <c r="AV149" s="13" t="s">
        <v>87</v>
      </c>
      <c r="AW149" s="13" t="s">
        <v>34</v>
      </c>
      <c r="AX149" s="13" t="s">
        <v>85</v>
      </c>
      <c r="AY149" s="213" t="s">
        <v>119</v>
      </c>
    </row>
    <row r="150" spans="1:65" s="2" customFormat="1" ht="24.2" customHeight="1">
      <c r="A150" s="33"/>
      <c r="B150" s="34"/>
      <c r="C150" s="185" t="s">
        <v>184</v>
      </c>
      <c r="D150" s="185" t="s">
        <v>122</v>
      </c>
      <c r="E150" s="186" t="s">
        <v>185</v>
      </c>
      <c r="F150" s="187" t="s">
        <v>186</v>
      </c>
      <c r="G150" s="188" t="s">
        <v>187</v>
      </c>
      <c r="H150" s="189">
        <v>3608</v>
      </c>
      <c r="I150" s="190"/>
      <c r="J150" s="191">
        <f>ROUND(I150*H150,2)</f>
        <v>0</v>
      </c>
      <c r="K150" s="187" t="s">
        <v>126</v>
      </c>
      <c r="L150" s="38"/>
      <c r="M150" s="192" t="s">
        <v>1</v>
      </c>
      <c r="N150" s="193" t="s">
        <v>42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127</v>
      </c>
      <c r="AT150" s="196" t="s">
        <v>122</v>
      </c>
      <c r="AU150" s="196" t="s">
        <v>87</v>
      </c>
      <c r="AY150" s="16" t="s">
        <v>119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85</v>
      </c>
      <c r="BK150" s="197">
        <f>ROUND(I150*H150,2)</f>
        <v>0</v>
      </c>
      <c r="BL150" s="16" t="s">
        <v>127</v>
      </c>
      <c r="BM150" s="196" t="s">
        <v>188</v>
      </c>
    </row>
    <row r="151" spans="1:65" s="2" customFormat="1" ht="19.5">
      <c r="A151" s="33"/>
      <c r="B151" s="34"/>
      <c r="C151" s="35"/>
      <c r="D151" s="198" t="s">
        <v>129</v>
      </c>
      <c r="E151" s="35"/>
      <c r="F151" s="199" t="s">
        <v>189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129</v>
      </c>
      <c r="AU151" s="16" t="s">
        <v>87</v>
      </c>
    </row>
    <row r="152" spans="1:65" s="13" customFormat="1" ht="11.25">
      <c r="B152" s="203"/>
      <c r="C152" s="204"/>
      <c r="D152" s="198" t="s">
        <v>141</v>
      </c>
      <c r="E152" s="205" t="s">
        <v>1</v>
      </c>
      <c r="F152" s="206" t="s">
        <v>190</v>
      </c>
      <c r="G152" s="204"/>
      <c r="H152" s="207">
        <v>3608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141</v>
      </c>
      <c r="AU152" s="213" t="s">
        <v>87</v>
      </c>
      <c r="AV152" s="13" t="s">
        <v>87</v>
      </c>
      <c r="AW152" s="13" t="s">
        <v>34</v>
      </c>
      <c r="AX152" s="13" t="s">
        <v>85</v>
      </c>
      <c r="AY152" s="213" t="s">
        <v>119</v>
      </c>
    </row>
    <row r="153" spans="1:65" s="2" customFormat="1" ht="24.2" customHeight="1">
      <c r="A153" s="33"/>
      <c r="B153" s="34"/>
      <c r="C153" s="185" t="s">
        <v>191</v>
      </c>
      <c r="D153" s="185" t="s">
        <v>122</v>
      </c>
      <c r="E153" s="186" t="s">
        <v>192</v>
      </c>
      <c r="F153" s="187" t="s">
        <v>193</v>
      </c>
      <c r="G153" s="188" t="s">
        <v>125</v>
      </c>
      <c r="H153" s="189">
        <v>0.90200000000000002</v>
      </c>
      <c r="I153" s="190"/>
      <c r="J153" s="191">
        <f>ROUND(I153*H153,2)</f>
        <v>0</v>
      </c>
      <c r="K153" s="187" t="s">
        <v>126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127</v>
      </c>
      <c r="AT153" s="196" t="s">
        <v>122</v>
      </c>
      <c r="AU153" s="196" t="s">
        <v>87</v>
      </c>
      <c r="AY153" s="16" t="s">
        <v>119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85</v>
      </c>
      <c r="BK153" s="197">
        <f>ROUND(I153*H153,2)</f>
        <v>0</v>
      </c>
      <c r="BL153" s="16" t="s">
        <v>127</v>
      </c>
      <c r="BM153" s="196" t="s">
        <v>194</v>
      </c>
    </row>
    <row r="154" spans="1:65" s="2" customFormat="1" ht="29.25">
      <c r="A154" s="33"/>
      <c r="B154" s="34"/>
      <c r="C154" s="35"/>
      <c r="D154" s="198" t="s">
        <v>129</v>
      </c>
      <c r="E154" s="35"/>
      <c r="F154" s="199" t="s">
        <v>195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129</v>
      </c>
      <c r="AU154" s="16" t="s">
        <v>87</v>
      </c>
    </row>
    <row r="155" spans="1:65" s="2" customFormat="1" ht="24.2" customHeight="1">
      <c r="A155" s="33"/>
      <c r="B155" s="34"/>
      <c r="C155" s="185" t="s">
        <v>196</v>
      </c>
      <c r="D155" s="185" t="s">
        <v>122</v>
      </c>
      <c r="E155" s="186" t="s">
        <v>197</v>
      </c>
      <c r="F155" s="187" t="s">
        <v>198</v>
      </c>
      <c r="G155" s="188" t="s">
        <v>150</v>
      </c>
      <c r="H155" s="189">
        <v>12</v>
      </c>
      <c r="I155" s="190"/>
      <c r="J155" s="191">
        <f>ROUND(I155*H155,2)</f>
        <v>0</v>
      </c>
      <c r="K155" s="187" t="s">
        <v>126</v>
      </c>
      <c r="L155" s="38"/>
      <c r="M155" s="192" t="s">
        <v>1</v>
      </c>
      <c r="N155" s="193" t="s">
        <v>42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127</v>
      </c>
      <c r="AT155" s="196" t="s">
        <v>122</v>
      </c>
      <c r="AU155" s="196" t="s">
        <v>87</v>
      </c>
      <c r="AY155" s="16" t="s">
        <v>119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85</v>
      </c>
      <c r="BK155" s="197">
        <f>ROUND(I155*H155,2)</f>
        <v>0</v>
      </c>
      <c r="BL155" s="16" t="s">
        <v>127</v>
      </c>
      <c r="BM155" s="196" t="s">
        <v>199</v>
      </c>
    </row>
    <row r="156" spans="1:65" s="2" customFormat="1" ht="19.5">
      <c r="A156" s="33"/>
      <c r="B156" s="34"/>
      <c r="C156" s="35"/>
      <c r="D156" s="198" t="s">
        <v>129</v>
      </c>
      <c r="E156" s="35"/>
      <c r="F156" s="199" t="s">
        <v>200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129</v>
      </c>
      <c r="AU156" s="16" t="s">
        <v>87</v>
      </c>
    </row>
    <row r="157" spans="1:65" s="2" customFormat="1" ht="24.2" customHeight="1">
      <c r="A157" s="33"/>
      <c r="B157" s="34"/>
      <c r="C157" s="185" t="s">
        <v>201</v>
      </c>
      <c r="D157" s="185" t="s">
        <v>122</v>
      </c>
      <c r="E157" s="186" t="s">
        <v>202</v>
      </c>
      <c r="F157" s="187" t="s">
        <v>203</v>
      </c>
      <c r="G157" s="188" t="s">
        <v>150</v>
      </c>
      <c r="H157" s="189">
        <v>12</v>
      </c>
      <c r="I157" s="190"/>
      <c r="J157" s="191">
        <f>ROUND(I157*H157,2)</f>
        <v>0</v>
      </c>
      <c r="K157" s="187" t="s">
        <v>126</v>
      </c>
      <c r="L157" s="38"/>
      <c r="M157" s="192" t="s">
        <v>1</v>
      </c>
      <c r="N157" s="193" t="s">
        <v>42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127</v>
      </c>
      <c r="AT157" s="196" t="s">
        <v>122</v>
      </c>
      <c r="AU157" s="196" t="s">
        <v>87</v>
      </c>
      <c r="AY157" s="16" t="s">
        <v>119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85</v>
      </c>
      <c r="BK157" s="197">
        <f>ROUND(I157*H157,2)</f>
        <v>0</v>
      </c>
      <c r="BL157" s="16" t="s">
        <v>127</v>
      </c>
      <c r="BM157" s="196" t="s">
        <v>204</v>
      </c>
    </row>
    <row r="158" spans="1:65" s="2" customFormat="1" ht="19.5">
      <c r="A158" s="33"/>
      <c r="B158" s="34"/>
      <c r="C158" s="35"/>
      <c r="D158" s="198" t="s">
        <v>129</v>
      </c>
      <c r="E158" s="35"/>
      <c r="F158" s="199" t="s">
        <v>205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129</v>
      </c>
      <c r="AU158" s="16" t="s">
        <v>87</v>
      </c>
    </row>
    <row r="159" spans="1:65" s="2" customFormat="1" ht="24.2" customHeight="1">
      <c r="A159" s="33"/>
      <c r="B159" s="34"/>
      <c r="C159" s="185" t="s">
        <v>8</v>
      </c>
      <c r="D159" s="185" t="s">
        <v>122</v>
      </c>
      <c r="E159" s="186" t="s">
        <v>206</v>
      </c>
      <c r="F159" s="187" t="s">
        <v>207</v>
      </c>
      <c r="G159" s="188" t="s">
        <v>208</v>
      </c>
      <c r="H159" s="189">
        <v>44</v>
      </c>
      <c r="I159" s="190"/>
      <c r="J159" s="191">
        <f>ROUND(I159*H159,2)</f>
        <v>0</v>
      </c>
      <c r="K159" s="187" t="s">
        <v>126</v>
      </c>
      <c r="L159" s="38"/>
      <c r="M159" s="192" t="s">
        <v>1</v>
      </c>
      <c r="N159" s="193" t="s">
        <v>42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127</v>
      </c>
      <c r="AT159" s="196" t="s">
        <v>122</v>
      </c>
      <c r="AU159" s="196" t="s">
        <v>87</v>
      </c>
      <c r="AY159" s="16" t="s">
        <v>119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85</v>
      </c>
      <c r="BK159" s="197">
        <f>ROUND(I159*H159,2)</f>
        <v>0</v>
      </c>
      <c r="BL159" s="16" t="s">
        <v>127</v>
      </c>
      <c r="BM159" s="196" t="s">
        <v>209</v>
      </c>
    </row>
    <row r="160" spans="1:65" s="2" customFormat="1" ht="29.25">
      <c r="A160" s="33"/>
      <c r="B160" s="34"/>
      <c r="C160" s="35"/>
      <c r="D160" s="198" t="s">
        <v>129</v>
      </c>
      <c r="E160" s="35"/>
      <c r="F160" s="199" t="s">
        <v>210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129</v>
      </c>
      <c r="AU160" s="16" t="s">
        <v>87</v>
      </c>
    </row>
    <row r="161" spans="1:65" s="2" customFormat="1" ht="24.2" customHeight="1">
      <c r="A161" s="33"/>
      <c r="B161" s="34"/>
      <c r="C161" s="185" t="s">
        <v>211</v>
      </c>
      <c r="D161" s="185" t="s">
        <v>122</v>
      </c>
      <c r="E161" s="186" t="s">
        <v>212</v>
      </c>
      <c r="F161" s="187" t="s">
        <v>213</v>
      </c>
      <c r="G161" s="188" t="s">
        <v>125</v>
      </c>
      <c r="H161" s="189">
        <v>0.92700000000000005</v>
      </c>
      <c r="I161" s="190"/>
      <c r="J161" s="191">
        <f>ROUND(I161*H161,2)</f>
        <v>0</v>
      </c>
      <c r="K161" s="187" t="s">
        <v>126</v>
      </c>
      <c r="L161" s="38"/>
      <c r="M161" s="192" t="s">
        <v>1</v>
      </c>
      <c r="N161" s="193" t="s">
        <v>42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127</v>
      </c>
      <c r="AT161" s="196" t="s">
        <v>122</v>
      </c>
      <c r="AU161" s="196" t="s">
        <v>87</v>
      </c>
      <c r="AY161" s="16" t="s">
        <v>119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127</v>
      </c>
      <c r="BM161" s="196" t="s">
        <v>214</v>
      </c>
    </row>
    <row r="162" spans="1:65" s="2" customFormat="1" ht="39">
      <c r="A162" s="33"/>
      <c r="B162" s="34"/>
      <c r="C162" s="35"/>
      <c r="D162" s="198" t="s">
        <v>129</v>
      </c>
      <c r="E162" s="35"/>
      <c r="F162" s="199" t="s">
        <v>215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129</v>
      </c>
      <c r="AU162" s="16" t="s">
        <v>87</v>
      </c>
    </row>
    <row r="163" spans="1:65" s="2" customFormat="1" ht="24.2" customHeight="1">
      <c r="A163" s="33"/>
      <c r="B163" s="34"/>
      <c r="C163" s="185" t="s">
        <v>216</v>
      </c>
      <c r="D163" s="185" t="s">
        <v>122</v>
      </c>
      <c r="E163" s="186" t="s">
        <v>217</v>
      </c>
      <c r="F163" s="187" t="s">
        <v>218</v>
      </c>
      <c r="G163" s="188" t="s">
        <v>125</v>
      </c>
      <c r="H163" s="189">
        <v>0.90200000000000002</v>
      </c>
      <c r="I163" s="190"/>
      <c r="J163" s="191">
        <f>ROUND(I163*H163,2)</f>
        <v>0</v>
      </c>
      <c r="K163" s="187" t="s">
        <v>126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127</v>
      </c>
      <c r="AT163" s="196" t="s">
        <v>122</v>
      </c>
      <c r="AU163" s="196" t="s">
        <v>87</v>
      </c>
      <c r="AY163" s="16" t="s">
        <v>119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85</v>
      </c>
      <c r="BK163" s="197">
        <f>ROUND(I163*H163,2)</f>
        <v>0</v>
      </c>
      <c r="BL163" s="16" t="s">
        <v>127</v>
      </c>
      <c r="BM163" s="196" t="s">
        <v>219</v>
      </c>
    </row>
    <row r="164" spans="1:65" s="2" customFormat="1" ht="39">
      <c r="A164" s="33"/>
      <c r="B164" s="34"/>
      <c r="C164" s="35"/>
      <c r="D164" s="198" t="s">
        <v>129</v>
      </c>
      <c r="E164" s="35"/>
      <c r="F164" s="199" t="s">
        <v>220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129</v>
      </c>
      <c r="AU164" s="16" t="s">
        <v>87</v>
      </c>
    </row>
    <row r="165" spans="1:65" s="2" customFormat="1" ht="24.2" customHeight="1">
      <c r="A165" s="33"/>
      <c r="B165" s="34"/>
      <c r="C165" s="185" t="s">
        <v>221</v>
      </c>
      <c r="D165" s="185" t="s">
        <v>122</v>
      </c>
      <c r="E165" s="186" t="s">
        <v>136</v>
      </c>
      <c r="F165" s="187" t="s">
        <v>137</v>
      </c>
      <c r="G165" s="188" t="s">
        <v>138</v>
      </c>
      <c r="H165" s="189">
        <v>70</v>
      </c>
      <c r="I165" s="190"/>
      <c r="J165" s="191">
        <f>ROUND(I165*H165,2)</f>
        <v>0</v>
      </c>
      <c r="K165" s="187" t="s">
        <v>126</v>
      </c>
      <c r="L165" s="38"/>
      <c r="M165" s="192" t="s">
        <v>1</v>
      </c>
      <c r="N165" s="193" t="s">
        <v>42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127</v>
      </c>
      <c r="AT165" s="196" t="s">
        <v>122</v>
      </c>
      <c r="AU165" s="196" t="s">
        <v>87</v>
      </c>
      <c r="AY165" s="16" t="s">
        <v>119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127</v>
      </c>
      <c r="BM165" s="196" t="s">
        <v>222</v>
      </c>
    </row>
    <row r="166" spans="1:65" s="2" customFormat="1" ht="19.5">
      <c r="A166" s="33"/>
      <c r="B166" s="34"/>
      <c r="C166" s="35"/>
      <c r="D166" s="198" t="s">
        <v>129</v>
      </c>
      <c r="E166" s="35"/>
      <c r="F166" s="199" t="s">
        <v>140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129</v>
      </c>
      <c r="AU166" s="16" t="s">
        <v>87</v>
      </c>
    </row>
    <row r="167" spans="1:65" s="2" customFormat="1" ht="24.2" customHeight="1">
      <c r="A167" s="33"/>
      <c r="B167" s="34"/>
      <c r="C167" s="185" t="s">
        <v>223</v>
      </c>
      <c r="D167" s="185" t="s">
        <v>122</v>
      </c>
      <c r="E167" s="186" t="s">
        <v>224</v>
      </c>
      <c r="F167" s="187" t="s">
        <v>225</v>
      </c>
      <c r="G167" s="188" t="s">
        <v>150</v>
      </c>
      <c r="H167" s="189">
        <v>6.8</v>
      </c>
      <c r="I167" s="190"/>
      <c r="J167" s="191">
        <f>ROUND(I167*H167,2)</f>
        <v>0</v>
      </c>
      <c r="K167" s="187" t="s">
        <v>126</v>
      </c>
      <c r="L167" s="38"/>
      <c r="M167" s="192" t="s">
        <v>1</v>
      </c>
      <c r="N167" s="193" t="s">
        <v>42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127</v>
      </c>
      <c r="AT167" s="196" t="s">
        <v>122</v>
      </c>
      <c r="AU167" s="196" t="s">
        <v>87</v>
      </c>
      <c r="AY167" s="16" t="s">
        <v>119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85</v>
      </c>
      <c r="BK167" s="197">
        <f>ROUND(I167*H167,2)</f>
        <v>0</v>
      </c>
      <c r="BL167" s="16" t="s">
        <v>127</v>
      </c>
      <c r="BM167" s="196" t="s">
        <v>226</v>
      </c>
    </row>
    <row r="168" spans="1:65" s="2" customFormat="1" ht="29.25">
      <c r="A168" s="33"/>
      <c r="B168" s="34"/>
      <c r="C168" s="35"/>
      <c r="D168" s="198" t="s">
        <v>129</v>
      </c>
      <c r="E168" s="35"/>
      <c r="F168" s="199" t="s">
        <v>227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129</v>
      </c>
      <c r="AU168" s="16" t="s">
        <v>87</v>
      </c>
    </row>
    <row r="169" spans="1:65" s="13" customFormat="1" ht="11.25">
      <c r="B169" s="203"/>
      <c r="C169" s="204"/>
      <c r="D169" s="198" t="s">
        <v>141</v>
      </c>
      <c r="E169" s="205" t="s">
        <v>1</v>
      </c>
      <c r="F169" s="206" t="s">
        <v>228</v>
      </c>
      <c r="G169" s="204"/>
      <c r="H169" s="207">
        <v>6.8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141</v>
      </c>
      <c r="AU169" s="213" t="s">
        <v>87</v>
      </c>
      <c r="AV169" s="13" t="s">
        <v>87</v>
      </c>
      <c r="AW169" s="13" t="s">
        <v>34</v>
      </c>
      <c r="AX169" s="13" t="s">
        <v>85</v>
      </c>
      <c r="AY169" s="213" t="s">
        <v>119</v>
      </c>
    </row>
    <row r="170" spans="1:65" s="2" customFormat="1" ht="24.2" customHeight="1">
      <c r="A170" s="33"/>
      <c r="B170" s="34"/>
      <c r="C170" s="185" t="s">
        <v>229</v>
      </c>
      <c r="D170" s="185" t="s">
        <v>122</v>
      </c>
      <c r="E170" s="186" t="s">
        <v>230</v>
      </c>
      <c r="F170" s="187" t="s">
        <v>231</v>
      </c>
      <c r="G170" s="188" t="s">
        <v>232</v>
      </c>
      <c r="H170" s="189">
        <v>30</v>
      </c>
      <c r="I170" s="190"/>
      <c r="J170" s="191">
        <f>ROUND(I170*H170,2)</f>
        <v>0</v>
      </c>
      <c r="K170" s="187" t="s">
        <v>126</v>
      </c>
      <c r="L170" s="38"/>
      <c r="M170" s="192" t="s">
        <v>1</v>
      </c>
      <c r="N170" s="193" t="s">
        <v>42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127</v>
      </c>
      <c r="AT170" s="196" t="s">
        <v>122</v>
      </c>
      <c r="AU170" s="196" t="s">
        <v>87</v>
      </c>
      <c r="AY170" s="16" t="s">
        <v>119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85</v>
      </c>
      <c r="BK170" s="197">
        <f>ROUND(I170*H170,2)</f>
        <v>0</v>
      </c>
      <c r="BL170" s="16" t="s">
        <v>127</v>
      </c>
      <c r="BM170" s="196" t="s">
        <v>233</v>
      </c>
    </row>
    <row r="171" spans="1:65" s="2" customFormat="1" ht="39">
      <c r="A171" s="33"/>
      <c r="B171" s="34"/>
      <c r="C171" s="35"/>
      <c r="D171" s="198" t="s">
        <v>129</v>
      </c>
      <c r="E171" s="35"/>
      <c r="F171" s="199" t="s">
        <v>234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129</v>
      </c>
      <c r="AU171" s="16" t="s">
        <v>87</v>
      </c>
    </row>
    <row r="172" spans="1:65" s="2" customFormat="1" ht="24.2" customHeight="1">
      <c r="A172" s="33"/>
      <c r="B172" s="34"/>
      <c r="C172" s="185" t="s">
        <v>7</v>
      </c>
      <c r="D172" s="185" t="s">
        <v>122</v>
      </c>
      <c r="E172" s="186" t="s">
        <v>235</v>
      </c>
      <c r="F172" s="187" t="s">
        <v>236</v>
      </c>
      <c r="G172" s="188" t="s">
        <v>150</v>
      </c>
      <c r="H172" s="189">
        <v>1854</v>
      </c>
      <c r="I172" s="190"/>
      <c r="J172" s="191">
        <f>ROUND(I172*H172,2)</f>
        <v>0</v>
      </c>
      <c r="K172" s="187" t="s">
        <v>126</v>
      </c>
      <c r="L172" s="38"/>
      <c r="M172" s="192" t="s">
        <v>1</v>
      </c>
      <c r="N172" s="193" t="s">
        <v>42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127</v>
      </c>
      <c r="AT172" s="196" t="s">
        <v>122</v>
      </c>
      <c r="AU172" s="196" t="s">
        <v>87</v>
      </c>
      <c r="AY172" s="16" t="s">
        <v>119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85</v>
      </c>
      <c r="BK172" s="197">
        <f>ROUND(I172*H172,2)</f>
        <v>0</v>
      </c>
      <c r="BL172" s="16" t="s">
        <v>127</v>
      </c>
      <c r="BM172" s="196" t="s">
        <v>237</v>
      </c>
    </row>
    <row r="173" spans="1:65" s="2" customFormat="1" ht="29.25">
      <c r="A173" s="33"/>
      <c r="B173" s="34"/>
      <c r="C173" s="35"/>
      <c r="D173" s="198" t="s">
        <v>129</v>
      </c>
      <c r="E173" s="35"/>
      <c r="F173" s="199" t="s">
        <v>238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129</v>
      </c>
      <c r="AU173" s="16" t="s">
        <v>87</v>
      </c>
    </row>
    <row r="174" spans="1:65" s="13" customFormat="1" ht="11.25">
      <c r="B174" s="203"/>
      <c r="C174" s="204"/>
      <c r="D174" s="198" t="s">
        <v>141</v>
      </c>
      <c r="E174" s="205" t="s">
        <v>1</v>
      </c>
      <c r="F174" s="206" t="s">
        <v>239</v>
      </c>
      <c r="G174" s="204"/>
      <c r="H174" s="207">
        <v>1854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141</v>
      </c>
      <c r="AU174" s="213" t="s">
        <v>87</v>
      </c>
      <c r="AV174" s="13" t="s">
        <v>87</v>
      </c>
      <c r="AW174" s="13" t="s">
        <v>34</v>
      </c>
      <c r="AX174" s="13" t="s">
        <v>85</v>
      </c>
      <c r="AY174" s="213" t="s">
        <v>119</v>
      </c>
    </row>
    <row r="175" spans="1:65" s="2" customFormat="1" ht="24.2" customHeight="1">
      <c r="A175" s="33"/>
      <c r="B175" s="34"/>
      <c r="C175" s="185" t="s">
        <v>240</v>
      </c>
      <c r="D175" s="185" t="s">
        <v>122</v>
      </c>
      <c r="E175" s="186" t="s">
        <v>241</v>
      </c>
      <c r="F175" s="187" t="s">
        <v>242</v>
      </c>
      <c r="G175" s="188" t="s">
        <v>150</v>
      </c>
      <c r="H175" s="189">
        <v>1854</v>
      </c>
      <c r="I175" s="190"/>
      <c r="J175" s="191">
        <f>ROUND(I175*H175,2)</f>
        <v>0</v>
      </c>
      <c r="K175" s="187" t="s">
        <v>126</v>
      </c>
      <c r="L175" s="38"/>
      <c r="M175" s="192" t="s">
        <v>1</v>
      </c>
      <c r="N175" s="193" t="s">
        <v>42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127</v>
      </c>
      <c r="AT175" s="196" t="s">
        <v>122</v>
      </c>
      <c r="AU175" s="196" t="s">
        <v>87</v>
      </c>
      <c r="AY175" s="16" t="s">
        <v>119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85</v>
      </c>
      <c r="BK175" s="197">
        <f>ROUND(I175*H175,2)</f>
        <v>0</v>
      </c>
      <c r="BL175" s="16" t="s">
        <v>127</v>
      </c>
      <c r="BM175" s="196" t="s">
        <v>243</v>
      </c>
    </row>
    <row r="176" spans="1:65" s="2" customFormat="1" ht="29.25">
      <c r="A176" s="33"/>
      <c r="B176" s="34"/>
      <c r="C176" s="35"/>
      <c r="D176" s="198" t="s">
        <v>129</v>
      </c>
      <c r="E176" s="35"/>
      <c r="F176" s="199" t="s">
        <v>244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129</v>
      </c>
      <c r="AU176" s="16" t="s">
        <v>87</v>
      </c>
    </row>
    <row r="177" spans="1:65" s="13" customFormat="1" ht="11.25">
      <c r="B177" s="203"/>
      <c r="C177" s="204"/>
      <c r="D177" s="198" t="s">
        <v>141</v>
      </c>
      <c r="E177" s="205" t="s">
        <v>1</v>
      </c>
      <c r="F177" s="206" t="s">
        <v>239</v>
      </c>
      <c r="G177" s="204"/>
      <c r="H177" s="207">
        <v>1854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141</v>
      </c>
      <c r="AU177" s="213" t="s">
        <v>87</v>
      </c>
      <c r="AV177" s="13" t="s">
        <v>87</v>
      </c>
      <c r="AW177" s="13" t="s">
        <v>34</v>
      </c>
      <c r="AX177" s="13" t="s">
        <v>85</v>
      </c>
      <c r="AY177" s="213" t="s">
        <v>119</v>
      </c>
    </row>
    <row r="178" spans="1:65" s="2" customFormat="1" ht="24.2" customHeight="1">
      <c r="A178" s="33"/>
      <c r="B178" s="34"/>
      <c r="C178" s="185" t="s">
        <v>245</v>
      </c>
      <c r="D178" s="185" t="s">
        <v>122</v>
      </c>
      <c r="E178" s="186" t="s">
        <v>246</v>
      </c>
      <c r="F178" s="187" t="s">
        <v>247</v>
      </c>
      <c r="G178" s="188" t="s">
        <v>150</v>
      </c>
      <c r="H178" s="189">
        <v>1526</v>
      </c>
      <c r="I178" s="190"/>
      <c r="J178" s="191">
        <f>ROUND(I178*H178,2)</f>
        <v>0</v>
      </c>
      <c r="K178" s="187" t="s">
        <v>126</v>
      </c>
      <c r="L178" s="38"/>
      <c r="M178" s="192" t="s">
        <v>1</v>
      </c>
      <c r="N178" s="193" t="s">
        <v>42</v>
      </c>
      <c r="O178" s="70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127</v>
      </c>
      <c r="AT178" s="196" t="s">
        <v>122</v>
      </c>
      <c r="AU178" s="196" t="s">
        <v>87</v>
      </c>
      <c r="AY178" s="16" t="s">
        <v>119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85</v>
      </c>
      <c r="BK178" s="197">
        <f>ROUND(I178*H178,2)</f>
        <v>0</v>
      </c>
      <c r="BL178" s="16" t="s">
        <v>127</v>
      </c>
      <c r="BM178" s="196" t="s">
        <v>248</v>
      </c>
    </row>
    <row r="179" spans="1:65" s="2" customFormat="1" ht="19.5">
      <c r="A179" s="33"/>
      <c r="B179" s="34"/>
      <c r="C179" s="35"/>
      <c r="D179" s="198" t="s">
        <v>129</v>
      </c>
      <c r="E179" s="35"/>
      <c r="F179" s="199" t="s">
        <v>249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129</v>
      </c>
      <c r="AU179" s="16" t="s">
        <v>87</v>
      </c>
    </row>
    <row r="180" spans="1:65" s="2" customFormat="1" ht="24.2" customHeight="1">
      <c r="A180" s="33"/>
      <c r="B180" s="34"/>
      <c r="C180" s="185" t="s">
        <v>250</v>
      </c>
      <c r="D180" s="185" t="s">
        <v>122</v>
      </c>
      <c r="E180" s="186" t="s">
        <v>251</v>
      </c>
      <c r="F180" s="187" t="s">
        <v>252</v>
      </c>
      <c r="G180" s="188" t="s">
        <v>232</v>
      </c>
      <c r="H180" s="189">
        <v>8</v>
      </c>
      <c r="I180" s="190"/>
      <c r="J180" s="191">
        <f>ROUND(I180*H180,2)</f>
        <v>0</v>
      </c>
      <c r="K180" s="187" t="s">
        <v>126</v>
      </c>
      <c r="L180" s="38"/>
      <c r="M180" s="192" t="s">
        <v>1</v>
      </c>
      <c r="N180" s="193" t="s">
        <v>42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127</v>
      </c>
      <c r="AT180" s="196" t="s">
        <v>122</v>
      </c>
      <c r="AU180" s="196" t="s">
        <v>87</v>
      </c>
      <c r="AY180" s="16" t="s">
        <v>119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85</v>
      </c>
      <c r="BK180" s="197">
        <f>ROUND(I180*H180,2)</f>
        <v>0</v>
      </c>
      <c r="BL180" s="16" t="s">
        <v>127</v>
      </c>
      <c r="BM180" s="196" t="s">
        <v>253</v>
      </c>
    </row>
    <row r="181" spans="1:65" s="2" customFormat="1" ht="29.25">
      <c r="A181" s="33"/>
      <c r="B181" s="34"/>
      <c r="C181" s="35"/>
      <c r="D181" s="198" t="s">
        <v>129</v>
      </c>
      <c r="E181" s="35"/>
      <c r="F181" s="199" t="s">
        <v>254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129</v>
      </c>
      <c r="AU181" s="16" t="s">
        <v>87</v>
      </c>
    </row>
    <row r="182" spans="1:65" s="2" customFormat="1" ht="24.2" customHeight="1">
      <c r="A182" s="33"/>
      <c r="B182" s="34"/>
      <c r="C182" s="185" t="s">
        <v>255</v>
      </c>
      <c r="D182" s="185" t="s">
        <v>122</v>
      </c>
      <c r="E182" s="186" t="s">
        <v>256</v>
      </c>
      <c r="F182" s="187" t="s">
        <v>257</v>
      </c>
      <c r="G182" s="188" t="s">
        <v>168</v>
      </c>
      <c r="H182" s="189">
        <v>999</v>
      </c>
      <c r="I182" s="190"/>
      <c r="J182" s="191">
        <f>ROUND(I182*H182,2)</f>
        <v>0</v>
      </c>
      <c r="K182" s="187" t="s">
        <v>126</v>
      </c>
      <c r="L182" s="38"/>
      <c r="M182" s="192" t="s">
        <v>1</v>
      </c>
      <c r="N182" s="193" t="s">
        <v>42</v>
      </c>
      <c r="O182" s="70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127</v>
      </c>
      <c r="AT182" s="196" t="s">
        <v>122</v>
      </c>
      <c r="AU182" s="196" t="s">
        <v>87</v>
      </c>
      <c r="AY182" s="16" t="s">
        <v>119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85</v>
      </c>
      <c r="BK182" s="197">
        <f>ROUND(I182*H182,2)</f>
        <v>0</v>
      </c>
      <c r="BL182" s="16" t="s">
        <v>127</v>
      </c>
      <c r="BM182" s="196" t="s">
        <v>258</v>
      </c>
    </row>
    <row r="183" spans="1:65" s="2" customFormat="1" ht="19.5">
      <c r="A183" s="33"/>
      <c r="B183" s="34"/>
      <c r="C183" s="35"/>
      <c r="D183" s="198" t="s">
        <v>129</v>
      </c>
      <c r="E183" s="35"/>
      <c r="F183" s="199" t="s">
        <v>259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129</v>
      </c>
      <c r="AU183" s="16" t="s">
        <v>87</v>
      </c>
    </row>
    <row r="184" spans="1:65" s="2" customFormat="1" ht="24.2" customHeight="1">
      <c r="A184" s="33"/>
      <c r="B184" s="34"/>
      <c r="C184" s="185" t="s">
        <v>260</v>
      </c>
      <c r="D184" s="185" t="s">
        <v>122</v>
      </c>
      <c r="E184" s="186" t="s">
        <v>261</v>
      </c>
      <c r="F184" s="187" t="s">
        <v>262</v>
      </c>
      <c r="G184" s="188" t="s">
        <v>125</v>
      </c>
      <c r="H184" s="189">
        <v>0.76200000000000001</v>
      </c>
      <c r="I184" s="190"/>
      <c r="J184" s="191">
        <f>ROUND(I184*H184,2)</f>
        <v>0</v>
      </c>
      <c r="K184" s="187" t="s">
        <v>126</v>
      </c>
      <c r="L184" s="38"/>
      <c r="M184" s="192" t="s">
        <v>1</v>
      </c>
      <c r="N184" s="193" t="s">
        <v>42</v>
      </c>
      <c r="O184" s="70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127</v>
      </c>
      <c r="AT184" s="196" t="s">
        <v>122</v>
      </c>
      <c r="AU184" s="196" t="s">
        <v>87</v>
      </c>
      <c r="AY184" s="16" t="s">
        <v>119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85</v>
      </c>
      <c r="BK184" s="197">
        <f>ROUND(I184*H184,2)</f>
        <v>0</v>
      </c>
      <c r="BL184" s="16" t="s">
        <v>127</v>
      </c>
      <c r="BM184" s="196" t="s">
        <v>263</v>
      </c>
    </row>
    <row r="185" spans="1:65" s="2" customFormat="1" ht="29.25">
      <c r="A185" s="33"/>
      <c r="B185" s="34"/>
      <c r="C185" s="35"/>
      <c r="D185" s="198" t="s">
        <v>129</v>
      </c>
      <c r="E185" s="35"/>
      <c r="F185" s="199" t="s">
        <v>264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129</v>
      </c>
      <c r="AU185" s="16" t="s">
        <v>87</v>
      </c>
    </row>
    <row r="186" spans="1:65" s="2" customFormat="1" ht="24.2" customHeight="1">
      <c r="A186" s="33"/>
      <c r="B186" s="34"/>
      <c r="C186" s="185" t="s">
        <v>265</v>
      </c>
      <c r="D186" s="185" t="s">
        <v>122</v>
      </c>
      <c r="E186" s="186" t="s">
        <v>266</v>
      </c>
      <c r="F186" s="187" t="s">
        <v>267</v>
      </c>
      <c r="G186" s="188" t="s">
        <v>125</v>
      </c>
      <c r="H186" s="189">
        <v>0.14000000000000001</v>
      </c>
      <c r="I186" s="190"/>
      <c r="J186" s="191">
        <f>ROUND(I186*H186,2)</f>
        <v>0</v>
      </c>
      <c r="K186" s="187" t="s">
        <v>126</v>
      </c>
      <c r="L186" s="38"/>
      <c r="M186" s="192" t="s">
        <v>1</v>
      </c>
      <c r="N186" s="193" t="s">
        <v>42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127</v>
      </c>
      <c r="AT186" s="196" t="s">
        <v>122</v>
      </c>
      <c r="AU186" s="196" t="s">
        <v>87</v>
      </c>
      <c r="AY186" s="16" t="s">
        <v>119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85</v>
      </c>
      <c r="BK186" s="197">
        <f>ROUND(I186*H186,2)</f>
        <v>0</v>
      </c>
      <c r="BL186" s="16" t="s">
        <v>127</v>
      </c>
      <c r="BM186" s="196" t="s">
        <v>268</v>
      </c>
    </row>
    <row r="187" spans="1:65" s="2" customFormat="1" ht="29.25">
      <c r="A187" s="33"/>
      <c r="B187" s="34"/>
      <c r="C187" s="35"/>
      <c r="D187" s="198" t="s">
        <v>129</v>
      </c>
      <c r="E187" s="35"/>
      <c r="F187" s="199" t="s">
        <v>269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129</v>
      </c>
      <c r="AU187" s="16" t="s">
        <v>87</v>
      </c>
    </row>
    <row r="188" spans="1:65" s="2" customFormat="1" ht="24.2" customHeight="1">
      <c r="A188" s="33"/>
      <c r="B188" s="34"/>
      <c r="C188" s="185" t="s">
        <v>270</v>
      </c>
      <c r="D188" s="185" t="s">
        <v>122</v>
      </c>
      <c r="E188" s="186" t="s">
        <v>271</v>
      </c>
      <c r="F188" s="187" t="s">
        <v>272</v>
      </c>
      <c r="G188" s="188" t="s">
        <v>168</v>
      </c>
      <c r="H188" s="189">
        <v>2</v>
      </c>
      <c r="I188" s="190"/>
      <c r="J188" s="191">
        <f>ROUND(I188*H188,2)</f>
        <v>0</v>
      </c>
      <c r="K188" s="187" t="s">
        <v>126</v>
      </c>
      <c r="L188" s="38"/>
      <c r="M188" s="192" t="s">
        <v>1</v>
      </c>
      <c r="N188" s="193" t="s">
        <v>42</v>
      </c>
      <c r="O188" s="70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273</v>
      </c>
      <c r="AT188" s="196" t="s">
        <v>122</v>
      </c>
      <c r="AU188" s="196" t="s">
        <v>87</v>
      </c>
      <c r="AY188" s="16" t="s">
        <v>119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85</v>
      </c>
      <c r="BK188" s="197">
        <f>ROUND(I188*H188,2)</f>
        <v>0</v>
      </c>
      <c r="BL188" s="16" t="s">
        <v>273</v>
      </c>
      <c r="BM188" s="196" t="s">
        <v>274</v>
      </c>
    </row>
    <row r="189" spans="1:65" s="2" customFormat="1" ht="11.25">
      <c r="A189" s="33"/>
      <c r="B189" s="34"/>
      <c r="C189" s="35"/>
      <c r="D189" s="198" t="s">
        <v>129</v>
      </c>
      <c r="E189" s="35"/>
      <c r="F189" s="199" t="s">
        <v>275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129</v>
      </c>
      <c r="AU189" s="16" t="s">
        <v>87</v>
      </c>
    </row>
    <row r="190" spans="1:65" s="2" customFormat="1" ht="24.2" customHeight="1">
      <c r="A190" s="33"/>
      <c r="B190" s="34"/>
      <c r="C190" s="185" t="s">
        <v>276</v>
      </c>
      <c r="D190" s="185" t="s">
        <v>122</v>
      </c>
      <c r="E190" s="186" t="s">
        <v>277</v>
      </c>
      <c r="F190" s="187" t="s">
        <v>278</v>
      </c>
      <c r="G190" s="188" t="s">
        <v>168</v>
      </c>
      <c r="H190" s="189">
        <v>2</v>
      </c>
      <c r="I190" s="190"/>
      <c r="J190" s="191">
        <f>ROUND(I190*H190,2)</f>
        <v>0</v>
      </c>
      <c r="K190" s="187" t="s">
        <v>126</v>
      </c>
      <c r="L190" s="38"/>
      <c r="M190" s="192" t="s">
        <v>1</v>
      </c>
      <c r="N190" s="193" t="s">
        <v>42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273</v>
      </c>
      <c r="AT190" s="196" t="s">
        <v>122</v>
      </c>
      <c r="AU190" s="196" t="s">
        <v>87</v>
      </c>
      <c r="AY190" s="16" t="s">
        <v>119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85</v>
      </c>
      <c r="BK190" s="197">
        <f>ROUND(I190*H190,2)</f>
        <v>0</v>
      </c>
      <c r="BL190" s="16" t="s">
        <v>273</v>
      </c>
      <c r="BM190" s="196" t="s">
        <v>279</v>
      </c>
    </row>
    <row r="191" spans="1:65" s="2" customFormat="1" ht="11.25">
      <c r="A191" s="33"/>
      <c r="B191" s="34"/>
      <c r="C191" s="35"/>
      <c r="D191" s="198" t="s">
        <v>129</v>
      </c>
      <c r="E191" s="35"/>
      <c r="F191" s="199" t="s">
        <v>278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129</v>
      </c>
      <c r="AU191" s="16" t="s">
        <v>87</v>
      </c>
    </row>
    <row r="192" spans="1:65" s="2" customFormat="1" ht="24.2" customHeight="1">
      <c r="A192" s="33"/>
      <c r="B192" s="34"/>
      <c r="C192" s="225" t="s">
        <v>280</v>
      </c>
      <c r="D192" s="225" t="s">
        <v>281</v>
      </c>
      <c r="E192" s="226" t="s">
        <v>282</v>
      </c>
      <c r="F192" s="227" t="s">
        <v>283</v>
      </c>
      <c r="G192" s="228" t="s">
        <v>174</v>
      </c>
      <c r="H192" s="229">
        <v>1246.2070000000001</v>
      </c>
      <c r="I192" s="230"/>
      <c r="J192" s="231">
        <f>ROUND(I192*H192,2)</f>
        <v>0</v>
      </c>
      <c r="K192" s="227" t="s">
        <v>126</v>
      </c>
      <c r="L192" s="232"/>
      <c r="M192" s="233" t="s">
        <v>1</v>
      </c>
      <c r="N192" s="234" t="s">
        <v>42</v>
      </c>
      <c r="O192" s="70"/>
      <c r="P192" s="194">
        <f>O192*H192</f>
        <v>0</v>
      </c>
      <c r="Q192" s="194">
        <v>1</v>
      </c>
      <c r="R192" s="194">
        <f>Q192*H192</f>
        <v>1246.2070000000001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165</v>
      </c>
      <c r="AT192" s="196" t="s">
        <v>281</v>
      </c>
      <c r="AU192" s="196" t="s">
        <v>87</v>
      </c>
      <c r="AY192" s="16" t="s">
        <v>119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85</v>
      </c>
      <c r="BK192" s="197">
        <f>ROUND(I192*H192,2)</f>
        <v>0</v>
      </c>
      <c r="BL192" s="16" t="s">
        <v>127</v>
      </c>
      <c r="BM192" s="196" t="s">
        <v>284</v>
      </c>
    </row>
    <row r="193" spans="1:65" s="2" customFormat="1" ht="11.25">
      <c r="A193" s="33"/>
      <c r="B193" s="34"/>
      <c r="C193" s="35"/>
      <c r="D193" s="198" t="s">
        <v>129</v>
      </c>
      <c r="E193" s="35"/>
      <c r="F193" s="199" t="s">
        <v>283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129</v>
      </c>
      <c r="AU193" s="16" t="s">
        <v>87</v>
      </c>
    </row>
    <row r="194" spans="1:65" s="13" customFormat="1" ht="11.25">
      <c r="B194" s="203"/>
      <c r="C194" s="204"/>
      <c r="D194" s="198" t="s">
        <v>141</v>
      </c>
      <c r="E194" s="205" t="s">
        <v>1</v>
      </c>
      <c r="F194" s="206" t="s">
        <v>285</v>
      </c>
      <c r="G194" s="204"/>
      <c r="H194" s="207">
        <v>1246.2070000000001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141</v>
      </c>
      <c r="AU194" s="213" t="s">
        <v>87</v>
      </c>
      <c r="AV194" s="13" t="s">
        <v>87</v>
      </c>
      <c r="AW194" s="13" t="s">
        <v>34</v>
      </c>
      <c r="AX194" s="13" t="s">
        <v>85</v>
      </c>
      <c r="AY194" s="213" t="s">
        <v>119</v>
      </c>
    </row>
    <row r="195" spans="1:65" s="2" customFormat="1" ht="24.2" customHeight="1">
      <c r="A195" s="33"/>
      <c r="B195" s="34"/>
      <c r="C195" s="225" t="s">
        <v>286</v>
      </c>
      <c r="D195" s="225" t="s">
        <v>281</v>
      </c>
      <c r="E195" s="226" t="s">
        <v>287</v>
      </c>
      <c r="F195" s="227" t="s">
        <v>288</v>
      </c>
      <c r="G195" s="228" t="s">
        <v>168</v>
      </c>
      <c r="H195" s="229">
        <v>26</v>
      </c>
      <c r="I195" s="230"/>
      <c r="J195" s="231">
        <f>ROUND(I195*H195,2)</f>
        <v>0</v>
      </c>
      <c r="K195" s="227" t="s">
        <v>126</v>
      </c>
      <c r="L195" s="232"/>
      <c r="M195" s="233" t="s">
        <v>1</v>
      </c>
      <c r="N195" s="234" t="s">
        <v>42</v>
      </c>
      <c r="O195" s="70"/>
      <c r="P195" s="194">
        <f>O195*H195</f>
        <v>0</v>
      </c>
      <c r="Q195" s="194">
        <v>3.70425</v>
      </c>
      <c r="R195" s="194">
        <f>Q195*H195</f>
        <v>96.310500000000005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165</v>
      </c>
      <c r="AT195" s="196" t="s">
        <v>281</v>
      </c>
      <c r="AU195" s="196" t="s">
        <v>87</v>
      </c>
      <c r="AY195" s="16" t="s">
        <v>119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85</v>
      </c>
      <c r="BK195" s="197">
        <f>ROUND(I195*H195,2)</f>
        <v>0</v>
      </c>
      <c r="BL195" s="16" t="s">
        <v>127</v>
      </c>
      <c r="BM195" s="196" t="s">
        <v>289</v>
      </c>
    </row>
    <row r="196" spans="1:65" s="2" customFormat="1" ht="11.25">
      <c r="A196" s="33"/>
      <c r="B196" s="34"/>
      <c r="C196" s="35"/>
      <c r="D196" s="198" t="s">
        <v>129</v>
      </c>
      <c r="E196" s="35"/>
      <c r="F196" s="199" t="s">
        <v>288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129</v>
      </c>
      <c r="AU196" s="16" t="s">
        <v>87</v>
      </c>
    </row>
    <row r="197" spans="1:65" s="2" customFormat="1" ht="24.2" customHeight="1">
      <c r="A197" s="33"/>
      <c r="B197" s="34"/>
      <c r="C197" s="225" t="s">
        <v>290</v>
      </c>
      <c r="D197" s="225" t="s">
        <v>281</v>
      </c>
      <c r="E197" s="226" t="s">
        <v>291</v>
      </c>
      <c r="F197" s="227" t="s">
        <v>292</v>
      </c>
      <c r="G197" s="228" t="s">
        <v>168</v>
      </c>
      <c r="H197" s="229">
        <v>579</v>
      </c>
      <c r="I197" s="230"/>
      <c r="J197" s="231">
        <f>ROUND(I197*H197,2)</f>
        <v>0</v>
      </c>
      <c r="K197" s="227" t="s">
        <v>126</v>
      </c>
      <c r="L197" s="232"/>
      <c r="M197" s="233" t="s">
        <v>1</v>
      </c>
      <c r="N197" s="234" t="s">
        <v>42</v>
      </c>
      <c r="O197" s="70"/>
      <c r="P197" s="194">
        <f>O197*H197</f>
        <v>0</v>
      </c>
      <c r="Q197" s="194">
        <v>0.32700000000000001</v>
      </c>
      <c r="R197" s="194">
        <f>Q197*H197</f>
        <v>189.333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165</v>
      </c>
      <c r="AT197" s="196" t="s">
        <v>281</v>
      </c>
      <c r="AU197" s="196" t="s">
        <v>87</v>
      </c>
      <c r="AY197" s="16" t="s">
        <v>119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85</v>
      </c>
      <c r="BK197" s="197">
        <f>ROUND(I197*H197,2)</f>
        <v>0</v>
      </c>
      <c r="BL197" s="16" t="s">
        <v>127</v>
      </c>
      <c r="BM197" s="196" t="s">
        <v>293</v>
      </c>
    </row>
    <row r="198" spans="1:65" s="2" customFormat="1" ht="11.25">
      <c r="A198" s="33"/>
      <c r="B198" s="34"/>
      <c r="C198" s="35"/>
      <c r="D198" s="198" t="s">
        <v>129</v>
      </c>
      <c r="E198" s="35"/>
      <c r="F198" s="199" t="s">
        <v>292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129</v>
      </c>
      <c r="AU198" s="16" t="s">
        <v>87</v>
      </c>
    </row>
    <row r="199" spans="1:65" s="2" customFormat="1" ht="14.45" customHeight="1">
      <c r="A199" s="33"/>
      <c r="B199" s="34"/>
      <c r="C199" s="225" t="s">
        <v>294</v>
      </c>
      <c r="D199" s="225" t="s">
        <v>281</v>
      </c>
      <c r="E199" s="226" t="s">
        <v>295</v>
      </c>
      <c r="F199" s="227" t="s">
        <v>296</v>
      </c>
      <c r="G199" s="228" t="s">
        <v>168</v>
      </c>
      <c r="H199" s="229">
        <v>24</v>
      </c>
      <c r="I199" s="230"/>
      <c r="J199" s="231">
        <f>ROUND(I199*H199,2)</f>
        <v>0</v>
      </c>
      <c r="K199" s="227" t="s">
        <v>1</v>
      </c>
      <c r="L199" s="232"/>
      <c r="M199" s="233" t="s">
        <v>1</v>
      </c>
      <c r="N199" s="234" t="s">
        <v>42</v>
      </c>
      <c r="O199" s="70"/>
      <c r="P199" s="194">
        <f>O199*H199</f>
        <v>0</v>
      </c>
      <c r="Q199" s="194">
        <v>0.32700000000000001</v>
      </c>
      <c r="R199" s="194">
        <f>Q199*H199</f>
        <v>7.8480000000000008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165</v>
      </c>
      <c r="AT199" s="196" t="s">
        <v>281</v>
      </c>
      <c r="AU199" s="196" t="s">
        <v>87</v>
      </c>
      <c r="AY199" s="16" t="s">
        <v>119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85</v>
      </c>
      <c r="BK199" s="197">
        <f>ROUND(I199*H199,2)</f>
        <v>0</v>
      </c>
      <c r="BL199" s="16" t="s">
        <v>127</v>
      </c>
      <c r="BM199" s="196" t="s">
        <v>297</v>
      </c>
    </row>
    <row r="200" spans="1:65" s="2" customFormat="1" ht="11.25">
      <c r="A200" s="33"/>
      <c r="B200" s="34"/>
      <c r="C200" s="35"/>
      <c r="D200" s="198" t="s">
        <v>129</v>
      </c>
      <c r="E200" s="35"/>
      <c r="F200" s="199" t="s">
        <v>296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129</v>
      </c>
      <c r="AU200" s="16" t="s">
        <v>87</v>
      </c>
    </row>
    <row r="201" spans="1:65" s="2" customFormat="1" ht="14.45" customHeight="1">
      <c r="A201" s="33"/>
      <c r="B201" s="34"/>
      <c r="C201" s="225" t="s">
        <v>298</v>
      </c>
      <c r="D201" s="225" t="s">
        <v>281</v>
      </c>
      <c r="E201" s="226" t="s">
        <v>299</v>
      </c>
      <c r="F201" s="227" t="s">
        <v>300</v>
      </c>
      <c r="G201" s="228" t="s">
        <v>168</v>
      </c>
      <c r="H201" s="229">
        <v>24</v>
      </c>
      <c r="I201" s="230"/>
      <c r="J201" s="231">
        <f>ROUND(I201*H201,2)</f>
        <v>0</v>
      </c>
      <c r="K201" s="227" t="s">
        <v>1</v>
      </c>
      <c r="L201" s="232"/>
      <c r="M201" s="233" t="s">
        <v>1</v>
      </c>
      <c r="N201" s="234" t="s">
        <v>42</v>
      </c>
      <c r="O201" s="70"/>
      <c r="P201" s="194">
        <f>O201*H201</f>
        <v>0</v>
      </c>
      <c r="Q201" s="194">
        <v>0.32700000000000001</v>
      </c>
      <c r="R201" s="194">
        <f>Q201*H201</f>
        <v>7.8480000000000008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165</v>
      </c>
      <c r="AT201" s="196" t="s">
        <v>281</v>
      </c>
      <c r="AU201" s="196" t="s">
        <v>87</v>
      </c>
      <c r="AY201" s="16" t="s">
        <v>119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85</v>
      </c>
      <c r="BK201" s="197">
        <f>ROUND(I201*H201,2)</f>
        <v>0</v>
      </c>
      <c r="BL201" s="16" t="s">
        <v>127</v>
      </c>
      <c r="BM201" s="196" t="s">
        <v>301</v>
      </c>
    </row>
    <row r="202" spans="1:65" s="2" customFormat="1" ht="11.25">
      <c r="A202" s="33"/>
      <c r="B202" s="34"/>
      <c r="C202" s="35"/>
      <c r="D202" s="198" t="s">
        <v>129</v>
      </c>
      <c r="E202" s="35"/>
      <c r="F202" s="199" t="s">
        <v>300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129</v>
      </c>
      <c r="AU202" s="16" t="s">
        <v>87</v>
      </c>
    </row>
    <row r="203" spans="1:65" s="2" customFormat="1" ht="14.45" customHeight="1">
      <c r="A203" s="33"/>
      <c r="B203" s="34"/>
      <c r="C203" s="225" t="s">
        <v>302</v>
      </c>
      <c r="D203" s="225" t="s">
        <v>281</v>
      </c>
      <c r="E203" s="226" t="s">
        <v>303</v>
      </c>
      <c r="F203" s="227" t="s">
        <v>304</v>
      </c>
      <c r="G203" s="228" t="s">
        <v>168</v>
      </c>
      <c r="H203" s="229">
        <v>30</v>
      </c>
      <c r="I203" s="230"/>
      <c r="J203" s="231">
        <f>ROUND(I203*H203,2)</f>
        <v>0</v>
      </c>
      <c r="K203" s="227" t="s">
        <v>1</v>
      </c>
      <c r="L203" s="232"/>
      <c r="M203" s="233" t="s">
        <v>1</v>
      </c>
      <c r="N203" s="234" t="s">
        <v>42</v>
      </c>
      <c r="O203" s="70"/>
      <c r="P203" s="194">
        <f>O203*H203</f>
        <v>0</v>
      </c>
      <c r="Q203" s="194">
        <v>0.32700000000000001</v>
      </c>
      <c r="R203" s="194">
        <f>Q203*H203</f>
        <v>9.81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165</v>
      </c>
      <c r="AT203" s="196" t="s">
        <v>281</v>
      </c>
      <c r="AU203" s="196" t="s">
        <v>87</v>
      </c>
      <c r="AY203" s="16" t="s">
        <v>119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85</v>
      </c>
      <c r="BK203" s="197">
        <f>ROUND(I203*H203,2)</f>
        <v>0</v>
      </c>
      <c r="BL203" s="16" t="s">
        <v>127</v>
      </c>
      <c r="BM203" s="196" t="s">
        <v>305</v>
      </c>
    </row>
    <row r="204" spans="1:65" s="2" customFormat="1" ht="11.25">
      <c r="A204" s="33"/>
      <c r="B204" s="34"/>
      <c r="C204" s="35"/>
      <c r="D204" s="198" t="s">
        <v>129</v>
      </c>
      <c r="E204" s="35"/>
      <c r="F204" s="199" t="s">
        <v>304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129</v>
      </c>
      <c r="AU204" s="16" t="s">
        <v>87</v>
      </c>
    </row>
    <row r="205" spans="1:65" s="2" customFormat="1" ht="14.45" customHeight="1">
      <c r="A205" s="33"/>
      <c r="B205" s="34"/>
      <c r="C205" s="225" t="s">
        <v>306</v>
      </c>
      <c r="D205" s="225" t="s">
        <v>281</v>
      </c>
      <c r="E205" s="226" t="s">
        <v>307</v>
      </c>
      <c r="F205" s="227" t="s">
        <v>308</v>
      </c>
      <c r="G205" s="228" t="s">
        <v>168</v>
      </c>
      <c r="H205" s="229">
        <v>30</v>
      </c>
      <c r="I205" s="230"/>
      <c r="J205" s="231">
        <f>ROUND(I205*H205,2)</f>
        <v>0</v>
      </c>
      <c r="K205" s="227" t="s">
        <v>1</v>
      </c>
      <c r="L205" s="232"/>
      <c r="M205" s="233" t="s">
        <v>1</v>
      </c>
      <c r="N205" s="234" t="s">
        <v>42</v>
      </c>
      <c r="O205" s="70"/>
      <c r="P205" s="194">
        <f>O205*H205</f>
        <v>0</v>
      </c>
      <c r="Q205" s="194">
        <v>0.32700000000000001</v>
      </c>
      <c r="R205" s="194">
        <f>Q205*H205</f>
        <v>9.81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165</v>
      </c>
      <c r="AT205" s="196" t="s">
        <v>281</v>
      </c>
      <c r="AU205" s="196" t="s">
        <v>87</v>
      </c>
      <c r="AY205" s="16" t="s">
        <v>119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85</v>
      </c>
      <c r="BK205" s="197">
        <f>ROUND(I205*H205,2)</f>
        <v>0</v>
      </c>
      <c r="BL205" s="16" t="s">
        <v>127</v>
      </c>
      <c r="BM205" s="196" t="s">
        <v>309</v>
      </c>
    </row>
    <row r="206" spans="1:65" s="2" customFormat="1" ht="11.25">
      <c r="A206" s="33"/>
      <c r="B206" s="34"/>
      <c r="C206" s="35"/>
      <c r="D206" s="198" t="s">
        <v>129</v>
      </c>
      <c r="E206" s="35"/>
      <c r="F206" s="199" t="s">
        <v>308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129</v>
      </c>
      <c r="AU206" s="16" t="s">
        <v>87</v>
      </c>
    </row>
    <row r="207" spans="1:65" s="2" customFormat="1" ht="14.45" customHeight="1">
      <c r="A207" s="33"/>
      <c r="B207" s="34"/>
      <c r="C207" s="225" t="s">
        <v>310</v>
      </c>
      <c r="D207" s="225" t="s">
        <v>281</v>
      </c>
      <c r="E207" s="226" t="s">
        <v>311</v>
      </c>
      <c r="F207" s="227" t="s">
        <v>312</v>
      </c>
      <c r="G207" s="228" t="s">
        <v>168</v>
      </c>
      <c r="H207" s="229">
        <v>659</v>
      </c>
      <c r="I207" s="230"/>
      <c r="J207" s="231">
        <f>ROUND(I207*H207,2)</f>
        <v>0</v>
      </c>
      <c r="K207" s="227" t="s">
        <v>1</v>
      </c>
      <c r="L207" s="232"/>
      <c r="M207" s="233" t="s">
        <v>1</v>
      </c>
      <c r="N207" s="234" t="s">
        <v>42</v>
      </c>
      <c r="O207" s="70"/>
      <c r="P207" s="194">
        <f>O207*H207</f>
        <v>0</v>
      </c>
      <c r="Q207" s="194">
        <v>0.32700000000000001</v>
      </c>
      <c r="R207" s="194">
        <f>Q207*H207</f>
        <v>215.49299999999999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165</v>
      </c>
      <c r="AT207" s="196" t="s">
        <v>281</v>
      </c>
      <c r="AU207" s="196" t="s">
        <v>87</v>
      </c>
      <c r="AY207" s="16" t="s">
        <v>119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85</v>
      </c>
      <c r="BK207" s="197">
        <f>ROUND(I207*H207,2)</f>
        <v>0</v>
      </c>
      <c r="BL207" s="16" t="s">
        <v>127</v>
      </c>
      <c r="BM207" s="196" t="s">
        <v>313</v>
      </c>
    </row>
    <row r="208" spans="1:65" s="2" customFormat="1" ht="11.25">
      <c r="A208" s="33"/>
      <c r="B208" s="34"/>
      <c r="C208" s="35"/>
      <c r="D208" s="198" t="s">
        <v>129</v>
      </c>
      <c r="E208" s="35"/>
      <c r="F208" s="199" t="s">
        <v>312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129</v>
      </c>
      <c r="AU208" s="16" t="s">
        <v>87</v>
      </c>
    </row>
    <row r="209" spans="1:65" s="2" customFormat="1" ht="24.2" customHeight="1">
      <c r="A209" s="33"/>
      <c r="B209" s="34"/>
      <c r="C209" s="225" t="s">
        <v>314</v>
      </c>
      <c r="D209" s="225" t="s">
        <v>281</v>
      </c>
      <c r="E209" s="226" t="s">
        <v>315</v>
      </c>
      <c r="F209" s="227" t="s">
        <v>316</v>
      </c>
      <c r="G209" s="228" t="s">
        <v>168</v>
      </c>
      <c r="H209" s="229">
        <v>44</v>
      </c>
      <c r="I209" s="230"/>
      <c r="J209" s="231">
        <f>ROUND(I209*H209,2)</f>
        <v>0</v>
      </c>
      <c r="K209" s="227" t="s">
        <v>126</v>
      </c>
      <c r="L209" s="232"/>
      <c r="M209" s="233" t="s">
        <v>1</v>
      </c>
      <c r="N209" s="234" t="s">
        <v>42</v>
      </c>
      <c r="O209" s="70"/>
      <c r="P209" s="194">
        <f>O209*H209</f>
        <v>0</v>
      </c>
      <c r="Q209" s="194">
        <v>1.8000000000000001E-4</v>
      </c>
      <c r="R209" s="194">
        <f>Q209*H209</f>
        <v>7.92E-3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165</v>
      </c>
      <c r="AT209" s="196" t="s">
        <v>281</v>
      </c>
      <c r="AU209" s="196" t="s">
        <v>87</v>
      </c>
      <c r="AY209" s="16" t="s">
        <v>119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85</v>
      </c>
      <c r="BK209" s="197">
        <f>ROUND(I209*H209,2)</f>
        <v>0</v>
      </c>
      <c r="BL209" s="16" t="s">
        <v>127</v>
      </c>
      <c r="BM209" s="196" t="s">
        <v>317</v>
      </c>
    </row>
    <row r="210" spans="1:65" s="2" customFormat="1" ht="11.25">
      <c r="A210" s="33"/>
      <c r="B210" s="34"/>
      <c r="C210" s="35"/>
      <c r="D210" s="198" t="s">
        <v>129</v>
      </c>
      <c r="E210" s="35"/>
      <c r="F210" s="199" t="s">
        <v>316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129</v>
      </c>
      <c r="AU210" s="16" t="s">
        <v>87</v>
      </c>
    </row>
    <row r="211" spans="1:65" s="2" customFormat="1" ht="24.2" customHeight="1">
      <c r="A211" s="33"/>
      <c r="B211" s="34"/>
      <c r="C211" s="225" t="s">
        <v>318</v>
      </c>
      <c r="D211" s="225" t="s">
        <v>281</v>
      </c>
      <c r="E211" s="226" t="s">
        <v>319</v>
      </c>
      <c r="F211" s="227" t="s">
        <v>320</v>
      </c>
      <c r="G211" s="228" t="s">
        <v>168</v>
      </c>
      <c r="H211" s="229">
        <v>88</v>
      </c>
      <c r="I211" s="230"/>
      <c r="J211" s="231">
        <f>ROUND(I211*H211,2)</f>
        <v>0</v>
      </c>
      <c r="K211" s="227" t="s">
        <v>126</v>
      </c>
      <c r="L211" s="232"/>
      <c r="M211" s="233" t="s">
        <v>1</v>
      </c>
      <c r="N211" s="234" t="s">
        <v>42</v>
      </c>
      <c r="O211" s="70"/>
      <c r="P211" s="194">
        <f>O211*H211</f>
        <v>0</v>
      </c>
      <c r="Q211" s="194">
        <v>1.23E-3</v>
      </c>
      <c r="R211" s="194">
        <f>Q211*H211</f>
        <v>0.10824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165</v>
      </c>
      <c r="AT211" s="196" t="s">
        <v>281</v>
      </c>
      <c r="AU211" s="196" t="s">
        <v>87</v>
      </c>
      <c r="AY211" s="16" t="s">
        <v>119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85</v>
      </c>
      <c r="BK211" s="197">
        <f>ROUND(I211*H211,2)</f>
        <v>0</v>
      </c>
      <c r="BL211" s="16" t="s">
        <v>127</v>
      </c>
      <c r="BM211" s="196" t="s">
        <v>321</v>
      </c>
    </row>
    <row r="212" spans="1:65" s="2" customFormat="1" ht="11.25">
      <c r="A212" s="33"/>
      <c r="B212" s="34"/>
      <c r="C212" s="35"/>
      <c r="D212" s="198" t="s">
        <v>129</v>
      </c>
      <c r="E212" s="35"/>
      <c r="F212" s="199" t="s">
        <v>320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129</v>
      </c>
      <c r="AU212" s="16" t="s">
        <v>87</v>
      </c>
    </row>
    <row r="213" spans="1:65" s="2" customFormat="1" ht="24.2" customHeight="1">
      <c r="A213" s="33"/>
      <c r="B213" s="34"/>
      <c r="C213" s="225" t="s">
        <v>322</v>
      </c>
      <c r="D213" s="225" t="s">
        <v>281</v>
      </c>
      <c r="E213" s="226" t="s">
        <v>323</v>
      </c>
      <c r="F213" s="227" t="s">
        <v>324</v>
      </c>
      <c r="G213" s="228" t="s">
        <v>168</v>
      </c>
      <c r="H213" s="229">
        <v>999</v>
      </c>
      <c r="I213" s="230"/>
      <c r="J213" s="231">
        <f>ROUND(I213*H213,2)</f>
        <v>0</v>
      </c>
      <c r="K213" s="227" t="s">
        <v>126</v>
      </c>
      <c r="L213" s="232"/>
      <c r="M213" s="233" t="s">
        <v>1</v>
      </c>
      <c r="N213" s="234" t="s">
        <v>42</v>
      </c>
      <c r="O213" s="70"/>
      <c r="P213" s="194">
        <f>O213*H213</f>
        <v>0</v>
      </c>
      <c r="Q213" s="194">
        <v>1.004E-2</v>
      </c>
      <c r="R213" s="194">
        <f>Q213*H213</f>
        <v>10.029960000000001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165</v>
      </c>
      <c r="AT213" s="196" t="s">
        <v>281</v>
      </c>
      <c r="AU213" s="196" t="s">
        <v>87</v>
      </c>
      <c r="AY213" s="16" t="s">
        <v>119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85</v>
      </c>
      <c r="BK213" s="197">
        <f>ROUND(I213*H213,2)</f>
        <v>0</v>
      </c>
      <c r="BL213" s="16" t="s">
        <v>127</v>
      </c>
      <c r="BM213" s="196" t="s">
        <v>325</v>
      </c>
    </row>
    <row r="214" spans="1:65" s="2" customFormat="1" ht="11.25">
      <c r="A214" s="33"/>
      <c r="B214" s="34"/>
      <c r="C214" s="35"/>
      <c r="D214" s="198" t="s">
        <v>129</v>
      </c>
      <c r="E214" s="35"/>
      <c r="F214" s="199" t="s">
        <v>324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129</v>
      </c>
      <c r="AU214" s="16" t="s">
        <v>87</v>
      </c>
    </row>
    <row r="215" spans="1:65" s="2" customFormat="1" ht="24.2" customHeight="1">
      <c r="A215" s="33"/>
      <c r="B215" s="34"/>
      <c r="C215" s="225" t="s">
        <v>326</v>
      </c>
      <c r="D215" s="225" t="s">
        <v>281</v>
      </c>
      <c r="E215" s="226" t="s">
        <v>327</v>
      </c>
      <c r="F215" s="227" t="s">
        <v>328</v>
      </c>
      <c r="G215" s="228" t="s">
        <v>168</v>
      </c>
      <c r="H215" s="229">
        <v>2</v>
      </c>
      <c r="I215" s="230"/>
      <c r="J215" s="231">
        <f>ROUND(I215*H215,2)</f>
        <v>0</v>
      </c>
      <c r="K215" s="227" t="s">
        <v>126</v>
      </c>
      <c r="L215" s="232"/>
      <c r="M215" s="233" t="s">
        <v>1</v>
      </c>
      <c r="N215" s="234" t="s">
        <v>42</v>
      </c>
      <c r="O215" s="70"/>
      <c r="P215" s="194">
        <f>O215*H215</f>
        <v>0</v>
      </c>
      <c r="Q215" s="194">
        <v>0.21456</v>
      </c>
      <c r="R215" s="194">
        <f>Q215*H215</f>
        <v>0.42912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165</v>
      </c>
      <c r="AT215" s="196" t="s">
        <v>281</v>
      </c>
      <c r="AU215" s="196" t="s">
        <v>87</v>
      </c>
      <c r="AY215" s="16" t="s">
        <v>119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85</v>
      </c>
      <c r="BK215" s="197">
        <f>ROUND(I215*H215,2)</f>
        <v>0</v>
      </c>
      <c r="BL215" s="16" t="s">
        <v>127</v>
      </c>
      <c r="BM215" s="196" t="s">
        <v>329</v>
      </c>
    </row>
    <row r="216" spans="1:65" s="2" customFormat="1" ht="11.25">
      <c r="A216" s="33"/>
      <c r="B216" s="34"/>
      <c r="C216" s="35"/>
      <c r="D216" s="198" t="s">
        <v>129</v>
      </c>
      <c r="E216" s="35"/>
      <c r="F216" s="199" t="s">
        <v>328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129</v>
      </c>
      <c r="AU216" s="16" t="s">
        <v>87</v>
      </c>
    </row>
    <row r="217" spans="1:65" s="12" customFormat="1" ht="25.9" customHeight="1">
      <c r="B217" s="169"/>
      <c r="C217" s="170"/>
      <c r="D217" s="171" t="s">
        <v>76</v>
      </c>
      <c r="E217" s="172" t="s">
        <v>330</v>
      </c>
      <c r="F217" s="172" t="s">
        <v>331</v>
      </c>
      <c r="G217" s="170"/>
      <c r="H217" s="170"/>
      <c r="I217" s="173"/>
      <c r="J217" s="174">
        <f>BK217</f>
        <v>0</v>
      </c>
      <c r="K217" s="170"/>
      <c r="L217" s="175"/>
      <c r="M217" s="176"/>
      <c r="N217" s="177"/>
      <c r="O217" s="177"/>
      <c r="P217" s="178">
        <f>SUM(P218:P248)</f>
        <v>0</v>
      </c>
      <c r="Q217" s="177"/>
      <c r="R217" s="178">
        <f>SUM(R218:R248)</f>
        <v>0</v>
      </c>
      <c r="S217" s="177"/>
      <c r="T217" s="179">
        <f>SUM(T218:T248)</f>
        <v>0</v>
      </c>
      <c r="AR217" s="180" t="s">
        <v>127</v>
      </c>
      <c r="AT217" s="181" t="s">
        <v>76</v>
      </c>
      <c r="AU217" s="181" t="s">
        <v>77</v>
      </c>
      <c r="AY217" s="180" t="s">
        <v>119</v>
      </c>
      <c r="BK217" s="182">
        <f>SUM(BK218:BK248)</f>
        <v>0</v>
      </c>
    </row>
    <row r="218" spans="1:65" s="2" customFormat="1" ht="24.2" customHeight="1">
      <c r="A218" s="33"/>
      <c r="B218" s="34"/>
      <c r="C218" s="185" t="s">
        <v>332</v>
      </c>
      <c r="D218" s="185" t="s">
        <v>122</v>
      </c>
      <c r="E218" s="186" t="s">
        <v>333</v>
      </c>
      <c r="F218" s="187" t="s">
        <v>334</v>
      </c>
      <c r="G218" s="188" t="s">
        <v>174</v>
      </c>
      <c r="H218" s="189">
        <v>0.754</v>
      </c>
      <c r="I218" s="190"/>
      <c r="J218" s="191">
        <f>ROUND(I218*H218,2)</f>
        <v>0</v>
      </c>
      <c r="K218" s="187" t="s">
        <v>126</v>
      </c>
      <c r="L218" s="38"/>
      <c r="M218" s="192" t="s">
        <v>1</v>
      </c>
      <c r="N218" s="193" t="s">
        <v>42</v>
      </c>
      <c r="O218" s="70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273</v>
      </c>
      <c r="AT218" s="196" t="s">
        <v>122</v>
      </c>
      <c r="AU218" s="196" t="s">
        <v>85</v>
      </c>
      <c r="AY218" s="16" t="s">
        <v>119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85</v>
      </c>
      <c r="BK218" s="197">
        <f>ROUND(I218*H218,2)</f>
        <v>0</v>
      </c>
      <c r="BL218" s="16" t="s">
        <v>273</v>
      </c>
      <c r="BM218" s="196" t="s">
        <v>335</v>
      </c>
    </row>
    <row r="219" spans="1:65" s="2" customFormat="1" ht="29.25">
      <c r="A219" s="33"/>
      <c r="B219" s="34"/>
      <c r="C219" s="35"/>
      <c r="D219" s="198" t="s">
        <v>129</v>
      </c>
      <c r="E219" s="35"/>
      <c r="F219" s="199" t="s">
        <v>336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129</v>
      </c>
      <c r="AU219" s="16" t="s">
        <v>85</v>
      </c>
    </row>
    <row r="220" spans="1:65" s="2" customFormat="1" ht="37.9" customHeight="1">
      <c r="A220" s="33"/>
      <c r="B220" s="34"/>
      <c r="C220" s="185" t="s">
        <v>337</v>
      </c>
      <c r="D220" s="185" t="s">
        <v>122</v>
      </c>
      <c r="E220" s="186" t="s">
        <v>338</v>
      </c>
      <c r="F220" s="187" t="s">
        <v>339</v>
      </c>
      <c r="G220" s="188" t="s">
        <v>168</v>
      </c>
      <c r="H220" s="189">
        <v>1</v>
      </c>
      <c r="I220" s="190"/>
      <c r="J220" s="191">
        <f>ROUND(I220*H220,2)</f>
        <v>0</v>
      </c>
      <c r="K220" s="187" t="s">
        <v>126</v>
      </c>
      <c r="L220" s="38"/>
      <c r="M220" s="192" t="s">
        <v>1</v>
      </c>
      <c r="N220" s="193" t="s">
        <v>42</v>
      </c>
      <c r="O220" s="70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273</v>
      </c>
      <c r="AT220" s="196" t="s">
        <v>122</v>
      </c>
      <c r="AU220" s="196" t="s">
        <v>85</v>
      </c>
      <c r="AY220" s="16" t="s">
        <v>119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85</v>
      </c>
      <c r="BK220" s="197">
        <f>ROUND(I220*H220,2)</f>
        <v>0</v>
      </c>
      <c r="BL220" s="16" t="s">
        <v>273</v>
      </c>
      <c r="BM220" s="196" t="s">
        <v>340</v>
      </c>
    </row>
    <row r="221" spans="1:65" s="2" customFormat="1" ht="68.25">
      <c r="A221" s="33"/>
      <c r="B221" s="34"/>
      <c r="C221" s="35"/>
      <c r="D221" s="198" t="s">
        <v>129</v>
      </c>
      <c r="E221" s="35"/>
      <c r="F221" s="199" t="s">
        <v>341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129</v>
      </c>
      <c r="AU221" s="16" t="s">
        <v>85</v>
      </c>
    </row>
    <row r="222" spans="1:65" s="13" customFormat="1" ht="11.25">
      <c r="B222" s="203"/>
      <c r="C222" s="204"/>
      <c r="D222" s="198" t="s">
        <v>141</v>
      </c>
      <c r="E222" s="205" t="s">
        <v>1</v>
      </c>
      <c r="F222" s="206" t="s">
        <v>342</v>
      </c>
      <c r="G222" s="204"/>
      <c r="H222" s="207">
        <v>1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141</v>
      </c>
      <c r="AU222" s="213" t="s">
        <v>85</v>
      </c>
      <c r="AV222" s="13" t="s">
        <v>87</v>
      </c>
      <c r="AW222" s="13" t="s">
        <v>34</v>
      </c>
      <c r="AX222" s="13" t="s">
        <v>85</v>
      </c>
      <c r="AY222" s="213" t="s">
        <v>119</v>
      </c>
    </row>
    <row r="223" spans="1:65" s="2" customFormat="1" ht="24.2" customHeight="1">
      <c r="A223" s="33"/>
      <c r="B223" s="34"/>
      <c r="C223" s="185" t="s">
        <v>343</v>
      </c>
      <c r="D223" s="185" t="s">
        <v>122</v>
      </c>
      <c r="E223" s="186" t="s">
        <v>344</v>
      </c>
      <c r="F223" s="187" t="s">
        <v>345</v>
      </c>
      <c r="G223" s="188" t="s">
        <v>174</v>
      </c>
      <c r="H223" s="189">
        <v>1586.1420000000001</v>
      </c>
      <c r="I223" s="190"/>
      <c r="J223" s="191">
        <f>ROUND(I223*H223,2)</f>
        <v>0</v>
      </c>
      <c r="K223" s="187" t="s">
        <v>126</v>
      </c>
      <c r="L223" s="38"/>
      <c r="M223" s="192" t="s">
        <v>1</v>
      </c>
      <c r="N223" s="193" t="s">
        <v>42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273</v>
      </c>
      <c r="AT223" s="196" t="s">
        <v>122</v>
      </c>
      <c r="AU223" s="196" t="s">
        <v>85</v>
      </c>
      <c r="AY223" s="16" t="s">
        <v>119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85</v>
      </c>
      <c r="BK223" s="197">
        <f>ROUND(I223*H223,2)</f>
        <v>0</v>
      </c>
      <c r="BL223" s="16" t="s">
        <v>273</v>
      </c>
      <c r="BM223" s="196" t="s">
        <v>346</v>
      </c>
    </row>
    <row r="224" spans="1:65" s="2" customFormat="1" ht="29.25">
      <c r="A224" s="33"/>
      <c r="B224" s="34"/>
      <c r="C224" s="35"/>
      <c r="D224" s="198" t="s">
        <v>129</v>
      </c>
      <c r="E224" s="35"/>
      <c r="F224" s="199" t="s">
        <v>347</v>
      </c>
      <c r="G224" s="35"/>
      <c r="H224" s="35"/>
      <c r="I224" s="200"/>
      <c r="J224" s="35"/>
      <c r="K224" s="35"/>
      <c r="L224" s="38"/>
      <c r="M224" s="201"/>
      <c r="N224" s="20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129</v>
      </c>
      <c r="AU224" s="16" t="s">
        <v>85</v>
      </c>
    </row>
    <row r="225" spans="1:65" s="13" customFormat="1" ht="11.25">
      <c r="B225" s="203"/>
      <c r="C225" s="204"/>
      <c r="D225" s="198" t="s">
        <v>141</v>
      </c>
      <c r="E225" s="205" t="s">
        <v>1</v>
      </c>
      <c r="F225" s="206" t="s">
        <v>348</v>
      </c>
      <c r="G225" s="204"/>
      <c r="H225" s="207">
        <v>1086.1420000000001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141</v>
      </c>
      <c r="AU225" s="213" t="s">
        <v>85</v>
      </c>
      <c r="AV225" s="13" t="s">
        <v>87</v>
      </c>
      <c r="AW225" s="13" t="s">
        <v>34</v>
      </c>
      <c r="AX225" s="13" t="s">
        <v>77</v>
      </c>
      <c r="AY225" s="213" t="s">
        <v>119</v>
      </c>
    </row>
    <row r="226" spans="1:65" s="13" customFormat="1" ht="11.25">
      <c r="B226" s="203"/>
      <c r="C226" s="204"/>
      <c r="D226" s="198" t="s">
        <v>141</v>
      </c>
      <c r="E226" s="205" t="s">
        <v>1</v>
      </c>
      <c r="F226" s="206" t="s">
        <v>349</v>
      </c>
      <c r="G226" s="204"/>
      <c r="H226" s="207">
        <v>500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141</v>
      </c>
      <c r="AU226" s="213" t="s">
        <v>85</v>
      </c>
      <c r="AV226" s="13" t="s">
        <v>87</v>
      </c>
      <c r="AW226" s="13" t="s">
        <v>34</v>
      </c>
      <c r="AX226" s="13" t="s">
        <v>77</v>
      </c>
      <c r="AY226" s="213" t="s">
        <v>119</v>
      </c>
    </row>
    <row r="227" spans="1:65" s="14" customFormat="1" ht="11.25">
      <c r="B227" s="214"/>
      <c r="C227" s="215"/>
      <c r="D227" s="198" t="s">
        <v>141</v>
      </c>
      <c r="E227" s="216" t="s">
        <v>1</v>
      </c>
      <c r="F227" s="217" t="s">
        <v>145</v>
      </c>
      <c r="G227" s="215"/>
      <c r="H227" s="218">
        <v>1586.1420000000001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141</v>
      </c>
      <c r="AU227" s="224" t="s">
        <v>85</v>
      </c>
      <c r="AV227" s="14" t="s">
        <v>127</v>
      </c>
      <c r="AW227" s="14" t="s">
        <v>34</v>
      </c>
      <c r="AX227" s="14" t="s">
        <v>85</v>
      </c>
      <c r="AY227" s="224" t="s">
        <v>119</v>
      </c>
    </row>
    <row r="228" spans="1:65" s="2" customFormat="1" ht="24.2" customHeight="1">
      <c r="A228" s="33"/>
      <c r="B228" s="34"/>
      <c r="C228" s="185" t="s">
        <v>350</v>
      </c>
      <c r="D228" s="185" t="s">
        <v>122</v>
      </c>
      <c r="E228" s="186" t="s">
        <v>351</v>
      </c>
      <c r="F228" s="187" t="s">
        <v>352</v>
      </c>
      <c r="G228" s="188" t="s">
        <v>174</v>
      </c>
      <c r="H228" s="189">
        <v>1586.1420000000001</v>
      </c>
      <c r="I228" s="190"/>
      <c r="J228" s="191">
        <f>ROUND(I228*H228,2)</f>
        <v>0</v>
      </c>
      <c r="K228" s="187" t="s">
        <v>126</v>
      </c>
      <c r="L228" s="38"/>
      <c r="M228" s="192" t="s">
        <v>1</v>
      </c>
      <c r="N228" s="193" t="s">
        <v>42</v>
      </c>
      <c r="O228" s="7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273</v>
      </c>
      <c r="AT228" s="196" t="s">
        <v>122</v>
      </c>
      <c r="AU228" s="196" t="s">
        <v>85</v>
      </c>
      <c r="AY228" s="16" t="s">
        <v>119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85</v>
      </c>
      <c r="BK228" s="197">
        <f>ROUND(I228*H228,2)</f>
        <v>0</v>
      </c>
      <c r="BL228" s="16" t="s">
        <v>273</v>
      </c>
      <c r="BM228" s="196" t="s">
        <v>353</v>
      </c>
    </row>
    <row r="229" spans="1:65" s="2" customFormat="1" ht="68.25">
      <c r="A229" s="33"/>
      <c r="B229" s="34"/>
      <c r="C229" s="35"/>
      <c r="D229" s="198" t="s">
        <v>129</v>
      </c>
      <c r="E229" s="35"/>
      <c r="F229" s="199" t="s">
        <v>354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129</v>
      </c>
      <c r="AU229" s="16" t="s">
        <v>85</v>
      </c>
    </row>
    <row r="230" spans="1:65" s="13" customFormat="1" ht="11.25">
      <c r="B230" s="203"/>
      <c r="C230" s="204"/>
      <c r="D230" s="198" t="s">
        <v>141</v>
      </c>
      <c r="E230" s="205" t="s">
        <v>1</v>
      </c>
      <c r="F230" s="206" t="s">
        <v>355</v>
      </c>
      <c r="G230" s="204"/>
      <c r="H230" s="207">
        <v>1586.1420000000001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141</v>
      </c>
      <c r="AU230" s="213" t="s">
        <v>85</v>
      </c>
      <c r="AV230" s="13" t="s">
        <v>87</v>
      </c>
      <c r="AW230" s="13" t="s">
        <v>34</v>
      </c>
      <c r="AX230" s="13" t="s">
        <v>85</v>
      </c>
      <c r="AY230" s="213" t="s">
        <v>119</v>
      </c>
    </row>
    <row r="231" spans="1:65" s="2" customFormat="1" ht="24.2" customHeight="1">
      <c r="A231" s="33"/>
      <c r="B231" s="34"/>
      <c r="C231" s="185" t="s">
        <v>356</v>
      </c>
      <c r="D231" s="185" t="s">
        <v>122</v>
      </c>
      <c r="E231" s="186" t="s">
        <v>357</v>
      </c>
      <c r="F231" s="187" t="s">
        <v>358</v>
      </c>
      <c r="G231" s="188" t="s">
        <v>174</v>
      </c>
      <c r="H231" s="189">
        <v>1246.2070000000001</v>
      </c>
      <c r="I231" s="190"/>
      <c r="J231" s="191">
        <f>ROUND(I231*H231,2)</f>
        <v>0</v>
      </c>
      <c r="K231" s="187" t="s">
        <v>126</v>
      </c>
      <c r="L231" s="38"/>
      <c r="M231" s="192" t="s">
        <v>1</v>
      </c>
      <c r="N231" s="193" t="s">
        <v>42</v>
      </c>
      <c r="O231" s="70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6" t="s">
        <v>273</v>
      </c>
      <c r="AT231" s="196" t="s">
        <v>122</v>
      </c>
      <c r="AU231" s="196" t="s">
        <v>85</v>
      </c>
      <c r="AY231" s="16" t="s">
        <v>119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6" t="s">
        <v>85</v>
      </c>
      <c r="BK231" s="197">
        <f>ROUND(I231*H231,2)</f>
        <v>0</v>
      </c>
      <c r="BL231" s="16" t="s">
        <v>273</v>
      </c>
      <c r="BM231" s="196" t="s">
        <v>359</v>
      </c>
    </row>
    <row r="232" spans="1:65" s="2" customFormat="1" ht="68.25">
      <c r="A232" s="33"/>
      <c r="B232" s="34"/>
      <c r="C232" s="35"/>
      <c r="D232" s="198" t="s">
        <v>129</v>
      </c>
      <c r="E232" s="35"/>
      <c r="F232" s="199" t="s">
        <v>360</v>
      </c>
      <c r="G232" s="35"/>
      <c r="H232" s="35"/>
      <c r="I232" s="200"/>
      <c r="J232" s="35"/>
      <c r="K232" s="35"/>
      <c r="L232" s="38"/>
      <c r="M232" s="201"/>
      <c r="N232" s="202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129</v>
      </c>
      <c r="AU232" s="16" t="s">
        <v>85</v>
      </c>
    </row>
    <row r="233" spans="1:65" s="13" customFormat="1" ht="11.25">
      <c r="B233" s="203"/>
      <c r="C233" s="204"/>
      <c r="D233" s="198" t="s">
        <v>141</v>
      </c>
      <c r="E233" s="205" t="s">
        <v>1</v>
      </c>
      <c r="F233" s="206" t="s">
        <v>361</v>
      </c>
      <c r="G233" s="204"/>
      <c r="H233" s="207">
        <v>1246.2070000000001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141</v>
      </c>
      <c r="AU233" s="213" t="s">
        <v>85</v>
      </c>
      <c r="AV233" s="13" t="s">
        <v>87</v>
      </c>
      <c r="AW233" s="13" t="s">
        <v>34</v>
      </c>
      <c r="AX233" s="13" t="s">
        <v>85</v>
      </c>
      <c r="AY233" s="213" t="s">
        <v>119</v>
      </c>
    </row>
    <row r="234" spans="1:65" s="2" customFormat="1" ht="24.2" customHeight="1">
      <c r="A234" s="33"/>
      <c r="B234" s="34"/>
      <c r="C234" s="185" t="s">
        <v>362</v>
      </c>
      <c r="D234" s="185" t="s">
        <v>122</v>
      </c>
      <c r="E234" s="186" t="s">
        <v>363</v>
      </c>
      <c r="F234" s="187" t="s">
        <v>364</v>
      </c>
      <c r="G234" s="188" t="s">
        <v>174</v>
      </c>
      <c r="H234" s="189">
        <v>96.74</v>
      </c>
      <c r="I234" s="190"/>
      <c r="J234" s="191">
        <f>ROUND(I234*H234,2)</f>
        <v>0</v>
      </c>
      <c r="K234" s="187" t="s">
        <v>126</v>
      </c>
      <c r="L234" s="38"/>
      <c r="M234" s="192" t="s">
        <v>1</v>
      </c>
      <c r="N234" s="193" t="s">
        <v>42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273</v>
      </c>
      <c r="AT234" s="196" t="s">
        <v>122</v>
      </c>
      <c r="AU234" s="196" t="s">
        <v>85</v>
      </c>
      <c r="AY234" s="16" t="s">
        <v>119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85</v>
      </c>
      <c r="BK234" s="197">
        <f>ROUND(I234*H234,2)</f>
        <v>0</v>
      </c>
      <c r="BL234" s="16" t="s">
        <v>273</v>
      </c>
      <c r="BM234" s="196" t="s">
        <v>365</v>
      </c>
    </row>
    <row r="235" spans="1:65" s="2" customFormat="1" ht="68.25">
      <c r="A235" s="33"/>
      <c r="B235" s="34"/>
      <c r="C235" s="35"/>
      <c r="D235" s="198" t="s">
        <v>129</v>
      </c>
      <c r="E235" s="35"/>
      <c r="F235" s="199" t="s">
        <v>366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129</v>
      </c>
      <c r="AU235" s="16" t="s">
        <v>85</v>
      </c>
    </row>
    <row r="236" spans="1:65" s="13" customFormat="1" ht="11.25">
      <c r="B236" s="203"/>
      <c r="C236" s="204"/>
      <c r="D236" s="198" t="s">
        <v>141</v>
      </c>
      <c r="E236" s="205" t="s">
        <v>1</v>
      </c>
      <c r="F236" s="206" t="s">
        <v>367</v>
      </c>
      <c r="G236" s="204"/>
      <c r="H236" s="207">
        <v>96.74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141</v>
      </c>
      <c r="AU236" s="213" t="s">
        <v>85</v>
      </c>
      <c r="AV236" s="13" t="s">
        <v>87</v>
      </c>
      <c r="AW236" s="13" t="s">
        <v>34</v>
      </c>
      <c r="AX236" s="13" t="s">
        <v>85</v>
      </c>
      <c r="AY236" s="213" t="s">
        <v>119</v>
      </c>
    </row>
    <row r="237" spans="1:65" s="2" customFormat="1" ht="24.2" customHeight="1">
      <c r="A237" s="33"/>
      <c r="B237" s="34"/>
      <c r="C237" s="185" t="s">
        <v>368</v>
      </c>
      <c r="D237" s="185" t="s">
        <v>122</v>
      </c>
      <c r="E237" s="186" t="s">
        <v>369</v>
      </c>
      <c r="F237" s="187" t="s">
        <v>370</v>
      </c>
      <c r="G237" s="188" t="s">
        <v>174</v>
      </c>
      <c r="H237" s="189">
        <v>440.142</v>
      </c>
      <c r="I237" s="190"/>
      <c r="J237" s="191">
        <f>ROUND(I237*H237,2)</f>
        <v>0</v>
      </c>
      <c r="K237" s="187" t="s">
        <v>126</v>
      </c>
      <c r="L237" s="38"/>
      <c r="M237" s="192" t="s">
        <v>1</v>
      </c>
      <c r="N237" s="193" t="s">
        <v>42</v>
      </c>
      <c r="O237" s="70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6" t="s">
        <v>273</v>
      </c>
      <c r="AT237" s="196" t="s">
        <v>122</v>
      </c>
      <c r="AU237" s="196" t="s">
        <v>85</v>
      </c>
      <c r="AY237" s="16" t="s">
        <v>119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6" t="s">
        <v>85</v>
      </c>
      <c r="BK237" s="197">
        <f>ROUND(I237*H237,2)</f>
        <v>0</v>
      </c>
      <c r="BL237" s="16" t="s">
        <v>273</v>
      </c>
      <c r="BM237" s="196" t="s">
        <v>371</v>
      </c>
    </row>
    <row r="238" spans="1:65" s="2" customFormat="1" ht="68.25">
      <c r="A238" s="33"/>
      <c r="B238" s="34"/>
      <c r="C238" s="35"/>
      <c r="D238" s="198" t="s">
        <v>129</v>
      </c>
      <c r="E238" s="35"/>
      <c r="F238" s="199" t="s">
        <v>372</v>
      </c>
      <c r="G238" s="35"/>
      <c r="H238" s="35"/>
      <c r="I238" s="200"/>
      <c r="J238" s="35"/>
      <c r="K238" s="35"/>
      <c r="L238" s="38"/>
      <c r="M238" s="201"/>
      <c r="N238" s="202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129</v>
      </c>
      <c r="AU238" s="16" t="s">
        <v>85</v>
      </c>
    </row>
    <row r="239" spans="1:65" s="13" customFormat="1" ht="11.25">
      <c r="B239" s="203"/>
      <c r="C239" s="204"/>
      <c r="D239" s="198" t="s">
        <v>141</v>
      </c>
      <c r="E239" s="205" t="s">
        <v>1</v>
      </c>
      <c r="F239" s="206" t="s">
        <v>373</v>
      </c>
      <c r="G239" s="204"/>
      <c r="H239" s="207">
        <v>440.142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141</v>
      </c>
      <c r="AU239" s="213" t="s">
        <v>85</v>
      </c>
      <c r="AV239" s="13" t="s">
        <v>87</v>
      </c>
      <c r="AW239" s="13" t="s">
        <v>34</v>
      </c>
      <c r="AX239" s="13" t="s">
        <v>85</v>
      </c>
      <c r="AY239" s="213" t="s">
        <v>119</v>
      </c>
    </row>
    <row r="240" spans="1:65" s="2" customFormat="1" ht="24.2" customHeight="1">
      <c r="A240" s="33"/>
      <c r="B240" s="34"/>
      <c r="C240" s="185" t="s">
        <v>374</v>
      </c>
      <c r="D240" s="185" t="s">
        <v>122</v>
      </c>
      <c r="E240" s="186" t="s">
        <v>375</v>
      </c>
      <c r="F240" s="187" t="s">
        <v>376</v>
      </c>
      <c r="G240" s="188" t="s">
        <v>174</v>
      </c>
      <c r="H240" s="189">
        <v>10.029999999999999</v>
      </c>
      <c r="I240" s="190"/>
      <c r="J240" s="191">
        <f>ROUND(I240*H240,2)</f>
        <v>0</v>
      </c>
      <c r="K240" s="187" t="s">
        <v>126</v>
      </c>
      <c r="L240" s="38"/>
      <c r="M240" s="192" t="s">
        <v>1</v>
      </c>
      <c r="N240" s="193" t="s">
        <v>42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273</v>
      </c>
      <c r="AT240" s="196" t="s">
        <v>122</v>
      </c>
      <c r="AU240" s="196" t="s">
        <v>85</v>
      </c>
      <c r="AY240" s="16" t="s">
        <v>119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85</v>
      </c>
      <c r="BK240" s="197">
        <f>ROUND(I240*H240,2)</f>
        <v>0</v>
      </c>
      <c r="BL240" s="16" t="s">
        <v>273</v>
      </c>
      <c r="BM240" s="196" t="s">
        <v>377</v>
      </c>
    </row>
    <row r="241" spans="1:65" s="2" customFormat="1" ht="68.25">
      <c r="A241" s="33"/>
      <c r="B241" s="34"/>
      <c r="C241" s="35"/>
      <c r="D241" s="198" t="s">
        <v>129</v>
      </c>
      <c r="E241" s="35"/>
      <c r="F241" s="199" t="s">
        <v>378</v>
      </c>
      <c r="G241" s="35"/>
      <c r="H241" s="35"/>
      <c r="I241" s="200"/>
      <c r="J241" s="35"/>
      <c r="K241" s="35"/>
      <c r="L241" s="38"/>
      <c r="M241" s="201"/>
      <c r="N241" s="202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129</v>
      </c>
      <c r="AU241" s="16" t="s">
        <v>85</v>
      </c>
    </row>
    <row r="242" spans="1:65" s="13" customFormat="1" ht="11.25">
      <c r="B242" s="203"/>
      <c r="C242" s="204"/>
      <c r="D242" s="198" t="s">
        <v>141</v>
      </c>
      <c r="E242" s="205" t="s">
        <v>1</v>
      </c>
      <c r="F242" s="206" t="s">
        <v>379</v>
      </c>
      <c r="G242" s="204"/>
      <c r="H242" s="207">
        <v>10.029999999999999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141</v>
      </c>
      <c r="AU242" s="213" t="s">
        <v>85</v>
      </c>
      <c r="AV242" s="13" t="s">
        <v>87</v>
      </c>
      <c r="AW242" s="13" t="s">
        <v>34</v>
      </c>
      <c r="AX242" s="13" t="s">
        <v>85</v>
      </c>
      <c r="AY242" s="213" t="s">
        <v>119</v>
      </c>
    </row>
    <row r="243" spans="1:65" s="2" customFormat="1" ht="37.9" customHeight="1">
      <c r="A243" s="33"/>
      <c r="B243" s="34"/>
      <c r="C243" s="185" t="s">
        <v>380</v>
      </c>
      <c r="D243" s="185" t="s">
        <v>122</v>
      </c>
      <c r="E243" s="186" t="s">
        <v>381</v>
      </c>
      <c r="F243" s="187" t="s">
        <v>382</v>
      </c>
      <c r="G243" s="188" t="s">
        <v>168</v>
      </c>
      <c r="H243" s="189">
        <v>1</v>
      </c>
      <c r="I243" s="190"/>
      <c r="J243" s="191">
        <f>ROUND(I243*H243,2)</f>
        <v>0</v>
      </c>
      <c r="K243" s="187" t="s">
        <v>126</v>
      </c>
      <c r="L243" s="38"/>
      <c r="M243" s="192" t="s">
        <v>1</v>
      </c>
      <c r="N243" s="193" t="s">
        <v>42</v>
      </c>
      <c r="O243" s="70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6" t="s">
        <v>273</v>
      </c>
      <c r="AT243" s="196" t="s">
        <v>122</v>
      </c>
      <c r="AU243" s="196" t="s">
        <v>85</v>
      </c>
      <c r="AY243" s="16" t="s">
        <v>119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6" t="s">
        <v>85</v>
      </c>
      <c r="BK243" s="197">
        <f>ROUND(I243*H243,2)</f>
        <v>0</v>
      </c>
      <c r="BL243" s="16" t="s">
        <v>273</v>
      </c>
      <c r="BM243" s="196" t="s">
        <v>383</v>
      </c>
    </row>
    <row r="244" spans="1:65" s="2" customFormat="1" ht="68.25">
      <c r="A244" s="33"/>
      <c r="B244" s="34"/>
      <c r="C244" s="35"/>
      <c r="D244" s="198" t="s">
        <v>129</v>
      </c>
      <c r="E244" s="35"/>
      <c r="F244" s="199" t="s">
        <v>384</v>
      </c>
      <c r="G244" s="35"/>
      <c r="H244" s="35"/>
      <c r="I244" s="200"/>
      <c r="J244" s="35"/>
      <c r="K244" s="35"/>
      <c r="L244" s="38"/>
      <c r="M244" s="201"/>
      <c r="N244" s="202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129</v>
      </c>
      <c r="AU244" s="16" t="s">
        <v>85</v>
      </c>
    </row>
    <row r="245" spans="1:65" s="13" customFormat="1" ht="11.25">
      <c r="B245" s="203"/>
      <c r="C245" s="204"/>
      <c r="D245" s="198" t="s">
        <v>141</v>
      </c>
      <c r="E245" s="205" t="s">
        <v>1</v>
      </c>
      <c r="F245" s="206" t="s">
        <v>385</v>
      </c>
      <c r="G245" s="204"/>
      <c r="H245" s="207">
        <v>1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141</v>
      </c>
      <c r="AU245" s="213" t="s">
        <v>85</v>
      </c>
      <c r="AV245" s="13" t="s">
        <v>87</v>
      </c>
      <c r="AW245" s="13" t="s">
        <v>34</v>
      </c>
      <c r="AX245" s="13" t="s">
        <v>85</v>
      </c>
      <c r="AY245" s="213" t="s">
        <v>119</v>
      </c>
    </row>
    <row r="246" spans="1:65" s="2" customFormat="1" ht="24.2" customHeight="1">
      <c r="A246" s="33"/>
      <c r="B246" s="34"/>
      <c r="C246" s="185" t="s">
        <v>386</v>
      </c>
      <c r="D246" s="185" t="s">
        <v>122</v>
      </c>
      <c r="E246" s="186" t="s">
        <v>387</v>
      </c>
      <c r="F246" s="187" t="s">
        <v>388</v>
      </c>
      <c r="G246" s="188" t="s">
        <v>168</v>
      </c>
      <c r="H246" s="189">
        <v>9</v>
      </c>
      <c r="I246" s="190"/>
      <c r="J246" s="191">
        <f>ROUND(I246*H246,2)</f>
        <v>0</v>
      </c>
      <c r="K246" s="187" t="s">
        <v>126</v>
      </c>
      <c r="L246" s="38"/>
      <c r="M246" s="192" t="s">
        <v>1</v>
      </c>
      <c r="N246" s="193" t="s">
        <v>42</v>
      </c>
      <c r="O246" s="70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6" t="s">
        <v>273</v>
      </c>
      <c r="AT246" s="196" t="s">
        <v>122</v>
      </c>
      <c r="AU246" s="196" t="s">
        <v>85</v>
      </c>
      <c r="AY246" s="16" t="s">
        <v>119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6" t="s">
        <v>85</v>
      </c>
      <c r="BK246" s="197">
        <f>ROUND(I246*H246,2)</f>
        <v>0</v>
      </c>
      <c r="BL246" s="16" t="s">
        <v>273</v>
      </c>
      <c r="BM246" s="196" t="s">
        <v>389</v>
      </c>
    </row>
    <row r="247" spans="1:65" s="2" customFormat="1" ht="29.25">
      <c r="A247" s="33"/>
      <c r="B247" s="34"/>
      <c r="C247" s="35"/>
      <c r="D247" s="198" t="s">
        <v>129</v>
      </c>
      <c r="E247" s="35"/>
      <c r="F247" s="199" t="s">
        <v>390</v>
      </c>
      <c r="G247" s="35"/>
      <c r="H247" s="35"/>
      <c r="I247" s="200"/>
      <c r="J247" s="35"/>
      <c r="K247" s="35"/>
      <c r="L247" s="38"/>
      <c r="M247" s="201"/>
      <c r="N247" s="202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129</v>
      </c>
      <c r="AU247" s="16" t="s">
        <v>85</v>
      </c>
    </row>
    <row r="248" spans="1:65" s="13" customFormat="1" ht="11.25">
      <c r="B248" s="203"/>
      <c r="C248" s="204"/>
      <c r="D248" s="198" t="s">
        <v>141</v>
      </c>
      <c r="E248" s="205" t="s">
        <v>1</v>
      </c>
      <c r="F248" s="206" t="s">
        <v>391</v>
      </c>
      <c r="G248" s="204"/>
      <c r="H248" s="207">
        <v>9</v>
      </c>
      <c r="I248" s="208"/>
      <c r="J248" s="204"/>
      <c r="K248" s="204"/>
      <c r="L248" s="209"/>
      <c r="M248" s="235"/>
      <c r="N248" s="236"/>
      <c r="O248" s="236"/>
      <c r="P248" s="236"/>
      <c r="Q248" s="236"/>
      <c r="R248" s="236"/>
      <c r="S248" s="236"/>
      <c r="T248" s="237"/>
      <c r="AT248" s="213" t="s">
        <v>141</v>
      </c>
      <c r="AU248" s="213" t="s">
        <v>85</v>
      </c>
      <c r="AV248" s="13" t="s">
        <v>87</v>
      </c>
      <c r="AW248" s="13" t="s">
        <v>34</v>
      </c>
      <c r="AX248" s="13" t="s">
        <v>85</v>
      </c>
      <c r="AY248" s="213" t="s">
        <v>119</v>
      </c>
    </row>
    <row r="249" spans="1:65" s="2" customFormat="1" ht="6.95" customHeight="1">
      <c r="A249" s="33"/>
      <c r="B249" s="53"/>
      <c r="C249" s="54"/>
      <c r="D249" s="54"/>
      <c r="E249" s="54"/>
      <c r="F249" s="54"/>
      <c r="G249" s="54"/>
      <c r="H249" s="54"/>
      <c r="I249" s="54"/>
      <c r="J249" s="54"/>
      <c r="K249" s="54"/>
      <c r="L249" s="38"/>
      <c r="M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</row>
  </sheetData>
  <sheetProtection algorithmName="SHA-512" hashValue="VYdscf5r3hadgEEaftcSQbXOmudNePt1l9Nkt2xeTEQABfQRqE0xyBV4WyoS4bNbl9NExcAxXSueD8ZhSG76pQ==" saltValue="kpJI5I/obBxueTH+qFXX8FgM3CHm1Nc0Xn0yGHLgrkqjqmmNrWDrht8vu7BkNGzhS0F2PKMwo0UGwCsgRmw6Jw==" spinCount="100000" sheet="1" objects="1" scenarios="1" formatColumns="0" formatRows="0" autoFilter="0"/>
  <autoFilter ref="C118:K24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Čištění kolejového lože v úseku Opava východ - Hradec nad Moravicí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392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5. 8. 2020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ROUND((SUM(BE119:BE203)),  2)</f>
        <v>0</v>
      </c>
      <c r="G33" s="33"/>
      <c r="H33" s="33"/>
      <c r="I33" s="123">
        <v>0.21</v>
      </c>
      <c r="J33" s="122">
        <f>ROUND(((SUM(BE119:BE203))*I33),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ROUND((SUM(BF119:BF203)),  2)</f>
        <v>0</v>
      </c>
      <c r="G34" s="33"/>
      <c r="H34" s="33"/>
      <c r="I34" s="123">
        <v>0.15</v>
      </c>
      <c r="J34" s="122">
        <f>ROUND(((SUM(BF119:BF203))*I34),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ROUND((SUM(BG119:BG203)),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ROUND((SUM(BH119:BH203)),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ROUND((SUM(BI119:BI203)),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Čištění kolejového lože v úseku Opava východ - Hradec nad Moravicí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SO 02 - Čištění kolejového lože v km 1,735 – 2,550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Opava</v>
      </c>
      <c r="G89" s="35"/>
      <c r="H89" s="35"/>
      <c r="I89" s="28" t="s">
        <v>22</v>
      </c>
      <c r="J89" s="65" t="str">
        <f>IF(J12="","",J12)</f>
        <v>5. 8. 2020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5" customHeight="1">
      <c r="B97" s="146"/>
      <c r="C97" s="147"/>
      <c r="D97" s="148" t="s">
        <v>101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103</v>
      </c>
      <c r="E99" s="149"/>
      <c r="F99" s="149"/>
      <c r="G99" s="149"/>
      <c r="H99" s="149"/>
      <c r="I99" s="149"/>
      <c r="J99" s="150">
        <f>J187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1" t="str">
        <f>E7</f>
        <v>Čištění kolejového lože v úseku Opava východ - Hradec nad Moravicí</v>
      </c>
      <c r="F109" s="292"/>
      <c r="G109" s="292"/>
      <c r="H109" s="292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2" t="str">
        <f>E9</f>
        <v>SO 02 - Čištění kolejového lože v km 1,735 – 2,550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Opava</v>
      </c>
      <c r="G113" s="35"/>
      <c r="H113" s="35"/>
      <c r="I113" s="28" t="s">
        <v>22</v>
      </c>
      <c r="J113" s="65" t="str">
        <f>IF(J12="","",J12)</f>
        <v>5. 8. 2020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105</v>
      </c>
      <c r="D118" s="161" t="s">
        <v>62</v>
      </c>
      <c r="E118" s="161" t="s">
        <v>58</v>
      </c>
      <c r="F118" s="161" t="s">
        <v>59</v>
      </c>
      <c r="G118" s="161" t="s">
        <v>106</v>
      </c>
      <c r="H118" s="161" t="s">
        <v>107</v>
      </c>
      <c r="I118" s="161" t="s">
        <v>108</v>
      </c>
      <c r="J118" s="161" t="s">
        <v>98</v>
      </c>
      <c r="K118" s="162" t="s">
        <v>109</v>
      </c>
      <c r="L118" s="163"/>
      <c r="M118" s="74" t="s">
        <v>1</v>
      </c>
      <c r="N118" s="75" t="s">
        <v>41</v>
      </c>
      <c r="O118" s="75" t="s">
        <v>110</v>
      </c>
      <c r="P118" s="75" t="s">
        <v>111</v>
      </c>
      <c r="Q118" s="75" t="s">
        <v>112</v>
      </c>
      <c r="R118" s="75" t="s">
        <v>113</v>
      </c>
      <c r="S118" s="75" t="s">
        <v>114</v>
      </c>
      <c r="T118" s="76" t="s">
        <v>115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P120+P187</f>
        <v>0</v>
      </c>
      <c r="Q119" s="78"/>
      <c r="R119" s="166">
        <f>R120+R187</f>
        <v>1112.2214799999999</v>
      </c>
      <c r="S119" s="78"/>
      <c r="T119" s="167">
        <f>T120+T187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100</v>
      </c>
      <c r="BK119" s="168">
        <f>BK120+BK187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117</v>
      </c>
      <c r="F120" s="172" t="s">
        <v>118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1112.2214799999999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119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120</v>
      </c>
      <c r="F121" s="183" t="s">
        <v>121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SUM(P122:P186)</f>
        <v>0</v>
      </c>
      <c r="Q121" s="177"/>
      <c r="R121" s="178">
        <f>SUM(R122:R186)</f>
        <v>1112.2214799999999</v>
      </c>
      <c r="S121" s="177"/>
      <c r="T121" s="179">
        <f>SUM(T122:T186)</f>
        <v>0</v>
      </c>
      <c r="AR121" s="180" t="s">
        <v>85</v>
      </c>
      <c r="AT121" s="181" t="s">
        <v>76</v>
      </c>
      <c r="AU121" s="181" t="s">
        <v>85</v>
      </c>
      <c r="AY121" s="180" t="s">
        <v>119</v>
      </c>
      <c r="BK121" s="182">
        <f>SUM(BK122:BK186)</f>
        <v>0</v>
      </c>
    </row>
    <row r="122" spans="1:65" s="2" customFormat="1" ht="24.2" customHeight="1">
      <c r="A122" s="33"/>
      <c r="B122" s="34"/>
      <c r="C122" s="185" t="s">
        <v>85</v>
      </c>
      <c r="D122" s="185" t="s">
        <v>122</v>
      </c>
      <c r="E122" s="186" t="s">
        <v>131</v>
      </c>
      <c r="F122" s="187" t="s">
        <v>132</v>
      </c>
      <c r="G122" s="188" t="s">
        <v>125</v>
      </c>
      <c r="H122" s="189">
        <v>0.754</v>
      </c>
      <c r="I122" s="190"/>
      <c r="J122" s="191">
        <f>ROUND(I122*H122,2)</f>
        <v>0</v>
      </c>
      <c r="K122" s="187" t="s">
        <v>126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127</v>
      </c>
      <c r="AT122" s="196" t="s">
        <v>122</v>
      </c>
      <c r="AU122" s="196" t="s">
        <v>87</v>
      </c>
      <c r="AY122" s="16" t="s">
        <v>119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127</v>
      </c>
      <c r="BM122" s="196" t="s">
        <v>393</v>
      </c>
    </row>
    <row r="123" spans="1:65" s="2" customFormat="1" ht="48.75">
      <c r="A123" s="33"/>
      <c r="B123" s="34"/>
      <c r="C123" s="35"/>
      <c r="D123" s="198" t="s">
        <v>129</v>
      </c>
      <c r="E123" s="35"/>
      <c r="F123" s="199" t="s">
        <v>134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129</v>
      </c>
      <c r="AU123" s="16" t="s">
        <v>87</v>
      </c>
    </row>
    <row r="124" spans="1:65" s="2" customFormat="1" ht="24.2" customHeight="1">
      <c r="A124" s="33"/>
      <c r="B124" s="34"/>
      <c r="C124" s="185" t="s">
        <v>87</v>
      </c>
      <c r="D124" s="185" t="s">
        <v>122</v>
      </c>
      <c r="E124" s="186" t="s">
        <v>136</v>
      </c>
      <c r="F124" s="187" t="s">
        <v>137</v>
      </c>
      <c r="G124" s="188" t="s">
        <v>138</v>
      </c>
      <c r="H124" s="189">
        <v>499.75099999999998</v>
      </c>
      <c r="I124" s="190"/>
      <c r="J124" s="191">
        <f>ROUND(I124*H124,2)</f>
        <v>0</v>
      </c>
      <c r="K124" s="187" t="s">
        <v>126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127</v>
      </c>
      <c r="AT124" s="196" t="s">
        <v>122</v>
      </c>
      <c r="AU124" s="196" t="s">
        <v>87</v>
      </c>
      <c r="AY124" s="16" t="s">
        <v>119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127</v>
      </c>
      <c r="BM124" s="196" t="s">
        <v>394</v>
      </c>
    </row>
    <row r="125" spans="1:65" s="2" customFormat="1" ht="19.5">
      <c r="A125" s="33"/>
      <c r="B125" s="34"/>
      <c r="C125" s="35"/>
      <c r="D125" s="198" t="s">
        <v>129</v>
      </c>
      <c r="E125" s="35"/>
      <c r="F125" s="199" t="s">
        <v>140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129</v>
      </c>
      <c r="AU125" s="16" t="s">
        <v>87</v>
      </c>
    </row>
    <row r="126" spans="1:65" s="13" customFormat="1" ht="11.25">
      <c r="B126" s="203"/>
      <c r="C126" s="204"/>
      <c r="D126" s="198" t="s">
        <v>141</v>
      </c>
      <c r="E126" s="205" t="s">
        <v>1</v>
      </c>
      <c r="F126" s="206" t="s">
        <v>395</v>
      </c>
      <c r="G126" s="204"/>
      <c r="H126" s="207">
        <v>499.75099999999998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141</v>
      </c>
      <c r="AU126" s="213" t="s">
        <v>87</v>
      </c>
      <c r="AV126" s="13" t="s">
        <v>87</v>
      </c>
      <c r="AW126" s="13" t="s">
        <v>34</v>
      </c>
      <c r="AX126" s="13" t="s">
        <v>85</v>
      </c>
      <c r="AY126" s="213" t="s">
        <v>119</v>
      </c>
    </row>
    <row r="127" spans="1:65" s="2" customFormat="1" ht="24.2" customHeight="1">
      <c r="A127" s="33"/>
      <c r="B127" s="34"/>
      <c r="C127" s="185" t="s">
        <v>135</v>
      </c>
      <c r="D127" s="185" t="s">
        <v>122</v>
      </c>
      <c r="E127" s="186" t="s">
        <v>396</v>
      </c>
      <c r="F127" s="187" t="s">
        <v>397</v>
      </c>
      <c r="G127" s="188" t="s">
        <v>138</v>
      </c>
      <c r="H127" s="189">
        <v>37.5</v>
      </c>
      <c r="I127" s="190"/>
      <c r="J127" s="191">
        <f>ROUND(I127*H127,2)</f>
        <v>0</v>
      </c>
      <c r="K127" s="187" t="s">
        <v>126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127</v>
      </c>
      <c r="AT127" s="196" t="s">
        <v>122</v>
      </c>
      <c r="AU127" s="196" t="s">
        <v>87</v>
      </c>
      <c r="AY127" s="16" t="s">
        <v>119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127</v>
      </c>
      <c r="BM127" s="196" t="s">
        <v>398</v>
      </c>
    </row>
    <row r="128" spans="1:65" s="2" customFormat="1" ht="19.5">
      <c r="A128" s="33"/>
      <c r="B128" s="34"/>
      <c r="C128" s="35"/>
      <c r="D128" s="198" t="s">
        <v>129</v>
      </c>
      <c r="E128" s="35"/>
      <c r="F128" s="199" t="s">
        <v>399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129</v>
      </c>
      <c r="AU128" s="16" t="s">
        <v>87</v>
      </c>
    </row>
    <row r="129" spans="1:65" s="13" customFormat="1" ht="11.25">
      <c r="B129" s="203"/>
      <c r="C129" s="204"/>
      <c r="D129" s="198" t="s">
        <v>141</v>
      </c>
      <c r="E129" s="205" t="s">
        <v>1</v>
      </c>
      <c r="F129" s="206" t="s">
        <v>400</v>
      </c>
      <c r="G129" s="204"/>
      <c r="H129" s="207">
        <v>37.5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141</v>
      </c>
      <c r="AU129" s="213" t="s">
        <v>87</v>
      </c>
      <c r="AV129" s="13" t="s">
        <v>87</v>
      </c>
      <c r="AW129" s="13" t="s">
        <v>34</v>
      </c>
      <c r="AX129" s="13" t="s">
        <v>85</v>
      </c>
      <c r="AY129" s="213" t="s">
        <v>119</v>
      </c>
    </row>
    <row r="130" spans="1:65" s="2" customFormat="1" ht="24.2" customHeight="1">
      <c r="A130" s="33"/>
      <c r="B130" s="34"/>
      <c r="C130" s="185" t="s">
        <v>127</v>
      </c>
      <c r="D130" s="185" t="s">
        <v>122</v>
      </c>
      <c r="E130" s="186" t="s">
        <v>155</v>
      </c>
      <c r="F130" s="187" t="s">
        <v>156</v>
      </c>
      <c r="G130" s="188" t="s">
        <v>138</v>
      </c>
      <c r="H130" s="189">
        <v>150</v>
      </c>
      <c r="I130" s="190"/>
      <c r="J130" s="191">
        <f>ROUND(I130*H130,2)</f>
        <v>0</v>
      </c>
      <c r="K130" s="187" t="s">
        <v>126</v>
      </c>
      <c r="L130" s="38"/>
      <c r="M130" s="192" t="s">
        <v>1</v>
      </c>
      <c r="N130" s="193" t="s">
        <v>42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127</v>
      </c>
      <c r="AT130" s="196" t="s">
        <v>122</v>
      </c>
      <c r="AU130" s="196" t="s">
        <v>87</v>
      </c>
      <c r="AY130" s="16" t="s">
        <v>119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127</v>
      </c>
      <c r="BM130" s="196" t="s">
        <v>401</v>
      </c>
    </row>
    <row r="131" spans="1:65" s="2" customFormat="1" ht="29.25">
      <c r="A131" s="33"/>
      <c r="B131" s="34"/>
      <c r="C131" s="35"/>
      <c r="D131" s="198" t="s">
        <v>129</v>
      </c>
      <c r="E131" s="35"/>
      <c r="F131" s="199" t="s">
        <v>158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129</v>
      </c>
      <c r="AU131" s="16" t="s">
        <v>87</v>
      </c>
    </row>
    <row r="132" spans="1:65" s="2" customFormat="1" ht="24.2" customHeight="1">
      <c r="A132" s="33"/>
      <c r="B132" s="34"/>
      <c r="C132" s="185" t="s">
        <v>120</v>
      </c>
      <c r="D132" s="185" t="s">
        <v>122</v>
      </c>
      <c r="E132" s="186" t="s">
        <v>166</v>
      </c>
      <c r="F132" s="187" t="s">
        <v>167</v>
      </c>
      <c r="G132" s="188" t="s">
        <v>168</v>
      </c>
      <c r="H132" s="189">
        <v>10</v>
      </c>
      <c r="I132" s="190"/>
      <c r="J132" s="191">
        <f>ROUND(I132*H132,2)</f>
        <v>0</v>
      </c>
      <c r="K132" s="187" t="s">
        <v>126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127</v>
      </c>
      <c r="AT132" s="196" t="s">
        <v>122</v>
      </c>
      <c r="AU132" s="196" t="s">
        <v>87</v>
      </c>
      <c r="AY132" s="16" t="s">
        <v>119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127</v>
      </c>
      <c r="BM132" s="196" t="s">
        <v>402</v>
      </c>
    </row>
    <row r="133" spans="1:65" s="2" customFormat="1" ht="19.5">
      <c r="A133" s="33"/>
      <c r="B133" s="34"/>
      <c r="C133" s="35"/>
      <c r="D133" s="198" t="s">
        <v>129</v>
      </c>
      <c r="E133" s="35"/>
      <c r="F133" s="199" t="s">
        <v>170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129</v>
      </c>
      <c r="AU133" s="16" t="s">
        <v>87</v>
      </c>
    </row>
    <row r="134" spans="1:65" s="2" customFormat="1" ht="24.2" customHeight="1">
      <c r="A134" s="33"/>
      <c r="B134" s="34"/>
      <c r="C134" s="185" t="s">
        <v>154</v>
      </c>
      <c r="D134" s="185" t="s">
        <v>122</v>
      </c>
      <c r="E134" s="186" t="s">
        <v>179</v>
      </c>
      <c r="F134" s="187" t="s">
        <v>180</v>
      </c>
      <c r="G134" s="188" t="s">
        <v>174</v>
      </c>
      <c r="H134" s="189">
        <v>33.311999999999998</v>
      </c>
      <c r="I134" s="190"/>
      <c r="J134" s="191">
        <f>ROUND(I134*H134,2)</f>
        <v>0</v>
      </c>
      <c r="K134" s="187" t="s">
        <v>126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127</v>
      </c>
      <c r="AT134" s="196" t="s">
        <v>122</v>
      </c>
      <c r="AU134" s="196" t="s">
        <v>87</v>
      </c>
      <c r="AY134" s="16" t="s">
        <v>119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127</v>
      </c>
      <c r="BM134" s="196" t="s">
        <v>403</v>
      </c>
    </row>
    <row r="135" spans="1:65" s="2" customFormat="1" ht="29.25">
      <c r="A135" s="33"/>
      <c r="B135" s="34"/>
      <c r="C135" s="35"/>
      <c r="D135" s="198" t="s">
        <v>129</v>
      </c>
      <c r="E135" s="35"/>
      <c r="F135" s="199" t="s">
        <v>182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129</v>
      </c>
      <c r="AU135" s="16" t="s">
        <v>87</v>
      </c>
    </row>
    <row r="136" spans="1:65" s="13" customFormat="1" ht="11.25">
      <c r="B136" s="203"/>
      <c r="C136" s="204"/>
      <c r="D136" s="198" t="s">
        <v>141</v>
      </c>
      <c r="E136" s="205" t="s">
        <v>1</v>
      </c>
      <c r="F136" s="206" t="s">
        <v>404</v>
      </c>
      <c r="G136" s="204"/>
      <c r="H136" s="207">
        <v>33.311999999999998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141</v>
      </c>
      <c r="AU136" s="213" t="s">
        <v>87</v>
      </c>
      <c r="AV136" s="13" t="s">
        <v>87</v>
      </c>
      <c r="AW136" s="13" t="s">
        <v>34</v>
      </c>
      <c r="AX136" s="13" t="s">
        <v>85</v>
      </c>
      <c r="AY136" s="213" t="s">
        <v>119</v>
      </c>
    </row>
    <row r="137" spans="1:65" s="2" customFormat="1" ht="24.2" customHeight="1">
      <c r="A137" s="33"/>
      <c r="B137" s="34"/>
      <c r="C137" s="185" t="s">
        <v>159</v>
      </c>
      <c r="D137" s="185" t="s">
        <v>122</v>
      </c>
      <c r="E137" s="186" t="s">
        <v>405</v>
      </c>
      <c r="F137" s="187" t="s">
        <v>406</v>
      </c>
      <c r="G137" s="188" t="s">
        <v>138</v>
      </c>
      <c r="H137" s="189">
        <v>82.471999999999994</v>
      </c>
      <c r="I137" s="190"/>
      <c r="J137" s="191">
        <f>ROUND(I137*H137,2)</f>
        <v>0</v>
      </c>
      <c r="K137" s="187" t="s">
        <v>126</v>
      </c>
      <c r="L137" s="38"/>
      <c r="M137" s="192" t="s">
        <v>1</v>
      </c>
      <c r="N137" s="193" t="s">
        <v>42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127</v>
      </c>
      <c r="AT137" s="196" t="s">
        <v>122</v>
      </c>
      <c r="AU137" s="196" t="s">
        <v>87</v>
      </c>
      <c r="AY137" s="16" t="s">
        <v>119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85</v>
      </c>
      <c r="BK137" s="197">
        <f>ROUND(I137*H137,2)</f>
        <v>0</v>
      </c>
      <c r="BL137" s="16" t="s">
        <v>127</v>
      </c>
      <c r="BM137" s="196" t="s">
        <v>407</v>
      </c>
    </row>
    <row r="138" spans="1:65" s="2" customFormat="1" ht="29.25">
      <c r="A138" s="33"/>
      <c r="B138" s="34"/>
      <c r="C138" s="35"/>
      <c r="D138" s="198" t="s">
        <v>129</v>
      </c>
      <c r="E138" s="35"/>
      <c r="F138" s="199" t="s">
        <v>408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129</v>
      </c>
      <c r="AU138" s="16" t="s">
        <v>87</v>
      </c>
    </row>
    <row r="139" spans="1:65" s="13" customFormat="1" ht="11.25">
      <c r="B139" s="203"/>
      <c r="C139" s="204"/>
      <c r="D139" s="198" t="s">
        <v>141</v>
      </c>
      <c r="E139" s="205" t="s">
        <v>1</v>
      </c>
      <c r="F139" s="206" t="s">
        <v>409</v>
      </c>
      <c r="G139" s="204"/>
      <c r="H139" s="207">
        <v>82.471999999999994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141</v>
      </c>
      <c r="AU139" s="213" t="s">
        <v>87</v>
      </c>
      <c r="AV139" s="13" t="s">
        <v>87</v>
      </c>
      <c r="AW139" s="13" t="s">
        <v>34</v>
      </c>
      <c r="AX139" s="13" t="s">
        <v>85</v>
      </c>
      <c r="AY139" s="213" t="s">
        <v>119</v>
      </c>
    </row>
    <row r="140" spans="1:65" s="2" customFormat="1" ht="24.2" customHeight="1">
      <c r="A140" s="33"/>
      <c r="B140" s="34"/>
      <c r="C140" s="185" t="s">
        <v>165</v>
      </c>
      <c r="D140" s="185" t="s">
        <v>122</v>
      </c>
      <c r="E140" s="186" t="s">
        <v>410</v>
      </c>
      <c r="F140" s="187" t="s">
        <v>411</v>
      </c>
      <c r="G140" s="188" t="s">
        <v>138</v>
      </c>
      <c r="H140" s="189">
        <v>82.471999999999994</v>
      </c>
      <c r="I140" s="190"/>
      <c r="J140" s="191">
        <f>ROUND(I140*H140,2)</f>
        <v>0</v>
      </c>
      <c r="K140" s="187" t="s">
        <v>126</v>
      </c>
      <c r="L140" s="38"/>
      <c r="M140" s="192" t="s">
        <v>1</v>
      </c>
      <c r="N140" s="193" t="s">
        <v>42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127</v>
      </c>
      <c r="AT140" s="196" t="s">
        <v>122</v>
      </c>
      <c r="AU140" s="196" t="s">
        <v>87</v>
      </c>
      <c r="AY140" s="16" t="s">
        <v>119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85</v>
      </c>
      <c r="BK140" s="197">
        <f>ROUND(I140*H140,2)</f>
        <v>0</v>
      </c>
      <c r="BL140" s="16" t="s">
        <v>127</v>
      </c>
      <c r="BM140" s="196" t="s">
        <v>412</v>
      </c>
    </row>
    <row r="141" spans="1:65" s="2" customFormat="1" ht="39">
      <c r="A141" s="33"/>
      <c r="B141" s="34"/>
      <c r="C141" s="35"/>
      <c r="D141" s="198" t="s">
        <v>129</v>
      </c>
      <c r="E141" s="35"/>
      <c r="F141" s="199" t="s">
        <v>413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129</v>
      </c>
      <c r="AU141" s="16" t="s">
        <v>87</v>
      </c>
    </row>
    <row r="142" spans="1:65" s="13" customFormat="1" ht="11.25">
      <c r="B142" s="203"/>
      <c r="C142" s="204"/>
      <c r="D142" s="198" t="s">
        <v>141</v>
      </c>
      <c r="E142" s="205" t="s">
        <v>1</v>
      </c>
      <c r="F142" s="206" t="s">
        <v>409</v>
      </c>
      <c r="G142" s="204"/>
      <c r="H142" s="207">
        <v>82.471999999999994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141</v>
      </c>
      <c r="AU142" s="213" t="s">
        <v>87</v>
      </c>
      <c r="AV142" s="13" t="s">
        <v>87</v>
      </c>
      <c r="AW142" s="13" t="s">
        <v>34</v>
      </c>
      <c r="AX142" s="13" t="s">
        <v>85</v>
      </c>
      <c r="AY142" s="213" t="s">
        <v>119</v>
      </c>
    </row>
    <row r="143" spans="1:65" s="2" customFormat="1" ht="24.2" customHeight="1">
      <c r="A143" s="33"/>
      <c r="B143" s="34"/>
      <c r="C143" s="185" t="s">
        <v>171</v>
      </c>
      <c r="D143" s="185" t="s">
        <v>122</v>
      </c>
      <c r="E143" s="186" t="s">
        <v>414</v>
      </c>
      <c r="F143" s="187" t="s">
        <v>415</v>
      </c>
      <c r="G143" s="188" t="s">
        <v>174</v>
      </c>
      <c r="H143" s="189">
        <v>33.311999999999998</v>
      </c>
      <c r="I143" s="190"/>
      <c r="J143" s="191">
        <f>ROUND(I143*H143,2)</f>
        <v>0</v>
      </c>
      <c r="K143" s="187" t="s">
        <v>126</v>
      </c>
      <c r="L143" s="38"/>
      <c r="M143" s="192" t="s">
        <v>1</v>
      </c>
      <c r="N143" s="193" t="s">
        <v>42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127</v>
      </c>
      <c r="AT143" s="196" t="s">
        <v>122</v>
      </c>
      <c r="AU143" s="196" t="s">
        <v>87</v>
      </c>
      <c r="AY143" s="16" t="s">
        <v>119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85</v>
      </c>
      <c r="BK143" s="197">
        <f>ROUND(I143*H143,2)</f>
        <v>0</v>
      </c>
      <c r="BL143" s="16" t="s">
        <v>127</v>
      </c>
      <c r="BM143" s="196" t="s">
        <v>416</v>
      </c>
    </row>
    <row r="144" spans="1:65" s="2" customFormat="1" ht="19.5">
      <c r="A144" s="33"/>
      <c r="B144" s="34"/>
      <c r="C144" s="35"/>
      <c r="D144" s="198" t="s">
        <v>129</v>
      </c>
      <c r="E144" s="35"/>
      <c r="F144" s="199" t="s">
        <v>417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129</v>
      </c>
      <c r="AU144" s="16" t="s">
        <v>87</v>
      </c>
    </row>
    <row r="145" spans="1:65" s="13" customFormat="1" ht="11.25">
      <c r="B145" s="203"/>
      <c r="C145" s="204"/>
      <c r="D145" s="198" t="s">
        <v>141</v>
      </c>
      <c r="E145" s="205" t="s">
        <v>1</v>
      </c>
      <c r="F145" s="206" t="s">
        <v>404</v>
      </c>
      <c r="G145" s="204"/>
      <c r="H145" s="207">
        <v>33.311999999999998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141</v>
      </c>
      <c r="AU145" s="213" t="s">
        <v>87</v>
      </c>
      <c r="AV145" s="13" t="s">
        <v>87</v>
      </c>
      <c r="AW145" s="13" t="s">
        <v>34</v>
      </c>
      <c r="AX145" s="13" t="s">
        <v>85</v>
      </c>
      <c r="AY145" s="213" t="s">
        <v>119</v>
      </c>
    </row>
    <row r="146" spans="1:65" s="2" customFormat="1" ht="24.2" customHeight="1">
      <c r="A146" s="33"/>
      <c r="B146" s="34"/>
      <c r="C146" s="185" t="s">
        <v>178</v>
      </c>
      <c r="D146" s="185" t="s">
        <v>122</v>
      </c>
      <c r="E146" s="186" t="s">
        <v>418</v>
      </c>
      <c r="F146" s="187" t="s">
        <v>419</v>
      </c>
      <c r="G146" s="188" t="s">
        <v>150</v>
      </c>
      <c r="H146" s="189">
        <v>122</v>
      </c>
      <c r="I146" s="190"/>
      <c r="J146" s="191">
        <f>ROUND(I146*H146,2)</f>
        <v>0</v>
      </c>
      <c r="K146" s="187" t="s">
        <v>126</v>
      </c>
      <c r="L146" s="38"/>
      <c r="M146" s="192" t="s">
        <v>1</v>
      </c>
      <c r="N146" s="193" t="s">
        <v>42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127</v>
      </c>
      <c r="AT146" s="196" t="s">
        <v>122</v>
      </c>
      <c r="AU146" s="196" t="s">
        <v>87</v>
      </c>
      <c r="AY146" s="16" t="s">
        <v>119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85</v>
      </c>
      <c r="BK146" s="197">
        <f>ROUND(I146*H146,2)</f>
        <v>0</v>
      </c>
      <c r="BL146" s="16" t="s">
        <v>127</v>
      </c>
      <c r="BM146" s="196" t="s">
        <v>420</v>
      </c>
    </row>
    <row r="147" spans="1:65" s="2" customFormat="1" ht="39">
      <c r="A147" s="33"/>
      <c r="B147" s="34"/>
      <c r="C147" s="35"/>
      <c r="D147" s="198" t="s">
        <v>129</v>
      </c>
      <c r="E147" s="35"/>
      <c r="F147" s="199" t="s">
        <v>421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129</v>
      </c>
      <c r="AU147" s="16" t="s">
        <v>87</v>
      </c>
    </row>
    <row r="148" spans="1:65" s="13" customFormat="1" ht="11.25">
      <c r="B148" s="203"/>
      <c r="C148" s="204"/>
      <c r="D148" s="198" t="s">
        <v>141</v>
      </c>
      <c r="E148" s="205" t="s">
        <v>1</v>
      </c>
      <c r="F148" s="206" t="s">
        <v>422</v>
      </c>
      <c r="G148" s="204"/>
      <c r="H148" s="207">
        <v>122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141</v>
      </c>
      <c r="AU148" s="213" t="s">
        <v>87</v>
      </c>
      <c r="AV148" s="13" t="s">
        <v>87</v>
      </c>
      <c r="AW148" s="13" t="s">
        <v>34</v>
      </c>
      <c r="AX148" s="13" t="s">
        <v>85</v>
      </c>
      <c r="AY148" s="213" t="s">
        <v>119</v>
      </c>
    </row>
    <row r="149" spans="1:65" s="2" customFormat="1" ht="24.2" customHeight="1">
      <c r="A149" s="33"/>
      <c r="B149" s="34"/>
      <c r="C149" s="185" t="s">
        <v>184</v>
      </c>
      <c r="D149" s="185" t="s">
        <v>122</v>
      </c>
      <c r="E149" s="186" t="s">
        <v>423</v>
      </c>
      <c r="F149" s="187" t="s">
        <v>424</v>
      </c>
      <c r="G149" s="188" t="s">
        <v>150</v>
      </c>
      <c r="H149" s="189">
        <v>24</v>
      </c>
      <c r="I149" s="190"/>
      <c r="J149" s="191">
        <f>ROUND(I149*H149,2)</f>
        <v>0</v>
      </c>
      <c r="K149" s="187" t="s">
        <v>126</v>
      </c>
      <c r="L149" s="38"/>
      <c r="M149" s="192" t="s">
        <v>1</v>
      </c>
      <c r="N149" s="193" t="s">
        <v>42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127</v>
      </c>
      <c r="AT149" s="196" t="s">
        <v>122</v>
      </c>
      <c r="AU149" s="196" t="s">
        <v>87</v>
      </c>
      <c r="AY149" s="16" t="s">
        <v>119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85</v>
      </c>
      <c r="BK149" s="197">
        <f>ROUND(I149*H149,2)</f>
        <v>0</v>
      </c>
      <c r="BL149" s="16" t="s">
        <v>127</v>
      </c>
      <c r="BM149" s="196" t="s">
        <v>425</v>
      </c>
    </row>
    <row r="150" spans="1:65" s="2" customFormat="1" ht="39">
      <c r="A150" s="33"/>
      <c r="B150" s="34"/>
      <c r="C150" s="35"/>
      <c r="D150" s="198" t="s">
        <v>129</v>
      </c>
      <c r="E150" s="35"/>
      <c r="F150" s="199" t="s">
        <v>426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129</v>
      </c>
      <c r="AU150" s="16" t="s">
        <v>87</v>
      </c>
    </row>
    <row r="151" spans="1:65" s="13" customFormat="1" ht="11.25">
      <c r="B151" s="203"/>
      <c r="C151" s="204"/>
      <c r="D151" s="198" t="s">
        <v>141</v>
      </c>
      <c r="E151" s="205" t="s">
        <v>1</v>
      </c>
      <c r="F151" s="206" t="s">
        <v>427</v>
      </c>
      <c r="G151" s="204"/>
      <c r="H151" s="207">
        <v>24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141</v>
      </c>
      <c r="AU151" s="213" t="s">
        <v>87</v>
      </c>
      <c r="AV151" s="13" t="s">
        <v>87</v>
      </c>
      <c r="AW151" s="13" t="s">
        <v>34</v>
      </c>
      <c r="AX151" s="13" t="s">
        <v>85</v>
      </c>
      <c r="AY151" s="213" t="s">
        <v>119</v>
      </c>
    </row>
    <row r="152" spans="1:65" s="2" customFormat="1" ht="24.2" customHeight="1">
      <c r="A152" s="33"/>
      <c r="B152" s="34"/>
      <c r="C152" s="185" t="s">
        <v>191</v>
      </c>
      <c r="D152" s="185" t="s">
        <v>122</v>
      </c>
      <c r="E152" s="186" t="s">
        <v>428</v>
      </c>
      <c r="F152" s="187" t="s">
        <v>429</v>
      </c>
      <c r="G152" s="188" t="s">
        <v>168</v>
      </c>
      <c r="H152" s="189">
        <v>4870</v>
      </c>
      <c r="I152" s="190"/>
      <c r="J152" s="191">
        <f>ROUND(I152*H152,2)</f>
        <v>0</v>
      </c>
      <c r="K152" s="187" t="s">
        <v>126</v>
      </c>
      <c r="L152" s="38"/>
      <c r="M152" s="192" t="s">
        <v>1</v>
      </c>
      <c r="N152" s="193" t="s">
        <v>42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127</v>
      </c>
      <c r="AT152" s="196" t="s">
        <v>122</v>
      </c>
      <c r="AU152" s="196" t="s">
        <v>87</v>
      </c>
      <c r="AY152" s="16" t="s">
        <v>119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85</v>
      </c>
      <c r="BK152" s="197">
        <f>ROUND(I152*H152,2)</f>
        <v>0</v>
      </c>
      <c r="BL152" s="16" t="s">
        <v>127</v>
      </c>
      <c r="BM152" s="196" t="s">
        <v>430</v>
      </c>
    </row>
    <row r="153" spans="1:65" s="2" customFormat="1" ht="19.5">
      <c r="A153" s="33"/>
      <c r="B153" s="34"/>
      <c r="C153" s="35"/>
      <c r="D153" s="198" t="s">
        <v>129</v>
      </c>
      <c r="E153" s="35"/>
      <c r="F153" s="199" t="s">
        <v>431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129</v>
      </c>
      <c r="AU153" s="16" t="s">
        <v>87</v>
      </c>
    </row>
    <row r="154" spans="1:65" s="2" customFormat="1" ht="24.2" customHeight="1">
      <c r="A154" s="33"/>
      <c r="B154" s="34"/>
      <c r="C154" s="185" t="s">
        <v>196</v>
      </c>
      <c r="D154" s="185" t="s">
        <v>122</v>
      </c>
      <c r="E154" s="186" t="s">
        <v>212</v>
      </c>
      <c r="F154" s="187" t="s">
        <v>213</v>
      </c>
      <c r="G154" s="188" t="s">
        <v>125</v>
      </c>
      <c r="H154" s="189">
        <v>0.81499999999999995</v>
      </c>
      <c r="I154" s="190"/>
      <c r="J154" s="191">
        <f>ROUND(I154*H154,2)</f>
        <v>0</v>
      </c>
      <c r="K154" s="187" t="s">
        <v>126</v>
      </c>
      <c r="L154" s="38"/>
      <c r="M154" s="192" t="s">
        <v>1</v>
      </c>
      <c r="N154" s="193" t="s">
        <v>42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127</v>
      </c>
      <c r="AT154" s="196" t="s">
        <v>122</v>
      </c>
      <c r="AU154" s="196" t="s">
        <v>87</v>
      </c>
      <c r="AY154" s="16" t="s">
        <v>119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85</v>
      </c>
      <c r="BK154" s="197">
        <f>ROUND(I154*H154,2)</f>
        <v>0</v>
      </c>
      <c r="BL154" s="16" t="s">
        <v>127</v>
      </c>
      <c r="BM154" s="196" t="s">
        <v>432</v>
      </c>
    </row>
    <row r="155" spans="1:65" s="2" customFormat="1" ht="39">
      <c r="A155" s="33"/>
      <c r="B155" s="34"/>
      <c r="C155" s="35"/>
      <c r="D155" s="198" t="s">
        <v>129</v>
      </c>
      <c r="E155" s="35"/>
      <c r="F155" s="199" t="s">
        <v>215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129</v>
      </c>
      <c r="AU155" s="16" t="s">
        <v>87</v>
      </c>
    </row>
    <row r="156" spans="1:65" s="2" customFormat="1" ht="24.2" customHeight="1">
      <c r="A156" s="33"/>
      <c r="B156" s="34"/>
      <c r="C156" s="185" t="s">
        <v>201</v>
      </c>
      <c r="D156" s="185" t="s">
        <v>122</v>
      </c>
      <c r="E156" s="186" t="s">
        <v>217</v>
      </c>
      <c r="F156" s="187" t="s">
        <v>218</v>
      </c>
      <c r="G156" s="188" t="s">
        <v>125</v>
      </c>
      <c r="H156" s="189">
        <v>0.81499999999999995</v>
      </c>
      <c r="I156" s="190"/>
      <c r="J156" s="191">
        <f>ROUND(I156*H156,2)</f>
        <v>0</v>
      </c>
      <c r="K156" s="187" t="s">
        <v>126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127</v>
      </c>
      <c r="AT156" s="196" t="s">
        <v>122</v>
      </c>
      <c r="AU156" s="196" t="s">
        <v>87</v>
      </c>
      <c r="AY156" s="16" t="s">
        <v>119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127</v>
      </c>
      <c r="BM156" s="196" t="s">
        <v>433</v>
      </c>
    </row>
    <row r="157" spans="1:65" s="2" customFormat="1" ht="39">
      <c r="A157" s="33"/>
      <c r="B157" s="34"/>
      <c r="C157" s="35"/>
      <c r="D157" s="198" t="s">
        <v>129</v>
      </c>
      <c r="E157" s="35"/>
      <c r="F157" s="199" t="s">
        <v>220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129</v>
      </c>
      <c r="AU157" s="16" t="s">
        <v>87</v>
      </c>
    </row>
    <row r="158" spans="1:65" s="2" customFormat="1" ht="24.2" customHeight="1">
      <c r="A158" s="33"/>
      <c r="B158" s="34"/>
      <c r="C158" s="185" t="s">
        <v>8</v>
      </c>
      <c r="D158" s="185" t="s">
        <v>122</v>
      </c>
      <c r="E158" s="186" t="s">
        <v>136</v>
      </c>
      <c r="F158" s="187" t="s">
        <v>137</v>
      </c>
      <c r="G158" s="188" t="s">
        <v>138</v>
      </c>
      <c r="H158" s="189">
        <v>70</v>
      </c>
      <c r="I158" s="190"/>
      <c r="J158" s="191">
        <f>ROUND(I158*H158,2)</f>
        <v>0</v>
      </c>
      <c r="K158" s="187" t="s">
        <v>126</v>
      </c>
      <c r="L158" s="38"/>
      <c r="M158" s="192" t="s">
        <v>1</v>
      </c>
      <c r="N158" s="193" t="s">
        <v>42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127</v>
      </c>
      <c r="AT158" s="196" t="s">
        <v>122</v>
      </c>
      <c r="AU158" s="196" t="s">
        <v>87</v>
      </c>
      <c r="AY158" s="16" t="s">
        <v>119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85</v>
      </c>
      <c r="BK158" s="197">
        <f>ROUND(I158*H158,2)</f>
        <v>0</v>
      </c>
      <c r="BL158" s="16" t="s">
        <v>127</v>
      </c>
      <c r="BM158" s="196" t="s">
        <v>434</v>
      </c>
    </row>
    <row r="159" spans="1:65" s="2" customFormat="1" ht="19.5">
      <c r="A159" s="33"/>
      <c r="B159" s="34"/>
      <c r="C159" s="35"/>
      <c r="D159" s="198" t="s">
        <v>129</v>
      </c>
      <c r="E159" s="35"/>
      <c r="F159" s="199" t="s">
        <v>140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129</v>
      </c>
      <c r="AU159" s="16" t="s">
        <v>87</v>
      </c>
    </row>
    <row r="160" spans="1:65" s="2" customFormat="1" ht="24.2" customHeight="1">
      <c r="A160" s="33"/>
      <c r="B160" s="34"/>
      <c r="C160" s="185" t="s">
        <v>211</v>
      </c>
      <c r="D160" s="185" t="s">
        <v>122</v>
      </c>
      <c r="E160" s="186" t="s">
        <v>230</v>
      </c>
      <c r="F160" s="187" t="s">
        <v>231</v>
      </c>
      <c r="G160" s="188" t="s">
        <v>232</v>
      </c>
      <c r="H160" s="189">
        <v>6</v>
      </c>
      <c r="I160" s="190"/>
      <c r="J160" s="191">
        <f>ROUND(I160*H160,2)</f>
        <v>0</v>
      </c>
      <c r="K160" s="187" t="s">
        <v>126</v>
      </c>
      <c r="L160" s="38"/>
      <c r="M160" s="192" t="s">
        <v>1</v>
      </c>
      <c r="N160" s="193" t="s">
        <v>42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127</v>
      </c>
      <c r="AT160" s="196" t="s">
        <v>122</v>
      </c>
      <c r="AU160" s="196" t="s">
        <v>87</v>
      </c>
      <c r="AY160" s="16" t="s">
        <v>119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85</v>
      </c>
      <c r="BK160" s="197">
        <f>ROUND(I160*H160,2)</f>
        <v>0</v>
      </c>
      <c r="BL160" s="16" t="s">
        <v>127</v>
      </c>
      <c r="BM160" s="196" t="s">
        <v>435</v>
      </c>
    </row>
    <row r="161" spans="1:65" s="2" customFormat="1" ht="39">
      <c r="A161" s="33"/>
      <c r="B161" s="34"/>
      <c r="C161" s="35"/>
      <c r="D161" s="198" t="s">
        <v>129</v>
      </c>
      <c r="E161" s="35"/>
      <c r="F161" s="199" t="s">
        <v>234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129</v>
      </c>
      <c r="AU161" s="16" t="s">
        <v>87</v>
      </c>
    </row>
    <row r="162" spans="1:65" s="2" customFormat="1" ht="24.2" customHeight="1">
      <c r="A162" s="33"/>
      <c r="B162" s="34"/>
      <c r="C162" s="185" t="s">
        <v>216</v>
      </c>
      <c r="D162" s="185" t="s">
        <v>122</v>
      </c>
      <c r="E162" s="186" t="s">
        <v>235</v>
      </c>
      <c r="F162" s="187" t="s">
        <v>236</v>
      </c>
      <c r="G162" s="188" t="s">
        <v>150</v>
      </c>
      <c r="H162" s="189">
        <v>400</v>
      </c>
      <c r="I162" s="190"/>
      <c r="J162" s="191">
        <f>ROUND(I162*H162,2)</f>
        <v>0</v>
      </c>
      <c r="K162" s="187" t="s">
        <v>126</v>
      </c>
      <c r="L162" s="38"/>
      <c r="M162" s="192" t="s">
        <v>1</v>
      </c>
      <c r="N162" s="193" t="s">
        <v>42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127</v>
      </c>
      <c r="AT162" s="196" t="s">
        <v>122</v>
      </c>
      <c r="AU162" s="196" t="s">
        <v>87</v>
      </c>
      <c r="AY162" s="16" t="s">
        <v>119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85</v>
      </c>
      <c r="BK162" s="197">
        <f>ROUND(I162*H162,2)</f>
        <v>0</v>
      </c>
      <c r="BL162" s="16" t="s">
        <v>127</v>
      </c>
      <c r="BM162" s="196" t="s">
        <v>436</v>
      </c>
    </row>
    <row r="163" spans="1:65" s="2" customFormat="1" ht="29.25">
      <c r="A163" s="33"/>
      <c r="B163" s="34"/>
      <c r="C163" s="35"/>
      <c r="D163" s="198" t="s">
        <v>129</v>
      </c>
      <c r="E163" s="35"/>
      <c r="F163" s="199" t="s">
        <v>238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129</v>
      </c>
      <c r="AU163" s="16" t="s">
        <v>87</v>
      </c>
    </row>
    <row r="164" spans="1:65" s="13" customFormat="1" ht="11.25">
      <c r="B164" s="203"/>
      <c r="C164" s="204"/>
      <c r="D164" s="198" t="s">
        <v>141</v>
      </c>
      <c r="E164" s="205" t="s">
        <v>1</v>
      </c>
      <c r="F164" s="206" t="s">
        <v>437</v>
      </c>
      <c r="G164" s="204"/>
      <c r="H164" s="207">
        <v>400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141</v>
      </c>
      <c r="AU164" s="213" t="s">
        <v>87</v>
      </c>
      <c r="AV164" s="13" t="s">
        <v>87</v>
      </c>
      <c r="AW164" s="13" t="s">
        <v>34</v>
      </c>
      <c r="AX164" s="13" t="s">
        <v>85</v>
      </c>
      <c r="AY164" s="213" t="s">
        <v>119</v>
      </c>
    </row>
    <row r="165" spans="1:65" s="2" customFormat="1" ht="24.2" customHeight="1">
      <c r="A165" s="33"/>
      <c r="B165" s="34"/>
      <c r="C165" s="185" t="s">
        <v>221</v>
      </c>
      <c r="D165" s="185" t="s">
        <v>122</v>
      </c>
      <c r="E165" s="186" t="s">
        <v>241</v>
      </c>
      <c r="F165" s="187" t="s">
        <v>242</v>
      </c>
      <c r="G165" s="188" t="s">
        <v>150</v>
      </c>
      <c r="H165" s="189">
        <v>400</v>
      </c>
      <c r="I165" s="190"/>
      <c r="J165" s="191">
        <f>ROUND(I165*H165,2)</f>
        <v>0</v>
      </c>
      <c r="K165" s="187" t="s">
        <v>126</v>
      </c>
      <c r="L165" s="38"/>
      <c r="M165" s="192" t="s">
        <v>1</v>
      </c>
      <c r="N165" s="193" t="s">
        <v>42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127</v>
      </c>
      <c r="AT165" s="196" t="s">
        <v>122</v>
      </c>
      <c r="AU165" s="196" t="s">
        <v>87</v>
      </c>
      <c r="AY165" s="16" t="s">
        <v>119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127</v>
      </c>
      <c r="BM165" s="196" t="s">
        <v>438</v>
      </c>
    </row>
    <row r="166" spans="1:65" s="2" customFormat="1" ht="29.25">
      <c r="A166" s="33"/>
      <c r="B166" s="34"/>
      <c r="C166" s="35"/>
      <c r="D166" s="198" t="s">
        <v>129</v>
      </c>
      <c r="E166" s="35"/>
      <c r="F166" s="199" t="s">
        <v>244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129</v>
      </c>
      <c r="AU166" s="16" t="s">
        <v>87</v>
      </c>
    </row>
    <row r="167" spans="1:65" s="13" customFormat="1" ht="11.25">
      <c r="B167" s="203"/>
      <c r="C167" s="204"/>
      <c r="D167" s="198" t="s">
        <v>141</v>
      </c>
      <c r="E167" s="205" t="s">
        <v>1</v>
      </c>
      <c r="F167" s="206" t="s">
        <v>437</v>
      </c>
      <c r="G167" s="204"/>
      <c r="H167" s="207">
        <v>400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141</v>
      </c>
      <c r="AU167" s="213" t="s">
        <v>87</v>
      </c>
      <c r="AV167" s="13" t="s">
        <v>87</v>
      </c>
      <c r="AW167" s="13" t="s">
        <v>34</v>
      </c>
      <c r="AX167" s="13" t="s">
        <v>85</v>
      </c>
      <c r="AY167" s="213" t="s">
        <v>119</v>
      </c>
    </row>
    <row r="168" spans="1:65" s="2" customFormat="1" ht="24.2" customHeight="1">
      <c r="A168" s="33"/>
      <c r="B168" s="34"/>
      <c r="C168" s="185" t="s">
        <v>223</v>
      </c>
      <c r="D168" s="185" t="s">
        <v>122</v>
      </c>
      <c r="E168" s="186" t="s">
        <v>251</v>
      </c>
      <c r="F168" s="187" t="s">
        <v>252</v>
      </c>
      <c r="G168" s="188" t="s">
        <v>232</v>
      </c>
      <c r="H168" s="189">
        <v>2</v>
      </c>
      <c r="I168" s="190"/>
      <c r="J168" s="191">
        <f>ROUND(I168*H168,2)</f>
        <v>0</v>
      </c>
      <c r="K168" s="187" t="s">
        <v>126</v>
      </c>
      <c r="L168" s="38"/>
      <c r="M168" s="192" t="s">
        <v>1</v>
      </c>
      <c r="N168" s="193" t="s">
        <v>42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127</v>
      </c>
      <c r="AT168" s="196" t="s">
        <v>122</v>
      </c>
      <c r="AU168" s="196" t="s">
        <v>87</v>
      </c>
      <c r="AY168" s="16" t="s">
        <v>119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85</v>
      </c>
      <c r="BK168" s="197">
        <f>ROUND(I168*H168,2)</f>
        <v>0</v>
      </c>
      <c r="BL168" s="16" t="s">
        <v>127</v>
      </c>
      <c r="BM168" s="196" t="s">
        <v>439</v>
      </c>
    </row>
    <row r="169" spans="1:65" s="2" customFormat="1" ht="29.25">
      <c r="A169" s="33"/>
      <c r="B169" s="34"/>
      <c r="C169" s="35"/>
      <c r="D169" s="198" t="s">
        <v>129</v>
      </c>
      <c r="E169" s="35"/>
      <c r="F169" s="199" t="s">
        <v>254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129</v>
      </c>
      <c r="AU169" s="16" t="s">
        <v>87</v>
      </c>
    </row>
    <row r="170" spans="1:65" s="2" customFormat="1" ht="24.2" customHeight="1">
      <c r="A170" s="33"/>
      <c r="B170" s="34"/>
      <c r="C170" s="185" t="s">
        <v>229</v>
      </c>
      <c r="D170" s="185" t="s">
        <v>122</v>
      </c>
      <c r="E170" s="186" t="s">
        <v>271</v>
      </c>
      <c r="F170" s="187" t="s">
        <v>272</v>
      </c>
      <c r="G170" s="188" t="s">
        <v>168</v>
      </c>
      <c r="H170" s="189">
        <v>4</v>
      </c>
      <c r="I170" s="190"/>
      <c r="J170" s="191">
        <f>ROUND(I170*H170,2)</f>
        <v>0</v>
      </c>
      <c r="K170" s="187" t="s">
        <v>126</v>
      </c>
      <c r="L170" s="38"/>
      <c r="M170" s="192" t="s">
        <v>1</v>
      </c>
      <c r="N170" s="193" t="s">
        <v>42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273</v>
      </c>
      <c r="AT170" s="196" t="s">
        <v>122</v>
      </c>
      <c r="AU170" s="196" t="s">
        <v>87</v>
      </c>
      <c r="AY170" s="16" t="s">
        <v>119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85</v>
      </c>
      <c r="BK170" s="197">
        <f>ROUND(I170*H170,2)</f>
        <v>0</v>
      </c>
      <c r="BL170" s="16" t="s">
        <v>273</v>
      </c>
      <c r="BM170" s="196" t="s">
        <v>440</v>
      </c>
    </row>
    <row r="171" spans="1:65" s="2" customFormat="1" ht="11.25">
      <c r="A171" s="33"/>
      <c r="B171" s="34"/>
      <c r="C171" s="35"/>
      <c r="D171" s="198" t="s">
        <v>129</v>
      </c>
      <c r="E171" s="35"/>
      <c r="F171" s="199" t="s">
        <v>275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129</v>
      </c>
      <c r="AU171" s="16" t="s">
        <v>87</v>
      </c>
    </row>
    <row r="172" spans="1:65" s="2" customFormat="1" ht="24.2" customHeight="1">
      <c r="A172" s="33"/>
      <c r="B172" s="34"/>
      <c r="C172" s="185" t="s">
        <v>7</v>
      </c>
      <c r="D172" s="185" t="s">
        <v>122</v>
      </c>
      <c r="E172" s="186" t="s">
        <v>277</v>
      </c>
      <c r="F172" s="187" t="s">
        <v>278</v>
      </c>
      <c r="G172" s="188" t="s">
        <v>168</v>
      </c>
      <c r="H172" s="189">
        <v>4</v>
      </c>
      <c r="I172" s="190"/>
      <c r="J172" s="191">
        <f>ROUND(I172*H172,2)</f>
        <v>0</v>
      </c>
      <c r="K172" s="187" t="s">
        <v>126</v>
      </c>
      <c r="L172" s="38"/>
      <c r="M172" s="192" t="s">
        <v>1</v>
      </c>
      <c r="N172" s="193" t="s">
        <v>42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273</v>
      </c>
      <c r="AT172" s="196" t="s">
        <v>122</v>
      </c>
      <c r="AU172" s="196" t="s">
        <v>87</v>
      </c>
      <c r="AY172" s="16" t="s">
        <v>119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85</v>
      </c>
      <c r="BK172" s="197">
        <f>ROUND(I172*H172,2)</f>
        <v>0</v>
      </c>
      <c r="BL172" s="16" t="s">
        <v>273</v>
      </c>
      <c r="BM172" s="196" t="s">
        <v>441</v>
      </c>
    </row>
    <row r="173" spans="1:65" s="2" customFormat="1" ht="11.25">
      <c r="A173" s="33"/>
      <c r="B173" s="34"/>
      <c r="C173" s="35"/>
      <c r="D173" s="198" t="s">
        <v>129</v>
      </c>
      <c r="E173" s="35"/>
      <c r="F173" s="199" t="s">
        <v>278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129</v>
      </c>
      <c r="AU173" s="16" t="s">
        <v>87</v>
      </c>
    </row>
    <row r="174" spans="1:65" s="2" customFormat="1" ht="24.2" customHeight="1">
      <c r="A174" s="33"/>
      <c r="B174" s="34"/>
      <c r="C174" s="225" t="s">
        <v>240</v>
      </c>
      <c r="D174" s="225" t="s">
        <v>281</v>
      </c>
      <c r="E174" s="226" t="s">
        <v>282</v>
      </c>
      <c r="F174" s="227" t="s">
        <v>283</v>
      </c>
      <c r="G174" s="228" t="s">
        <v>174</v>
      </c>
      <c r="H174" s="229">
        <v>1108.779</v>
      </c>
      <c r="I174" s="230"/>
      <c r="J174" s="231">
        <f>ROUND(I174*H174,2)</f>
        <v>0</v>
      </c>
      <c r="K174" s="227" t="s">
        <v>126</v>
      </c>
      <c r="L174" s="232"/>
      <c r="M174" s="233" t="s">
        <v>1</v>
      </c>
      <c r="N174" s="234" t="s">
        <v>42</v>
      </c>
      <c r="O174" s="70"/>
      <c r="P174" s="194">
        <f>O174*H174</f>
        <v>0</v>
      </c>
      <c r="Q174" s="194">
        <v>1</v>
      </c>
      <c r="R174" s="194">
        <f>Q174*H174</f>
        <v>1108.779</v>
      </c>
      <c r="S174" s="194">
        <v>0</v>
      </c>
      <c r="T174" s="19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165</v>
      </c>
      <c r="AT174" s="196" t="s">
        <v>281</v>
      </c>
      <c r="AU174" s="196" t="s">
        <v>87</v>
      </c>
      <c r="AY174" s="16" t="s">
        <v>119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85</v>
      </c>
      <c r="BK174" s="197">
        <f>ROUND(I174*H174,2)</f>
        <v>0</v>
      </c>
      <c r="BL174" s="16" t="s">
        <v>127</v>
      </c>
      <c r="BM174" s="196" t="s">
        <v>442</v>
      </c>
    </row>
    <row r="175" spans="1:65" s="2" customFormat="1" ht="11.25">
      <c r="A175" s="33"/>
      <c r="B175" s="34"/>
      <c r="C175" s="35"/>
      <c r="D175" s="198" t="s">
        <v>129</v>
      </c>
      <c r="E175" s="35"/>
      <c r="F175" s="199" t="s">
        <v>283</v>
      </c>
      <c r="G175" s="35"/>
      <c r="H175" s="35"/>
      <c r="I175" s="200"/>
      <c r="J175" s="35"/>
      <c r="K175" s="35"/>
      <c r="L175" s="38"/>
      <c r="M175" s="201"/>
      <c r="N175" s="202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129</v>
      </c>
      <c r="AU175" s="16" t="s">
        <v>87</v>
      </c>
    </row>
    <row r="176" spans="1:65" s="13" customFormat="1" ht="11.25">
      <c r="B176" s="203"/>
      <c r="C176" s="204"/>
      <c r="D176" s="198" t="s">
        <v>141</v>
      </c>
      <c r="E176" s="205" t="s">
        <v>1</v>
      </c>
      <c r="F176" s="206" t="s">
        <v>443</v>
      </c>
      <c r="G176" s="204"/>
      <c r="H176" s="207">
        <v>1108.779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141</v>
      </c>
      <c r="AU176" s="213" t="s">
        <v>87</v>
      </c>
      <c r="AV176" s="13" t="s">
        <v>87</v>
      </c>
      <c r="AW176" s="13" t="s">
        <v>34</v>
      </c>
      <c r="AX176" s="13" t="s">
        <v>85</v>
      </c>
      <c r="AY176" s="213" t="s">
        <v>119</v>
      </c>
    </row>
    <row r="177" spans="1:65" s="2" customFormat="1" ht="24.2" customHeight="1">
      <c r="A177" s="33"/>
      <c r="B177" s="34"/>
      <c r="C177" s="225" t="s">
        <v>245</v>
      </c>
      <c r="D177" s="225" t="s">
        <v>281</v>
      </c>
      <c r="E177" s="226" t="s">
        <v>444</v>
      </c>
      <c r="F177" s="227" t="s">
        <v>445</v>
      </c>
      <c r="G177" s="228" t="s">
        <v>168</v>
      </c>
      <c r="H177" s="229">
        <v>4870</v>
      </c>
      <c r="I177" s="230"/>
      <c r="J177" s="231">
        <f>ROUND(I177*H177,2)</f>
        <v>0</v>
      </c>
      <c r="K177" s="227" t="s">
        <v>126</v>
      </c>
      <c r="L177" s="232"/>
      <c r="M177" s="233" t="s">
        <v>1</v>
      </c>
      <c r="N177" s="234" t="s">
        <v>42</v>
      </c>
      <c r="O177" s="70"/>
      <c r="P177" s="194">
        <f>O177*H177</f>
        <v>0</v>
      </c>
      <c r="Q177" s="194">
        <v>4.0999999999999999E-4</v>
      </c>
      <c r="R177" s="194">
        <f>Q177*H177</f>
        <v>1.9966999999999999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165</v>
      </c>
      <c r="AT177" s="196" t="s">
        <v>281</v>
      </c>
      <c r="AU177" s="196" t="s">
        <v>87</v>
      </c>
      <c r="AY177" s="16" t="s">
        <v>119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127</v>
      </c>
      <c r="BM177" s="196" t="s">
        <v>446</v>
      </c>
    </row>
    <row r="178" spans="1:65" s="2" customFormat="1" ht="11.25">
      <c r="A178" s="33"/>
      <c r="B178" s="34"/>
      <c r="C178" s="35"/>
      <c r="D178" s="198" t="s">
        <v>129</v>
      </c>
      <c r="E178" s="35"/>
      <c r="F178" s="199" t="s">
        <v>445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129</v>
      </c>
      <c r="AU178" s="16" t="s">
        <v>87</v>
      </c>
    </row>
    <row r="179" spans="1:65" s="2" customFormat="1" ht="24.2" customHeight="1">
      <c r="A179" s="33"/>
      <c r="B179" s="34"/>
      <c r="C179" s="225" t="s">
        <v>250</v>
      </c>
      <c r="D179" s="225" t="s">
        <v>281</v>
      </c>
      <c r="E179" s="226" t="s">
        <v>447</v>
      </c>
      <c r="F179" s="227" t="s">
        <v>448</v>
      </c>
      <c r="G179" s="228" t="s">
        <v>168</v>
      </c>
      <c r="H179" s="229">
        <v>4870</v>
      </c>
      <c r="I179" s="230"/>
      <c r="J179" s="231">
        <f>ROUND(I179*H179,2)</f>
        <v>0</v>
      </c>
      <c r="K179" s="227" t="s">
        <v>126</v>
      </c>
      <c r="L179" s="232"/>
      <c r="M179" s="233" t="s">
        <v>1</v>
      </c>
      <c r="N179" s="234" t="s">
        <v>42</v>
      </c>
      <c r="O179" s="70"/>
      <c r="P179" s="194">
        <f>O179*H179</f>
        <v>0</v>
      </c>
      <c r="Q179" s="194">
        <v>1.4999999999999999E-4</v>
      </c>
      <c r="R179" s="194">
        <f>Q179*H179</f>
        <v>0.73049999999999993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165</v>
      </c>
      <c r="AT179" s="196" t="s">
        <v>281</v>
      </c>
      <c r="AU179" s="196" t="s">
        <v>87</v>
      </c>
      <c r="AY179" s="16" t="s">
        <v>119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85</v>
      </c>
      <c r="BK179" s="197">
        <f>ROUND(I179*H179,2)</f>
        <v>0</v>
      </c>
      <c r="BL179" s="16" t="s">
        <v>127</v>
      </c>
      <c r="BM179" s="196" t="s">
        <v>449</v>
      </c>
    </row>
    <row r="180" spans="1:65" s="2" customFormat="1" ht="11.25">
      <c r="A180" s="33"/>
      <c r="B180" s="34"/>
      <c r="C180" s="35"/>
      <c r="D180" s="198" t="s">
        <v>129</v>
      </c>
      <c r="E180" s="35"/>
      <c r="F180" s="199" t="s">
        <v>448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129</v>
      </c>
      <c r="AU180" s="16" t="s">
        <v>87</v>
      </c>
    </row>
    <row r="181" spans="1:65" s="2" customFormat="1" ht="24.2" customHeight="1">
      <c r="A181" s="33"/>
      <c r="B181" s="34"/>
      <c r="C181" s="225" t="s">
        <v>255</v>
      </c>
      <c r="D181" s="225" t="s">
        <v>281</v>
      </c>
      <c r="E181" s="226" t="s">
        <v>450</v>
      </c>
      <c r="F181" s="227" t="s">
        <v>451</v>
      </c>
      <c r="G181" s="228" t="s">
        <v>168</v>
      </c>
      <c r="H181" s="229">
        <v>4870</v>
      </c>
      <c r="I181" s="230"/>
      <c r="J181" s="231">
        <f>ROUND(I181*H181,2)</f>
        <v>0</v>
      </c>
      <c r="K181" s="227" t="s">
        <v>126</v>
      </c>
      <c r="L181" s="232"/>
      <c r="M181" s="233" t="s">
        <v>1</v>
      </c>
      <c r="N181" s="234" t="s">
        <v>42</v>
      </c>
      <c r="O181" s="70"/>
      <c r="P181" s="194">
        <f>O181*H181</f>
        <v>0</v>
      </c>
      <c r="Q181" s="194">
        <v>9.0000000000000006E-5</v>
      </c>
      <c r="R181" s="194">
        <f>Q181*H181</f>
        <v>0.43830000000000002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165</v>
      </c>
      <c r="AT181" s="196" t="s">
        <v>281</v>
      </c>
      <c r="AU181" s="196" t="s">
        <v>87</v>
      </c>
      <c r="AY181" s="16" t="s">
        <v>119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85</v>
      </c>
      <c r="BK181" s="197">
        <f>ROUND(I181*H181,2)</f>
        <v>0</v>
      </c>
      <c r="BL181" s="16" t="s">
        <v>127</v>
      </c>
      <c r="BM181" s="196" t="s">
        <v>452</v>
      </c>
    </row>
    <row r="182" spans="1:65" s="2" customFormat="1" ht="11.25">
      <c r="A182" s="33"/>
      <c r="B182" s="34"/>
      <c r="C182" s="35"/>
      <c r="D182" s="198" t="s">
        <v>129</v>
      </c>
      <c r="E182" s="35"/>
      <c r="F182" s="199" t="s">
        <v>451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129</v>
      </c>
      <c r="AU182" s="16" t="s">
        <v>87</v>
      </c>
    </row>
    <row r="183" spans="1:65" s="2" customFormat="1" ht="24.2" customHeight="1">
      <c r="A183" s="33"/>
      <c r="B183" s="34"/>
      <c r="C183" s="225" t="s">
        <v>260</v>
      </c>
      <c r="D183" s="225" t="s">
        <v>281</v>
      </c>
      <c r="E183" s="226" t="s">
        <v>315</v>
      </c>
      <c r="F183" s="227" t="s">
        <v>316</v>
      </c>
      <c r="G183" s="228" t="s">
        <v>168</v>
      </c>
      <c r="H183" s="229">
        <v>186</v>
      </c>
      <c r="I183" s="230"/>
      <c r="J183" s="231">
        <f>ROUND(I183*H183,2)</f>
        <v>0</v>
      </c>
      <c r="K183" s="227" t="s">
        <v>126</v>
      </c>
      <c r="L183" s="232"/>
      <c r="M183" s="233" t="s">
        <v>1</v>
      </c>
      <c r="N183" s="234" t="s">
        <v>42</v>
      </c>
      <c r="O183" s="70"/>
      <c r="P183" s="194">
        <f>O183*H183</f>
        <v>0</v>
      </c>
      <c r="Q183" s="194">
        <v>1.8000000000000001E-4</v>
      </c>
      <c r="R183" s="194">
        <f>Q183*H183</f>
        <v>3.3480000000000003E-2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165</v>
      </c>
      <c r="AT183" s="196" t="s">
        <v>281</v>
      </c>
      <c r="AU183" s="196" t="s">
        <v>87</v>
      </c>
      <c r="AY183" s="16" t="s">
        <v>119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85</v>
      </c>
      <c r="BK183" s="197">
        <f>ROUND(I183*H183,2)</f>
        <v>0</v>
      </c>
      <c r="BL183" s="16" t="s">
        <v>127</v>
      </c>
      <c r="BM183" s="196" t="s">
        <v>453</v>
      </c>
    </row>
    <row r="184" spans="1:65" s="2" customFormat="1" ht="11.25">
      <c r="A184" s="33"/>
      <c r="B184" s="34"/>
      <c r="C184" s="35"/>
      <c r="D184" s="198" t="s">
        <v>129</v>
      </c>
      <c r="E184" s="35"/>
      <c r="F184" s="199" t="s">
        <v>316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129</v>
      </c>
      <c r="AU184" s="16" t="s">
        <v>87</v>
      </c>
    </row>
    <row r="185" spans="1:65" s="2" customFormat="1" ht="24.2" customHeight="1">
      <c r="A185" s="33"/>
      <c r="B185" s="34"/>
      <c r="C185" s="225" t="s">
        <v>265</v>
      </c>
      <c r="D185" s="225" t="s">
        <v>281</v>
      </c>
      <c r="E185" s="226" t="s">
        <v>454</v>
      </c>
      <c r="F185" s="227" t="s">
        <v>455</v>
      </c>
      <c r="G185" s="228" t="s">
        <v>168</v>
      </c>
      <c r="H185" s="229">
        <v>4870</v>
      </c>
      <c r="I185" s="230"/>
      <c r="J185" s="231">
        <f>ROUND(I185*H185,2)</f>
        <v>0</v>
      </c>
      <c r="K185" s="227" t="s">
        <v>126</v>
      </c>
      <c r="L185" s="232"/>
      <c r="M185" s="233" t="s">
        <v>1</v>
      </c>
      <c r="N185" s="234" t="s">
        <v>42</v>
      </c>
      <c r="O185" s="70"/>
      <c r="P185" s="194">
        <f>O185*H185</f>
        <v>0</v>
      </c>
      <c r="Q185" s="194">
        <v>5.0000000000000002E-5</v>
      </c>
      <c r="R185" s="194">
        <f>Q185*H185</f>
        <v>0.24350000000000002</v>
      </c>
      <c r="S185" s="194">
        <v>0</v>
      </c>
      <c r="T185" s="19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165</v>
      </c>
      <c r="AT185" s="196" t="s">
        <v>281</v>
      </c>
      <c r="AU185" s="196" t="s">
        <v>87</v>
      </c>
      <c r="AY185" s="16" t="s">
        <v>119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6" t="s">
        <v>85</v>
      </c>
      <c r="BK185" s="197">
        <f>ROUND(I185*H185,2)</f>
        <v>0</v>
      </c>
      <c r="BL185" s="16" t="s">
        <v>127</v>
      </c>
      <c r="BM185" s="196" t="s">
        <v>456</v>
      </c>
    </row>
    <row r="186" spans="1:65" s="2" customFormat="1" ht="11.25">
      <c r="A186" s="33"/>
      <c r="B186" s="34"/>
      <c r="C186" s="35"/>
      <c r="D186" s="198" t="s">
        <v>129</v>
      </c>
      <c r="E186" s="35"/>
      <c r="F186" s="199" t="s">
        <v>455</v>
      </c>
      <c r="G186" s="35"/>
      <c r="H186" s="35"/>
      <c r="I186" s="200"/>
      <c r="J186" s="35"/>
      <c r="K186" s="35"/>
      <c r="L186" s="38"/>
      <c r="M186" s="201"/>
      <c r="N186" s="202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129</v>
      </c>
      <c r="AU186" s="16" t="s">
        <v>87</v>
      </c>
    </row>
    <row r="187" spans="1:65" s="12" customFormat="1" ht="25.9" customHeight="1">
      <c r="B187" s="169"/>
      <c r="C187" s="170"/>
      <c r="D187" s="171" t="s">
        <v>76</v>
      </c>
      <c r="E187" s="172" t="s">
        <v>330</v>
      </c>
      <c r="F187" s="172" t="s">
        <v>331</v>
      </c>
      <c r="G187" s="170"/>
      <c r="H187" s="170"/>
      <c r="I187" s="173"/>
      <c r="J187" s="174">
        <f>BK187</f>
        <v>0</v>
      </c>
      <c r="K187" s="170"/>
      <c r="L187" s="175"/>
      <c r="M187" s="176"/>
      <c r="N187" s="177"/>
      <c r="O187" s="177"/>
      <c r="P187" s="178">
        <f>SUM(P188:P203)</f>
        <v>0</v>
      </c>
      <c r="Q187" s="177"/>
      <c r="R187" s="178">
        <f>SUM(R188:R203)</f>
        <v>0</v>
      </c>
      <c r="S187" s="177"/>
      <c r="T187" s="179">
        <f>SUM(T188:T203)</f>
        <v>0</v>
      </c>
      <c r="AR187" s="180" t="s">
        <v>127</v>
      </c>
      <c r="AT187" s="181" t="s">
        <v>76</v>
      </c>
      <c r="AU187" s="181" t="s">
        <v>77</v>
      </c>
      <c r="AY187" s="180" t="s">
        <v>119</v>
      </c>
      <c r="BK187" s="182">
        <f>SUM(BK188:BK203)</f>
        <v>0</v>
      </c>
    </row>
    <row r="188" spans="1:65" s="2" customFormat="1" ht="24.2" customHeight="1">
      <c r="A188" s="33"/>
      <c r="B188" s="34"/>
      <c r="C188" s="185" t="s">
        <v>270</v>
      </c>
      <c r="D188" s="185" t="s">
        <v>122</v>
      </c>
      <c r="E188" s="186" t="s">
        <v>344</v>
      </c>
      <c r="F188" s="187" t="s">
        <v>345</v>
      </c>
      <c r="G188" s="188" t="s">
        <v>174</v>
      </c>
      <c r="H188" s="189">
        <v>1423.001</v>
      </c>
      <c r="I188" s="190"/>
      <c r="J188" s="191">
        <f>ROUND(I188*H188,2)</f>
        <v>0</v>
      </c>
      <c r="K188" s="187" t="s">
        <v>126</v>
      </c>
      <c r="L188" s="38"/>
      <c r="M188" s="192" t="s">
        <v>1</v>
      </c>
      <c r="N188" s="193" t="s">
        <v>42</v>
      </c>
      <c r="O188" s="70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273</v>
      </c>
      <c r="AT188" s="196" t="s">
        <v>122</v>
      </c>
      <c r="AU188" s="196" t="s">
        <v>85</v>
      </c>
      <c r="AY188" s="16" t="s">
        <v>119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85</v>
      </c>
      <c r="BK188" s="197">
        <f>ROUND(I188*H188,2)</f>
        <v>0</v>
      </c>
      <c r="BL188" s="16" t="s">
        <v>273</v>
      </c>
      <c r="BM188" s="196" t="s">
        <v>457</v>
      </c>
    </row>
    <row r="189" spans="1:65" s="2" customFormat="1" ht="29.25">
      <c r="A189" s="33"/>
      <c r="B189" s="34"/>
      <c r="C189" s="35"/>
      <c r="D189" s="198" t="s">
        <v>129</v>
      </c>
      <c r="E189" s="35"/>
      <c r="F189" s="199" t="s">
        <v>347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129</v>
      </c>
      <c r="AU189" s="16" t="s">
        <v>85</v>
      </c>
    </row>
    <row r="190" spans="1:65" s="13" customFormat="1" ht="11.25">
      <c r="B190" s="203"/>
      <c r="C190" s="204"/>
      <c r="D190" s="198" t="s">
        <v>141</v>
      </c>
      <c r="E190" s="205" t="s">
        <v>1</v>
      </c>
      <c r="F190" s="206" t="s">
        <v>458</v>
      </c>
      <c r="G190" s="204"/>
      <c r="H190" s="207">
        <v>1048.001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141</v>
      </c>
      <c r="AU190" s="213" t="s">
        <v>85</v>
      </c>
      <c r="AV190" s="13" t="s">
        <v>87</v>
      </c>
      <c r="AW190" s="13" t="s">
        <v>34</v>
      </c>
      <c r="AX190" s="13" t="s">
        <v>77</v>
      </c>
      <c r="AY190" s="213" t="s">
        <v>119</v>
      </c>
    </row>
    <row r="191" spans="1:65" s="13" customFormat="1" ht="11.25">
      <c r="B191" s="203"/>
      <c r="C191" s="204"/>
      <c r="D191" s="198" t="s">
        <v>141</v>
      </c>
      <c r="E191" s="205" t="s">
        <v>1</v>
      </c>
      <c r="F191" s="206" t="s">
        <v>459</v>
      </c>
      <c r="G191" s="204"/>
      <c r="H191" s="207">
        <v>375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141</v>
      </c>
      <c r="AU191" s="213" t="s">
        <v>85</v>
      </c>
      <c r="AV191" s="13" t="s">
        <v>87</v>
      </c>
      <c r="AW191" s="13" t="s">
        <v>34</v>
      </c>
      <c r="AX191" s="13" t="s">
        <v>77</v>
      </c>
      <c r="AY191" s="213" t="s">
        <v>119</v>
      </c>
    </row>
    <row r="192" spans="1:65" s="14" customFormat="1" ht="11.25">
      <c r="B192" s="214"/>
      <c r="C192" s="215"/>
      <c r="D192" s="198" t="s">
        <v>141</v>
      </c>
      <c r="E192" s="216" t="s">
        <v>1</v>
      </c>
      <c r="F192" s="217" t="s">
        <v>145</v>
      </c>
      <c r="G192" s="215"/>
      <c r="H192" s="218">
        <v>1423.001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141</v>
      </c>
      <c r="AU192" s="224" t="s">
        <v>85</v>
      </c>
      <c r="AV192" s="14" t="s">
        <v>127</v>
      </c>
      <c r="AW192" s="14" t="s">
        <v>34</v>
      </c>
      <c r="AX192" s="14" t="s">
        <v>85</v>
      </c>
      <c r="AY192" s="224" t="s">
        <v>119</v>
      </c>
    </row>
    <row r="193" spans="1:65" s="2" customFormat="1" ht="24.2" customHeight="1">
      <c r="A193" s="33"/>
      <c r="B193" s="34"/>
      <c r="C193" s="185" t="s">
        <v>276</v>
      </c>
      <c r="D193" s="185" t="s">
        <v>122</v>
      </c>
      <c r="E193" s="186" t="s">
        <v>333</v>
      </c>
      <c r="F193" s="187" t="s">
        <v>334</v>
      </c>
      <c r="G193" s="188" t="s">
        <v>174</v>
      </c>
      <c r="H193" s="189">
        <v>3.3000000000000002E-2</v>
      </c>
      <c r="I193" s="190"/>
      <c r="J193" s="191">
        <f>ROUND(I193*H193,2)</f>
        <v>0</v>
      </c>
      <c r="K193" s="187" t="s">
        <v>126</v>
      </c>
      <c r="L193" s="38"/>
      <c r="M193" s="192" t="s">
        <v>1</v>
      </c>
      <c r="N193" s="193" t="s">
        <v>42</v>
      </c>
      <c r="O193" s="70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273</v>
      </c>
      <c r="AT193" s="196" t="s">
        <v>122</v>
      </c>
      <c r="AU193" s="196" t="s">
        <v>85</v>
      </c>
      <c r="AY193" s="16" t="s">
        <v>119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85</v>
      </c>
      <c r="BK193" s="197">
        <f>ROUND(I193*H193,2)</f>
        <v>0</v>
      </c>
      <c r="BL193" s="16" t="s">
        <v>273</v>
      </c>
      <c r="BM193" s="196" t="s">
        <v>460</v>
      </c>
    </row>
    <row r="194" spans="1:65" s="2" customFormat="1" ht="29.25">
      <c r="A194" s="33"/>
      <c r="B194" s="34"/>
      <c r="C194" s="35"/>
      <c r="D194" s="198" t="s">
        <v>129</v>
      </c>
      <c r="E194" s="35"/>
      <c r="F194" s="199" t="s">
        <v>336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129</v>
      </c>
      <c r="AU194" s="16" t="s">
        <v>85</v>
      </c>
    </row>
    <row r="195" spans="1:65" s="2" customFormat="1" ht="24.2" customHeight="1">
      <c r="A195" s="33"/>
      <c r="B195" s="34"/>
      <c r="C195" s="185" t="s">
        <v>280</v>
      </c>
      <c r="D195" s="185" t="s">
        <v>122</v>
      </c>
      <c r="E195" s="186" t="s">
        <v>351</v>
      </c>
      <c r="F195" s="187" t="s">
        <v>352</v>
      </c>
      <c r="G195" s="188" t="s">
        <v>174</v>
      </c>
      <c r="H195" s="189">
        <v>1423.0340000000001</v>
      </c>
      <c r="I195" s="190"/>
      <c r="J195" s="191">
        <f>ROUND(I195*H195,2)</f>
        <v>0</v>
      </c>
      <c r="K195" s="187" t="s">
        <v>126</v>
      </c>
      <c r="L195" s="38"/>
      <c r="M195" s="192" t="s">
        <v>1</v>
      </c>
      <c r="N195" s="193" t="s">
        <v>42</v>
      </c>
      <c r="O195" s="70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273</v>
      </c>
      <c r="AT195" s="196" t="s">
        <v>122</v>
      </c>
      <c r="AU195" s="196" t="s">
        <v>85</v>
      </c>
      <c r="AY195" s="16" t="s">
        <v>119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85</v>
      </c>
      <c r="BK195" s="197">
        <f>ROUND(I195*H195,2)</f>
        <v>0</v>
      </c>
      <c r="BL195" s="16" t="s">
        <v>273</v>
      </c>
      <c r="BM195" s="196" t="s">
        <v>461</v>
      </c>
    </row>
    <row r="196" spans="1:65" s="2" customFormat="1" ht="68.25">
      <c r="A196" s="33"/>
      <c r="B196" s="34"/>
      <c r="C196" s="35"/>
      <c r="D196" s="198" t="s">
        <v>129</v>
      </c>
      <c r="E196" s="35"/>
      <c r="F196" s="199" t="s">
        <v>354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129</v>
      </c>
      <c r="AU196" s="16" t="s">
        <v>85</v>
      </c>
    </row>
    <row r="197" spans="1:65" s="13" customFormat="1" ht="11.25">
      <c r="B197" s="203"/>
      <c r="C197" s="204"/>
      <c r="D197" s="198" t="s">
        <v>141</v>
      </c>
      <c r="E197" s="205" t="s">
        <v>1</v>
      </c>
      <c r="F197" s="206" t="s">
        <v>462</v>
      </c>
      <c r="G197" s="204"/>
      <c r="H197" s="207">
        <v>1423.0340000000001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141</v>
      </c>
      <c r="AU197" s="213" t="s">
        <v>85</v>
      </c>
      <c r="AV197" s="13" t="s">
        <v>87</v>
      </c>
      <c r="AW197" s="13" t="s">
        <v>34</v>
      </c>
      <c r="AX197" s="13" t="s">
        <v>85</v>
      </c>
      <c r="AY197" s="213" t="s">
        <v>119</v>
      </c>
    </row>
    <row r="198" spans="1:65" s="2" customFormat="1" ht="24.2" customHeight="1">
      <c r="A198" s="33"/>
      <c r="B198" s="34"/>
      <c r="C198" s="185" t="s">
        <v>286</v>
      </c>
      <c r="D198" s="185" t="s">
        <v>122</v>
      </c>
      <c r="E198" s="186" t="s">
        <v>357</v>
      </c>
      <c r="F198" s="187" t="s">
        <v>358</v>
      </c>
      <c r="G198" s="188" t="s">
        <v>174</v>
      </c>
      <c r="H198" s="189">
        <v>1108.779</v>
      </c>
      <c r="I198" s="190"/>
      <c r="J198" s="191">
        <f>ROUND(I198*H198,2)</f>
        <v>0</v>
      </c>
      <c r="K198" s="187" t="s">
        <v>126</v>
      </c>
      <c r="L198" s="38"/>
      <c r="M198" s="192" t="s">
        <v>1</v>
      </c>
      <c r="N198" s="193" t="s">
        <v>42</v>
      </c>
      <c r="O198" s="70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273</v>
      </c>
      <c r="AT198" s="196" t="s">
        <v>122</v>
      </c>
      <c r="AU198" s="196" t="s">
        <v>85</v>
      </c>
      <c r="AY198" s="16" t="s">
        <v>119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85</v>
      </c>
      <c r="BK198" s="197">
        <f>ROUND(I198*H198,2)</f>
        <v>0</v>
      </c>
      <c r="BL198" s="16" t="s">
        <v>273</v>
      </c>
      <c r="BM198" s="196" t="s">
        <v>463</v>
      </c>
    </row>
    <row r="199" spans="1:65" s="2" customFormat="1" ht="68.25">
      <c r="A199" s="33"/>
      <c r="B199" s="34"/>
      <c r="C199" s="35"/>
      <c r="D199" s="198" t="s">
        <v>129</v>
      </c>
      <c r="E199" s="35"/>
      <c r="F199" s="199" t="s">
        <v>360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129</v>
      </c>
      <c r="AU199" s="16" t="s">
        <v>85</v>
      </c>
    </row>
    <row r="200" spans="1:65" s="13" customFormat="1" ht="11.25">
      <c r="B200" s="203"/>
      <c r="C200" s="204"/>
      <c r="D200" s="198" t="s">
        <v>141</v>
      </c>
      <c r="E200" s="205" t="s">
        <v>1</v>
      </c>
      <c r="F200" s="206" t="s">
        <v>464</v>
      </c>
      <c r="G200" s="204"/>
      <c r="H200" s="207">
        <v>1108.779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141</v>
      </c>
      <c r="AU200" s="213" t="s">
        <v>85</v>
      </c>
      <c r="AV200" s="13" t="s">
        <v>87</v>
      </c>
      <c r="AW200" s="13" t="s">
        <v>34</v>
      </c>
      <c r="AX200" s="13" t="s">
        <v>85</v>
      </c>
      <c r="AY200" s="213" t="s">
        <v>119</v>
      </c>
    </row>
    <row r="201" spans="1:65" s="2" customFormat="1" ht="24.2" customHeight="1">
      <c r="A201" s="33"/>
      <c r="B201" s="34"/>
      <c r="C201" s="185" t="s">
        <v>290</v>
      </c>
      <c r="D201" s="185" t="s">
        <v>122</v>
      </c>
      <c r="E201" s="186" t="s">
        <v>465</v>
      </c>
      <c r="F201" s="187" t="s">
        <v>466</v>
      </c>
      <c r="G201" s="188" t="s">
        <v>174</v>
      </c>
      <c r="H201" s="189">
        <v>3.4430000000000001</v>
      </c>
      <c r="I201" s="190"/>
      <c r="J201" s="191">
        <f>ROUND(I201*H201,2)</f>
        <v>0</v>
      </c>
      <c r="K201" s="187" t="s">
        <v>126</v>
      </c>
      <c r="L201" s="38"/>
      <c r="M201" s="192" t="s">
        <v>1</v>
      </c>
      <c r="N201" s="193" t="s">
        <v>42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273</v>
      </c>
      <c r="AT201" s="196" t="s">
        <v>122</v>
      </c>
      <c r="AU201" s="196" t="s">
        <v>85</v>
      </c>
      <c r="AY201" s="16" t="s">
        <v>119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85</v>
      </c>
      <c r="BK201" s="197">
        <f>ROUND(I201*H201,2)</f>
        <v>0</v>
      </c>
      <c r="BL201" s="16" t="s">
        <v>273</v>
      </c>
      <c r="BM201" s="196" t="s">
        <v>467</v>
      </c>
    </row>
    <row r="202" spans="1:65" s="2" customFormat="1" ht="68.25">
      <c r="A202" s="33"/>
      <c r="B202" s="34"/>
      <c r="C202" s="35"/>
      <c r="D202" s="198" t="s">
        <v>129</v>
      </c>
      <c r="E202" s="35"/>
      <c r="F202" s="199" t="s">
        <v>468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129</v>
      </c>
      <c r="AU202" s="16" t="s">
        <v>85</v>
      </c>
    </row>
    <row r="203" spans="1:65" s="13" customFormat="1" ht="11.25">
      <c r="B203" s="203"/>
      <c r="C203" s="204"/>
      <c r="D203" s="198" t="s">
        <v>141</v>
      </c>
      <c r="E203" s="205" t="s">
        <v>1</v>
      </c>
      <c r="F203" s="206" t="s">
        <v>469</v>
      </c>
      <c r="G203" s="204"/>
      <c r="H203" s="207">
        <v>3.4430000000000001</v>
      </c>
      <c r="I203" s="208"/>
      <c r="J203" s="204"/>
      <c r="K203" s="204"/>
      <c r="L203" s="209"/>
      <c r="M203" s="235"/>
      <c r="N203" s="236"/>
      <c r="O203" s="236"/>
      <c r="P203" s="236"/>
      <c r="Q203" s="236"/>
      <c r="R203" s="236"/>
      <c r="S203" s="236"/>
      <c r="T203" s="237"/>
      <c r="AT203" s="213" t="s">
        <v>141</v>
      </c>
      <c r="AU203" s="213" t="s">
        <v>85</v>
      </c>
      <c r="AV203" s="13" t="s">
        <v>87</v>
      </c>
      <c r="AW203" s="13" t="s">
        <v>34</v>
      </c>
      <c r="AX203" s="13" t="s">
        <v>85</v>
      </c>
      <c r="AY203" s="213" t="s">
        <v>119</v>
      </c>
    </row>
    <row r="204" spans="1:65" s="2" customFormat="1" ht="6.95" customHeight="1">
      <c r="A204" s="3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38"/>
      <c r="M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</row>
  </sheetData>
  <sheetProtection algorithmName="SHA-512" hashValue="iGX8cnfA0dUXCWYYXLBp9dV0I0e6JtSHnjyBBhZqCl+/6+fg92iFZtkWcE4MkH7c4SvS1YFvQa7I16I/lsfsXw==" saltValue="v0xurtfN4rh5BmRTx3GJ0FPm53m11pQ5BH99oNuTT3jXLs0RdbgquZjN/wYlj5PhDqCjBGqtDchPQ+lJIGxbjg==" spinCount="100000" sheet="1" objects="1" scenarios="1" formatColumns="0" formatRows="0" autoFilter="0"/>
  <autoFilter ref="C118:K20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Čištění kolejového lože v úseku Opava východ - Hradec nad Moravicí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470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5. 8. 2020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ROUND((SUM(BE117:BE139)),  2)</f>
        <v>0</v>
      </c>
      <c r="G33" s="33"/>
      <c r="H33" s="33"/>
      <c r="I33" s="123">
        <v>0.21</v>
      </c>
      <c r="J33" s="122">
        <f>ROUND(((SUM(BE117:BE139))*I33),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ROUND((SUM(BF117:BF139)),  2)</f>
        <v>0</v>
      </c>
      <c r="G34" s="33"/>
      <c r="H34" s="33"/>
      <c r="I34" s="123">
        <v>0.15</v>
      </c>
      <c r="J34" s="122">
        <f>ROUND(((SUM(BF117:BF139))*I34),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ROUND((SUM(BG117:BG139)),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ROUND((SUM(BH117:BH139)),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ROUND((SUM(BI117:BI139)),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Čištění kolejového lože v úseku Opava východ - Hradec nad Moravicí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VON - Čištění kolejového lože v úseku Opava východ - Hradec nad Moravicí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Opava</v>
      </c>
      <c r="G89" s="35"/>
      <c r="H89" s="35"/>
      <c r="I89" s="28" t="s">
        <v>22</v>
      </c>
      <c r="J89" s="65" t="str">
        <f>IF(J12="","",J12)</f>
        <v>5. 8. 2020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5" customHeight="1">
      <c r="B97" s="146"/>
      <c r="C97" s="147"/>
      <c r="D97" s="148" t="s">
        <v>471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104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91" t="str">
        <f>E7</f>
        <v>Čištění kolejového lože v úseku Opava východ - Hradec nad Moravicí</v>
      </c>
      <c r="F107" s="292"/>
      <c r="G107" s="292"/>
      <c r="H107" s="292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94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62" t="str">
        <f>E9</f>
        <v>VON - Čištění kolejového lože v úseku Opava východ - Hradec nad Moravicí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Opava</v>
      </c>
      <c r="G111" s="35"/>
      <c r="H111" s="35"/>
      <c r="I111" s="28" t="s">
        <v>22</v>
      </c>
      <c r="J111" s="65" t="str">
        <f>IF(J12="","",J12)</f>
        <v>5. 8. 2020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105</v>
      </c>
      <c r="D116" s="161" t="s">
        <v>62</v>
      </c>
      <c r="E116" s="161" t="s">
        <v>58</v>
      </c>
      <c r="F116" s="161" t="s">
        <v>59</v>
      </c>
      <c r="G116" s="161" t="s">
        <v>106</v>
      </c>
      <c r="H116" s="161" t="s">
        <v>107</v>
      </c>
      <c r="I116" s="161" t="s">
        <v>108</v>
      </c>
      <c r="J116" s="161" t="s">
        <v>98</v>
      </c>
      <c r="K116" s="162" t="s">
        <v>109</v>
      </c>
      <c r="L116" s="163"/>
      <c r="M116" s="74" t="s">
        <v>1</v>
      </c>
      <c r="N116" s="75" t="s">
        <v>41</v>
      </c>
      <c r="O116" s="75" t="s">
        <v>110</v>
      </c>
      <c r="P116" s="75" t="s">
        <v>111</v>
      </c>
      <c r="Q116" s="75" t="s">
        <v>112</v>
      </c>
      <c r="R116" s="75" t="s">
        <v>113</v>
      </c>
      <c r="S116" s="75" t="s">
        <v>114</v>
      </c>
      <c r="T116" s="76" t="s">
        <v>115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116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100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76</v>
      </c>
      <c r="E118" s="172" t="s">
        <v>472</v>
      </c>
      <c r="F118" s="172" t="s">
        <v>473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SUM(P119:P139)</f>
        <v>0</v>
      </c>
      <c r="Q118" s="177"/>
      <c r="R118" s="178">
        <f>SUM(R119:R139)</f>
        <v>0</v>
      </c>
      <c r="S118" s="177"/>
      <c r="T118" s="179">
        <f>SUM(T119:T139)</f>
        <v>0</v>
      </c>
      <c r="AR118" s="180" t="s">
        <v>120</v>
      </c>
      <c r="AT118" s="181" t="s">
        <v>76</v>
      </c>
      <c r="AU118" s="181" t="s">
        <v>77</v>
      </c>
      <c r="AY118" s="180" t="s">
        <v>119</v>
      </c>
      <c r="BK118" s="182">
        <f>SUM(BK119:BK139)</f>
        <v>0</v>
      </c>
    </row>
    <row r="119" spans="1:65" s="2" customFormat="1" ht="24.2" customHeight="1">
      <c r="A119" s="33"/>
      <c r="B119" s="34"/>
      <c r="C119" s="185" t="s">
        <v>85</v>
      </c>
      <c r="D119" s="185" t="s">
        <v>122</v>
      </c>
      <c r="E119" s="186" t="s">
        <v>474</v>
      </c>
      <c r="F119" s="187" t="s">
        <v>475</v>
      </c>
      <c r="G119" s="188" t="s">
        <v>476</v>
      </c>
      <c r="H119" s="189">
        <v>8</v>
      </c>
      <c r="I119" s="190"/>
      <c r="J119" s="191">
        <f>ROUND(I119*H119,2)</f>
        <v>0</v>
      </c>
      <c r="K119" s="187" t="s">
        <v>126</v>
      </c>
      <c r="L119" s="38"/>
      <c r="M119" s="192" t="s">
        <v>1</v>
      </c>
      <c r="N119" s="193" t="s">
        <v>42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127</v>
      </c>
      <c r="AT119" s="196" t="s">
        <v>122</v>
      </c>
      <c r="AU119" s="196" t="s">
        <v>85</v>
      </c>
      <c r="AY119" s="16" t="s">
        <v>119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85</v>
      </c>
      <c r="BK119" s="197">
        <f>ROUND(I119*H119,2)</f>
        <v>0</v>
      </c>
      <c r="BL119" s="16" t="s">
        <v>127</v>
      </c>
      <c r="BM119" s="196" t="s">
        <v>477</v>
      </c>
    </row>
    <row r="120" spans="1:65" s="2" customFormat="1" ht="29.25">
      <c r="A120" s="33"/>
      <c r="B120" s="34"/>
      <c r="C120" s="35"/>
      <c r="D120" s="198" t="s">
        <v>129</v>
      </c>
      <c r="E120" s="35"/>
      <c r="F120" s="199" t="s">
        <v>478</v>
      </c>
      <c r="G120" s="35"/>
      <c r="H120" s="35"/>
      <c r="I120" s="200"/>
      <c r="J120" s="35"/>
      <c r="K120" s="35"/>
      <c r="L120" s="38"/>
      <c r="M120" s="201"/>
      <c r="N120" s="202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129</v>
      </c>
      <c r="AU120" s="16" t="s">
        <v>85</v>
      </c>
    </row>
    <row r="121" spans="1:65" s="2" customFormat="1" ht="37.9" customHeight="1">
      <c r="A121" s="33"/>
      <c r="B121" s="34"/>
      <c r="C121" s="185" t="s">
        <v>87</v>
      </c>
      <c r="D121" s="185" t="s">
        <v>122</v>
      </c>
      <c r="E121" s="186" t="s">
        <v>479</v>
      </c>
      <c r="F121" s="187" t="s">
        <v>480</v>
      </c>
      <c r="G121" s="188" t="s">
        <v>481</v>
      </c>
      <c r="H121" s="238">
        <v>0.01</v>
      </c>
      <c r="I121" s="190"/>
      <c r="J121" s="191">
        <f>ROUND(I121*H121,2)</f>
        <v>0</v>
      </c>
      <c r="K121" s="187" t="s">
        <v>126</v>
      </c>
      <c r="L121" s="38"/>
      <c r="M121" s="192" t="s">
        <v>1</v>
      </c>
      <c r="N121" s="193" t="s">
        <v>42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127</v>
      </c>
      <c r="AT121" s="196" t="s">
        <v>122</v>
      </c>
      <c r="AU121" s="196" t="s">
        <v>85</v>
      </c>
      <c r="AY121" s="16" t="s">
        <v>119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85</v>
      </c>
      <c r="BK121" s="197">
        <f>ROUND(I121*H121,2)</f>
        <v>0</v>
      </c>
      <c r="BL121" s="16" t="s">
        <v>127</v>
      </c>
      <c r="BM121" s="196" t="s">
        <v>482</v>
      </c>
    </row>
    <row r="122" spans="1:65" s="2" customFormat="1" ht="19.5">
      <c r="A122" s="33"/>
      <c r="B122" s="34"/>
      <c r="C122" s="35"/>
      <c r="D122" s="198" t="s">
        <v>129</v>
      </c>
      <c r="E122" s="35"/>
      <c r="F122" s="199" t="s">
        <v>480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129</v>
      </c>
      <c r="AU122" s="16" t="s">
        <v>85</v>
      </c>
    </row>
    <row r="123" spans="1:65" s="2" customFormat="1" ht="24.2" customHeight="1">
      <c r="A123" s="33"/>
      <c r="B123" s="34"/>
      <c r="C123" s="185" t="s">
        <v>135</v>
      </c>
      <c r="D123" s="185" t="s">
        <v>122</v>
      </c>
      <c r="E123" s="186" t="s">
        <v>483</v>
      </c>
      <c r="F123" s="187" t="s">
        <v>484</v>
      </c>
      <c r="G123" s="188" t="s">
        <v>125</v>
      </c>
      <c r="H123" s="189">
        <v>1.742</v>
      </c>
      <c r="I123" s="190"/>
      <c r="J123" s="191">
        <f>ROUND(I123*H123,2)</f>
        <v>0</v>
      </c>
      <c r="K123" s="187" t="s">
        <v>126</v>
      </c>
      <c r="L123" s="38"/>
      <c r="M123" s="192" t="s">
        <v>1</v>
      </c>
      <c r="N123" s="193" t="s">
        <v>42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127</v>
      </c>
      <c r="AT123" s="196" t="s">
        <v>122</v>
      </c>
      <c r="AU123" s="196" t="s">
        <v>85</v>
      </c>
      <c r="AY123" s="16" t="s">
        <v>119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85</v>
      </c>
      <c r="BK123" s="197">
        <f>ROUND(I123*H123,2)</f>
        <v>0</v>
      </c>
      <c r="BL123" s="16" t="s">
        <v>127</v>
      </c>
      <c r="BM123" s="196" t="s">
        <v>485</v>
      </c>
    </row>
    <row r="124" spans="1:65" s="2" customFormat="1" ht="11.25">
      <c r="A124" s="33"/>
      <c r="B124" s="34"/>
      <c r="C124" s="35"/>
      <c r="D124" s="198" t="s">
        <v>129</v>
      </c>
      <c r="E124" s="35"/>
      <c r="F124" s="199" t="s">
        <v>484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129</v>
      </c>
      <c r="AU124" s="16" t="s">
        <v>85</v>
      </c>
    </row>
    <row r="125" spans="1:65" s="13" customFormat="1" ht="11.25">
      <c r="B125" s="203"/>
      <c r="C125" s="204"/>
      <c r="D125" s="198" t="s">
        <v>141</v>
      </c>
      <c r="E125" s="205" t="s">
        <v>1</v>
      </c>
      <c r="F125" s="206" t="s">
        <v>486</v>
      </c>
      <c r="G125" s="204"/>
      <c r="H125" s="207">
        <v>1.742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141</v>
      </c>
      <c r="AU125" s="213" t="s">
        <v>85</v>
      </c>
      <c r="AV125" s="13" t="s">
        <v>87</v>
      </c>
      <c r="AW125" s="13" t="s">
        <v>34</v>
      </c>
      <c r="AX125" s="13" t="s">
        <v>85</v>
      </c>
      <c r="AY125" s="213" t="s">
        <v>119</v>
      </c>
    </row>
    <row r="126" spans="1:65" s="2" customFormat="1" ht="24.2" customHeight="1">
      <c r="A126" s="33"/>
      <c r="B126" s="34"/>
      <c r="C126" s="185" t="s">
        <v>127</v>
      </c>
      <c r="D126" s="185" t="s">
        <v>122</v>
      </c>
      <c r="E126" s="186" t="s">
        <v>487</v>
      </c>
      <c r="F126" s="187" t="s">
        <v>488</v>
      </c>
      <c r="G126" s="188" t="s">
        <v>125</v>
      </c>
      <c r="H126" s="189">
        <v>1.742</v>
      </c>
      <c r="I126" s="190"/>
      <c r="J126" s="191">
        <f>ROUND(I126*H126,2)</f>
        <v>0</v>
      </c>
      <c r="K126" s="187" t="s">
        <v>126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127</v>
      </c>
      <c r="AT126" s="196" t="s">
        <v>122</v>
      </c>
      <c r="AU126" s="196" t="s">
        <v>85</v>
      </c>
      <c r="AY126" s="16" t="s">
        <v>119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85</v>
      </c>
      <c r="BK126" s="197">
        <f>ROUND(I126*H126,2)</f>
        <v>0</v>
      </c>
      <c r="BL126" s="16" t="s">
        <v>127</v>
      </c>
      <c r="BM126" s="196" t="s">
        <v>489</v>
      </c>
    </row>
    <row r="127" spans="1:65" s="2" customFormat="1" ht="11.25">
      <c r="A127" s="33"/>
      <c r="B127" s="34"/>
      <c r="C127" s="35"/>
      <c r="D127" s="198" t="s">
        <v>129</v>
      </c>
      <c r="E127" s="35"/>
      <c r="F127" s="199" t="s">
        <v>488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129</v>
      </c>
      <c r="AU127" s="16" t="s">
        <v>85</v>
      </c>
    </row>
    <row r="128" spans="1:65" s="13" customFormat="1" ht="11.25">
      <c r="B128" s="203"/>
      <c r="C128" s="204"/>
      <c r="D128" s="198" t="s">
        <v>141</v>
      </c>
      <c r="E128" s="205" t="s">
        <v>1</v>
      </c>
      <c r="F128" s="206" t="s">
        <v>486</v>
      </c>
      <c r="G128" s="204"/>
      <c r="H128" s="207">
        <v>1.742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141</v>
      </c>
      <c r="AU128" s="213" t="s">
        <v>85</v>
      </c>
      <c r="AV128" s="13" t="s">
        <v>87</v>
      </c>
      <c r="AW128" s="13" t="s">
        <v>34</v>
      </c>
      <c r="AX128" s="13" t="s">
        <v>85</v>
      </c>
      <c r="AY128" s="213" t="s">
        <v>119</v>
      </c>
    </row>
    <row r="129" spans="1:65" s="2" customFormat="1" ht="24.2" customHeight="1">
      <c r="A129" s="33"/>
      <c r="B129" s="34"/>
      <c r="C129" s="185" t="s">
        <v>120</v>
      </c>
      <c r="D129" s="185" t="s">
        <v>122</v>
      </c>
      <c r="E129" s="186" t="s">
        <v>490</v>
      </c>
      <c r="F129" s="187" t="s">
        <v>491</v>
      </c>
      <c r="G129" s="188" t="s">
        <v>125</v>
      </c>
      <c r="H129" s="189">
        <v>1.742</v>
      </c>
      <c r="I129" s="190"/>
      <c r="J129" s="191">
        <f>ROUND(I129*H129,2)</f>
        <v>0</v>
      </c>
      <c r="K129" s="187" t="s">
        <v>126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127</v>
      </c>
      <c r="AT129" s="196" t="s">
        <v>122</v>
      </c>
      <c r="AU129" s="196" t="s">
        <v>85</v>
      </c>
      <c r="AY129" s="16" t="s">
        <v>119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127</v>
      </c>
      <c r="BM129" s="196" t="s">
        <v>492</v>
      </c>
    </row>
    <row r="130" spans="1:65" s="2" customFormat="1" ht="11.25">
      <c r="A130" s="33"/>
      <c r="B130" s="34"/>
      <c r="C130" s="35"/>
      <c r="D130" s="198" t="s">
        <v>129</v>
      </c>
      <c r="E130" s="35"/>
      <c r="F130" s="199" t="s">
        <v>491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129</v>
      </c>
      <c r="AU130" s="16" t="s">
        <v>85</v>
      </c>
    </row>
    <row r="131" spans="1:65" s="13" customFormat="1" ht="11.25">
      <c r="B131" s="203"/>
      <c r="C131" s="204"/>
      <c r="D131" s="198" t="s">
        <v>141</v>
      </c>
      <c r="E131" s="205" t="s">
        <v>1</v>
      </c>
      <c r="F131" s="206" t="s">
        <v>486</v>
      </c>
      <c r="G131" s="204"/>
      <c r="H131" s="207">
        <v>1.742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141</v>
      </c>
      <c r="AU131" s="213" t="s">
        <v>85</v>
      </c>
      <c r="AV131" s="13" t="s">
        <v>87</v>
      </c>
      <c r="AW131" s="13" t="s">
        <v>34</v>
      </c>
      <c r="AX131" s="13" t="s">
        <v>85</v>
      </c>
      <c r="AY131" s="213" t="s">
        <v>119</v>
      </c>
    </row>
    <row r="132" spans="1:65" s="2" customFormat="1" ht="24.2" customHeight="1">
      <c r="A132" s="33"/>
      <c r="B132" s="34"/>
      <c r="C132" s="185" t="s">
        <v>154</v>
      </c>
      <c r="D132" s="185" t="s">
        <v>122</v>
      </c>
      <c r="E132" s="186" t="s">
        <v>493</v>
      </c>
      <c r="F132" s="187" t="s">
        <v>494</v>
      </c>
      <c r="G132" s="188" t="s">
        <v>125</v>
      </c>
      <c r="H132" s="189">
        <v>1.742</v>
      </c>
      <c r="I132" s="190"/>
      <c r="J132" s="191">
        <f>ROUND(I132*H132,2)</f>
        <v>0</v>
      </c>
      <c r="K132" s="187" t="s">
        <v>126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127</v>
      </c>
      <c r="AT132" s="196" t="s">
        <v>122</v>
      </c>
      <c r="AU132" s="196" t="s">
        <v>85</v>
      </c>
      <c r="AY132" s="16" t="s">
        <v>119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127</v>
      </c>
      <c r="BM132" s="196" t="s">
        <v>495</v>
      </c>
    </row>
    <row r="133" spans="1:65" s="2" customFormat="1" ht="39">
      <c r="A133" s="33"/>
      <c r="B133" s="34"/>
      <c r="C133" s="35"/>
      <c r="D133" s="198" t="s">
        <v>129</v>
      </c>
      <c r="E133" s="35"/>
      <c r="F133" s="199" t="s">
        <v>496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129</v>
      </c>
      <c r="AU133" s="16" t="s">
        <v>85</v>
      </c>
    </row>
    <row r="134" spans="1:65" s="13" customFormat="1" ht="11.25">
      <c r="B134" s="203"/>
      <c r="C134" s="204"/>
      <c r="D134" s="198" t="s">
        <v>141</v>
      </c>
      <c r="E134" s="205" t="s">
        <v>1</v>
      </c>
      <c r="F134" s="206" t="s">
        <v>486</v>
      </c>
      <c r="G134" s="204"/>
      <c r="H134" s="207">
        <v>1.742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141</v>
      </c>
      <c r="AU134" s="213" t="s">
        <v>85</v>
      </c>
      <c r="AV134" s="13" t="s">
        <v>87</v>
      </c>
      <c r="AW134" s="13" t="s">
        <v>34</v>
      </c>
      <c r="AX134" s="13" t="s">
        <v>85</v>
      </c>
      <c r="AY134" s="213" t="s">
        <v>119</v>
      </c>
    </row>
    <row r="135" spans="1:65" s="2" customFormat="1" ht="24.2" customHeight="1">
      <c r="A135" s="33"/>
      <c r="B135" s="34"/>
      <c r="C135" s="185" t="s">
        <v>159</v>
      </c>
      <c r="D135" s="185" t="s">
        <v>122</v>
      </c>
      <c r="E135" s="186" t="s">
        <v>497</v>
      </c>
      <c r="F135" s="187" t="s">
        <v>498</v>
      </c>
      <c r="G135" s="188" t="s">
        <v>150</v>
      </c>
      <c r="H135" s="189">
        <v>1127</v>
      </c>
      <c r="I135" s="190"/>
      <c r="J135" s="191">
        <f>ROUND(I135*H135,2)</f>
        <v>0</v>
      </c>
      <c r="K135" s="187" t="s">
        <v>126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127</v>
      </c>
      <c r="AT135" s="196" t="s">
        <v>122</v>
      </c>
      <c r="AU135" s="196" t="s">
        <v>85</v>
      </c>
      <c r="AY135" s="16" t="s">
        <v>119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127</v>
      </c>
      <c r="BM135" s="196" t="s">
        <v>499</v>
      </c>
    </row>
    <row r="136" spans="1:65" s="2" customFormat="1" ht="29.25">
      <c r="A136" s="33"/>
      <c r="B136" s="34"/>
      <c r="C136" s="35"/>
      <c r="D136" s="198" t="s">
        <v>129</v>
      </c>
      <c r="E136" s="35"/>
      <c r="F136" s="199" t="s">
        <v>500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129</v>
      </c>
      <c r="AU136" s="16" t="s">
        <v>85</v>
      </c>
    </row>
    <row r="137" spans="1:65" s="13" customFormat="1" ht="11.25">
      <c r="B137" s="203"/>
      <c r="C137" s="204"/>
      <c r="D137" s="198" t="s">
        <v>141</v>
      </c>
      <c r="E137" s="205" t="s">
        <v>1</v>
      </c>
      <c r="F137" s="206" t="s">
        <v>501</v>
      </c>
      <c r="G137" s="204"/>
      <c r="H137" s="207">
        <v>1127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141</v>
      </c>
      <c r="AU137" s="213" t="s">
        <v>85</v>
      </c>
      <c r="AV137" s="13" t="s">
        <v>87</v>
      </c>
      <c r="AW137" s="13" t="s">
        <v>34</v>
      </c>
      <c r="AX137" s="13" t="s">
        <v>85</v>
      </c>
      <c r="AY137" s="213" t="s">
        <v>119</v>
      </c>
    </row>
    <row r="138" spans="1:65" s="2" customFormat="1" ht="24.2" customHeight="1">
      <c r="A138" s="33"/>
      <c r="B138" s="34"/>
      <c r="C138" s="185" t="s">
        <v>165</v>
      </c>
      <c r="D138" s="185" t="s">
        <v>122</v>
      </c>
      <c r="E138" s="186" t="s">
        <v>502</v>
      </c>
      <c r="F138" s="187" t="s">
        <v>503</v>
      </c>
      <c r="G138" s="188" t="s">
        <v>504</v>
      </c>
      <c r="H138" s="189">
        <v>1</v>
      </c>
      <c r="I138" s="190"/>
      <c r="J138" s="191">
        <f>ROUND(I138*H138,2)</f>
        <v>0</v>
      </c>
      <c r="K138" s="187" t="s">
        <v>126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127</v>
      </c>
      <c r="AT138" s="196" t="s">
        <v>122</v>
      </c>
      <c r="AU138" s="196" t="s">
        <v>85</v>
      </c>
      <c r="AY138" s="16" t="s">
        <v>119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85</v>
      </c>
      <c r="BK138" s="197">
        <f>ROUND(I138*H138,2)</f>
        <v>0</v>
      </c>
      <c r="BL138" s="16" t="s">
        <v>127</v>
      </c>
      <c r="BM138" s="196" t="s">
        <v>505</v>
      </c>
    </row>
    <row r="139" spans="1:65" s="2" customFormat="1" ht="11.25">
      <c r="A139" s="33"/>
      <c r="B139" s="34"/>
      <c r="C139" s="35"/>
      <c r="D139" s="198" t="s">
        <v>129</v>
      </c>
      <c r="E139" s="35"/>
      <c r="F139" s="199" t="s">
        <v>503</v>
      </c>
      <c r="G139" s="35"/>
      <c r="H139" s="35"/>
      <c r="I139" s="200"/>
      <c r="J139" s="35"/>
      <c r="K139" s="35"/>
      <c r="L139" s="38"/>
      <c r="M139" s="239"/>
      <c r="N139" s="240"/>
      <c r="O139" s="241"/>
      <c r="P139" s="241"/>
      <c r="Q139" s="241"/>
      <c r="R139" s="241"/>
      <c r="S139" s="241"/>
      <c r="T139" s="242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129</v>
      </c>
      <c r="AU139" s="16" t="s">
        <v>85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zuMamh1DzB32UpxYgHZx+22cWubVCj4JtSVPJzkLSxjzwX2F6sgxp4DNN1KDQ9y8WCzizqmVRF4BIYJuVS2XTA==" saltValue="DD1w6W5t8V2ttAXHplKPwrIR5uch9Y5BsxZgPLHHug2dCRmd6wEcVaBKMD7cKSC2M728KhzZRzY6bvdvX5Y/Hg==" spinCount="100000" sheet="1" objects="1" scenarios="1" formatColumns="0" formatRows="0" autoFilter="0"/>
  <autoFilter ref="C116:K13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Čištění kolejovéh...</vt:lpstr>
      <vt:lpstr>SO 02 - Čištění kolejovéh...</vt:lpstr>
      <vt:lpstr>VON - Čištění kolejového ...</vt:lpstr>
      <vt:lpstr>'Rekapitulace stavby'!Názvy_tisku</vt:lpstr>
      <vt:lpstr>'SO 01 - Čištění kolejovéh...'!Názvy_tisku</vt:lpstr>
      <vt:lpstr>'SO 02 - Čištění kolejovéh...'!Názvy_tisku</vt:lpstr>
      <vt:lpstr>'VON - Čištění kolejového ...'!Názvy_tisku</vt:lpstr>
      <vt:lpstr>'Rekapitulace stavby'!Oblast_tisku</vt:lpstr>
      <vt:lpstr>'SO 01 - Čištění kolejovéh...'!Oblast_tisku</vt:lpstr>
      <vt:lpstr>'SO 02 - Čištění kolejovéh...'!Oblast_tisku</vt:lpstr>
      <vt:lpstr>'VON - Čištění kolejového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cp:lastPrinted>2020-08-07T09:51:03Z</cp:lastPrinted>
  <dcterms:created xsi:type="dcterms:W3CDTF">2020-08-07T09:49:43Z</dcterms:created>
  <dcterms:modified xsi:type="dcterms:W3CDTF">2020-08-07T09:51:26Z</dcterms:modified>
</cp:coreProperties>
</file>