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11-02-11" sheetId="2" r:id="rId2"/>
    <sheet name="SO98-98" sheetId="3" r:id="rId3"/>
    <sheet name="SO101" sheetId="4" r:id="rId4"/>
    <sheet name="SO102" sheetId="5" r:id="rId5"/>
    <sheet name="SO001" sheetId="6" r:id="rId6"/>
    <sheet name="SO301-302" sheetId="7" r:id="rId7"/>
    <sheet name="SO303" sheetId="8" r:id="rId8"/>
    <sheet name="SO401" sheetId="9" r:id="rId9"/>
    <sheet name="SO402" sheetId="10" r:id="rId10"/>
    <sheet name="SO661-02" sheetId="11" r:id="rId11"/>
    <sheet name="SO661-03" sheetId="12" r:id="rId12"/>
    <sheet name="SO661-04" sheetId="13" r:id="rId13"/>
    <sheet name="SO661-05" sheetId="14" r:id="rId14"/>
    <sheet name="SO661-06" sheetId="15" r:id="rId15"/>
    <sheet name="SO661-07" sheetId="16" r:id="rId16"/>
    <sheet name="SO661-08" sheetId="17" r:id="rId17"/>
    <sheet name="SO661-09" sheetId="18" r:id="rId18"/>
    <sheet name="SO661-10" sheetId="19" r:id="rId19"/>
    <sheet name="SO661-11" sheetId="20" r:id="rId20"/>
    <sheet name="SO661-12" sheetId="21" r:id="rId21"/>
    <sheet name="SO661-N" sheetId="22" r:id="rId22"/>
    <sheet name="SO661-Z" sheetId="23" r:id="rId23"/>
    <sheet name="SO801" sheetId="24" r:id="rId24"/>
  </sheets>
  <definedNames/>
  <calcPr/>
  <webPublishing/>
</workbook>
</file>

<file path=xl/sharedStrings.xml><?xml version="1.0" encoding="utf-8"?>
<sst xmlns="http://schemas.openxmlformats.org/spreadsheetml/2006/main" count="18258" uniqueCount="3336">
  <si>
    <t>Aspe</t>
  </si>
  <si>
    <t>Rekapitulace ceny</t>
  </si>
  <si>
    <t>5313520020</t>
  </si>
  <si>
    <t>Rekonstrukce výpravní budovy v ŽST Písek</t>
  </si>
  <si>
    <t>ZŘ</t>
  </si>
  <si>
    <t/>
  </si>
  <si>
    <t>Celková cena bez DPH:</t>
  </si>
  <si>
    <t>Celková cena s DPH:</t>
  </si>
  <si>
    <t>Objekt</t>
  </si>
  <si>
    <t>Popis</t>
  </si>
  <si>
    <t>Cena bez DPH</t>
  </si>
  <si>
    <t>DPH</t>
  </si>
  <si>
    <t>Cena s DPH</t>
  </si>
  <si>
    <t>Počet neoceněných položek</t>
  </si>
  <si>
    <t>D.3</t>
  </si>
  <si>
    <t>Silnoproudá technologie včetně DŘT</t>
  </si>
  <si>
    <t xml:space="preserve">  PS11-02-11</t>
  </si>
  <si>
    <t>Přemístění systému DŘT</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</si>
  <si>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</si>
  <si>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</si>
  <si>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</si>
  <si>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</si>
  <si>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</si>
  <si>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</si>
  <si>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</si>
  <si>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</si>
  <si>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</si>
  <si>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</si>
  <si>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</si>
  <si>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</si>
  <si>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</si>
  <si>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</si>
  <si>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</si>
  <si>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</si>
  <si>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</si>
  <si>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</si>
  <si>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</si>
  <si>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</si>
  <si>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</si>
  <si>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</si>
  <si>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</si>
  <si>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</si>
  <si>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</si>
  <si>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</si>
  <si>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</si>
  <si>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</si>
  <si>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PS11-02-11</t>
  </si>
  <si>
    <t>SD</t>
  </si>
  <si>
    <t>OTSK</t>
  </si>
  <si>
    <t>Dispečérská a zabezpečovací technika</t>
  </si>
  <si>
    <t>P</t>
  </si>
  <si>
    <t>1</t>
  </si>
  <si>
    <t>11335A</t>
  </si>
  <si>
    <t>ODSTRANĚNÍ PODKLADU ZPEVNĚNÝCH PLOCH Z BETONU - BEZ DOPRAVY</t>
  </si>
  <si>
    <t>M3</t>
  </si>
  <si>
    <t>[bez vazby na CS]</t>
  </si>
  <si>
    <t>PP</t>
  </si>
  <si>
    <t>VV</t>
  </si>
  <si>
    <t>0.20*0.80*15.00=2.400 [A]</t>
  </si>
  <si>
    <t>TS</t>
  </si>
  <si>
    <t>11335B</t>
  </si>
  <si>
    <t>ODSTRANĚNÍ PODKLADU ZPEVNĚNÝCH PLOCH Z BETONU - DOPRAVA</t>
  </si>
  <si>
    <t>tkm</t>
  </si>
  <si>
    <t>0,20x0,80x15,00mx2,40t/m3x10,00km' 
57.60=57.600 [A]</t>
  </si>
  <si>
    <t>13183</t>
  </si>
  <si>
    <t>HLOUBENÍ JAM ZAPAŽ I NEZAPAŽ TŘII</t>
  </si>
  <si>
    <t>0,80*0,80*15,00 - zbytek výkopu je pod položkou B13 - bourání' 
9.60=9.600 [A]</t>
  </si>
  <si>
    <t>4</t>
  </si>
  <si>
    <t>17411</t>
  </si>
  <si>
    <t>ZÁSYP JAM A RÝH ZEMINOU SE ZHUTNĚNÍM</t>
  </si>
  <si>
    <t>0.80*0.80*15.00=9.600 [A]</t>
  </si>
  <si>
    <t>5</t>
  </si>
  <si>
    <t>747701</t>
  </si>
  <si>
    <t>DOKONČOVACÍ MONTÁŽNÍ PRÁCE NA ELEKTRICKÉM ZAŘÍZENÍ</t>
  </si>
  <si>
    <t>HOD</t>
  </si>
  <si>
    <t>Technická specifikace položky odpovídá příslušné cenové soustavě,  
Demontáž a montáž DT01 a POZ</t>
  </si>
  <si>
    <t>747702</t>
  </si>
  <si>
    <t>ÚPRAVA ZAPOJENÍ STÁVAJÍCÍCH KABELOVÝCH SKŘÍNÍ/ROZVADĚČŮ</t>
  </si>
  <si>
    <t>Technická specifikace položky odpovídá příslušné cenové soustavě</t>
  </si>
  <si>
    <t>7</t>
  </si>
  <si>
    <t>75J23X</t>
  </si>
  <si>
    <t>KABEL SDĚLOVACÍ, MONTÁŽ A UPEVNĚNÍ</t>
  </si>
  <si>
    <t>M</t>
  </si>
  <si>
    <t>8</t>
  </si>
  <si>
    <t>742F12</t>
  </si>
  <si>
    <t>KABEL NN NEBO VODIČ JEDNOŽÍLOVÝ CU S PLASTOVOU IZOLACÍ OD 4 DO 16 MM2</t>
  </si>
  <si>
    <t>9</t>
  </si>
  <si>
    <t>742K12</t>
  </si>
  <si>
    <t>UKONČENÍ JEDNOŽÍLOVÉHO KABELU V ROZVADĚČI NEBO NA PŘÍSTROJI OD 4 DO 16 MM2</t>
  </si>
  <si>
    <t>KUS</t>
  </si>
  <si>
    <t>10</t>
  </si>
  <si>
    <t>742G11</t>
  </si>
  <si>
    <t>KABEL NN DVOU- A TŘÍŽÍLOVÝ CU S PLASTOVOU IZOLACÍ DO 2,5 MM2</t>
  </si>
  <si>
    <t>11</t>
  </si>
  <si>
    <t>742K11</t>
  </si>
  <si>
    <t>UKONČENÍ JEDNOŽÍLOVÉHO KABELU V ROZVADĚČI NEBO NA PŘÍSTROJI DO 2,5 MM2</t>
  </si>
  <si>
    <t>12</t>
  </si>
  <si>
    <t>744652</t>
  </si>
  <si>
    <t>JISTIČ DC OD 4 DO 16 A</t>
  </si>
  <si>
    <t>13</t>
  </si>
  <si>
    <t>747301</t>
  </si>
  <si>
    <t>PROVEDENÍ PROHLÍDKY A ZKOUŠKY PRÁVNICKOU OSOBOU, VYDÁNÍ PRŮKAZU ZPŮSOBILOSTI</t>
  </si>
  <si>
    <t>14</t>
  </si>
  <si>
    <t>747213</t>
  </si>
  <si>
    <t>CELKOVÁ PROHLÍDKA, ZKOUŠENÍ, MĚŘENÍ A VYHOTOVENÍ VÝCHOZÍ REVIZNÍ ZPRÁVY, PRO OBJEM IN PŘES 500 DO 1000 TIS. KČ</t>
  </si>
  <si>
    <t>15</t>
  </si>
  <si>
    <t>74665G</t>
  </si>
  <si>
    <t>PROVOZNÍ ZKOUŠKY TELEMECHANICKÉ JEDNOTKY V OBJEKTU ŽST</t>
  </si>
  <si>
    <t>16</t>
  </si>
  <si>
    <t>746697</t>
  </si>
  <si>
    <t>PROVOZNÍ DOKUMENTACE</t>
  </si>
  <si>
    <t>D.4</t>
  </si>
  <si>
    <t>Ostatní technologická zařízení</t>
  </si>
  <si>
    <t xml:space="preserve">  SO98-98</t>
  </si>
  <si>
    <t>Vedlejší a ostatní náklady</t>
  </si>
  <si>
    <t>SO98-98</t>
  </si>
  <si>
    <t>VRN</t>
  </si>
  <si>
    <t>Vedlejší rozpočtové náklady</t>
  </si>
  <si>
    <t>035002000</t>
  </si>
  <si>
    <t>Pronájmy ploch, objektů</t>
  </si>
  <si>
    <t>SOUBOR</t>
  </si>
  <si>
    <t>CS ÚRS 2020 01</t>
  </si>
  <si>
    <t>012303000</t>
  </si>
  <si>
    <t>Geodetické práce po výstavbě, vč.dokumentace</t>
  </si>
  <si>
    <t>kompl</t>
  </si>
  <si>
    <t>013254000</t>
  </si>
  <si>
    <t>Dokumentace skutečného provedení stavby - listinné i digitální podobě</t>
  </si>
  <si>
    <t>013294000</t>
  </si>
  <si>
    <t>Ostatní dokumentace - dílenská</t>
  </si>
  <si>
    <t>030001000</t>
  </si>
  <si>
    <t>Zařízení staveniště</t>
  </si>
  <si>
    <t>044002000</t>
  </si>
  <si>
    <t>Revize</t>
  </si>
  <si>
    <t>045303000</t>
  </si>
  <si>
    <t>Koordinační činnost</t>
  </si>
  <si>
    <t>VRN4</t>
  </si>
  <si>
    <t>Inženýrská činnost</t>
  </si>
  <si>
    <t>049103000</t>
  </si>
  <si>
    <t>Náklady vzniklé v souvislosti s realizací stavby pronájem 2x TOI TOI pro cestující - cca 2 měsíce</t>
  </si>
  <si>
    <t>Náklady vzniklé v souvislosti s realizací stavby  
pronájem 2x TOI TOI pro cestující - cca 2 měsíce</t>
  </si>
  <si>
    <t>090001000-1</t>
  </si>
  <si>
    <t>Ostatní náklady - osvědčení o shodě notifikovanou osobou</t>
  </si>
  <si>
    <t>090001000-2</t>
  </si>
  <si>
    <t>Ostatní náklady- osvědčení o bezpečnosti před uvedením doprovozu</t>
  </si>
  <si>
    <t>091504000</t>
  </si>
  <si>
    <t>Náklady související s publikační činností</t>
  </si>
  <si>
    <t>E.1.8</t>
  </si>
  <si>
    <t>Pozemní komunikace</t>
  </si>
  <si>
    <t xml:space="preserve">  SO101</t>
  </si>
  <si>
    <t>Pochozí a zpevněné plochy, včetně výkopů</t>
  </si>
  <si>
    <t>SO101</t>
  </si>
  <si>
    <t>Zemní práce</t>
  </si>
  <si>
    <t>113106151</t>
  </si>
  <si>
    <t>Rozebrání dlažeb a dílců vozovek a ploch s přemístěním hmot na skládku na vzdálenost do 3 m nebo s naložením na dopravní prostředek, s jakoukoliv výplní spár ru</t>
  </si>
  <si>
    <t>M2</t>
  </si>
  <si>
    <t>Rozebrání dlažeb a dílců vozovek a ploch s přemístěním hmot na skládku na vzdálenost do 3 m nebo s naložením na dopravní prostředek, s jakoukoliv výplní spár ručně z velkých kostek s ložem z kameniva</t>
  </si>
  <si>
    <t>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</si>
  <si>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113107441</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</si>
  <si>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</si>
  <si>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do 15 m2 živičných, o tl. vrstvy do 50 mm</t>
  </si>
  <si>
    <t>6.20+23.45=29.650 [A]</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</si>
  <si>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</si>
  <si>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122351102</t>
  </si>
  <si>
    <t>Odkopávky a prokopávky nezapažené strojně v hornině třídy těžitelnosti II skupiny 4 přes 20 do 50 m3</t>
  </si>
  <si>
    <t>221.81+20.26+45.53+50=337.600 [A] 
Mezisoučet: A=337.600 [B] 
337.60*0.20=67.520 [C]</t>
  </si>
  <si>
    <t>1. V cenách jsou započteny i náklady na přehození výkopku na vzdálenost do 3 m nebo naložení na dopravní prostředek.</t>
  </si>
  <si>
    <t>131313101</t>
  </si>
  <si>
    <t>Hloubení jam ručně zapažených i nezapažených s urovnáním dna do předepsaného profilu a spádu v hornině třídy těžitelnosti II skupiny 4 soudržných</t>
  </si>
  <si>
    <t>Dle PD - odkopání objektu   97.60*0.75=73.200 [A] 
Základ rampy u vstupu  2.00*0.30*0.80=0.480 [B] 
Základ rampy u kolejiště 1.75*0.30*0.71=0.373 [C] 
 Schodiště - nástupiště 1.50*0.50*0.80*4=2.400 [D] 
Opěrka prohluobení výkopu 
3.185*1.05*(0.85+1.31)/2=3.612 [E] 
(5.23+5.05+5.27*2+5.23+5.315+5.26*2+11.735+1.775+4.77+0.30+7.725)*0.20*0.40=5.455 [F] 
1.47*0.40*0.40=0.235 [G] 
9*0.80*0.80*0.40=2.304 [H] 
Celkem: A+B+C+D+E+F+G+H=88.059 [I]</t>
  </si>
  <si>
    <t>1. V cenách jsou započteny i náklady na přehození výkopku na přilehlém terénu na vzdálenost do 3 m od okraje jámy nebo naložení na dopravní prostředek.</t>
  </si>
  <si>
    <t>162751137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</si>
  <si>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</si>
  <si>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II na vzdálenost skupiny 4 a 5 na vzdálenost přes 9 000 do 10 000 m</t>
  </si>
  <si>
    <t>výkopy 
67.52+88.059=155.579 [A] 
zásyp 
-49.70=-49.700 [B] 
Celkem: A+B=105.879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</si>
  <si>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</si>
  <si>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</si>
  <si>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</si>
  <si>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167151101</t>
  </si>
  <si>
    <t>Nakládání, skládání a překládání neulehlého výkopku nebo sypaniny strojně nakládání, množství do 100 m3, z horniny třídy těžitelnosti I, skupiny 1 až 3</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</si>
  <si>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</si>
  <si>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171201231</t>
  </si>
  <si>
    <t>Poplatek za uložení stavebního odpadu na recyklační skládce (skládkovné) zeminy a kamení zatříděného do Katalogu odpadů pod kódem 17 05 04</t>
  </si>
  <si>
    <t>T</t>
  </si>
  <si>
    <t>174111101</t>
  </si>
  <si>
    <t>Zásyp sypaninou z jakékoliv horniny ručně s uložením výkopku ve vrstvách se zhutněním jam, šachet, rýh nebo kolem objektů v těchto vykopávkách</t>
  </si>
  <si>
    <t>Dle PD - odkopání objektu   97.60*0.75=73.200 [A] 
-94.00*0.25=-23.500 [B] 
Celkem: A+B=49.700 [C]</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</si>
  <si>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</si>
  <si>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181951114</t>
  </si>
  <si>
    <t>Úprava pláně vyrovnáním výškových rozdílů strojně v hornině třídy těžitelnosti II, skupiny 4 a 5 se zhutněním</t>
  </si>
  <si>
    <t>221.81+20.26+45.53+50=337.600 [A]</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</si>
  <si>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</si>
  <si>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Zakládání</t>
  </si>
  <si>
    <t>274313611</t>
  </si>
  <si>
    <t>Základy z betonu prostého pasy betonu kamenem neprokládaného tř. C 16/20</t>
  </si>
  <si>
    <t>Základ rampy u vstupu  2.00*0.30*0.80=0.480 [A] 
Základ rampy u kolejiště 1.75*0.30*0.71=0.373 [B] 
 Schodiště - nástupiště 1.50*0.50*0.50*4=1.500 [C] 
Opěrka 
3.185*1.05*(0.85+1.31)/2=3.612 [D] 
(5.23+5.05+5.27*2+5.23+5.315+5.26*2+11.735+1.775+4.77+0.30+7.725)*0.20*(1.18-0.50)=9.274 [E] 
1.47*0.40*(1.47-0.50)=0.570 [F] 
9*0.80*0.80*(1.18-0.50)+9*(0.80-0.20)*0.50=6.617 [G] 
Celkem: A+B+C+D+E+F+G=22.426 [H]</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</si>
  <si>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</si>
  <si>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279113132</t>
  </si>
  <si>
    <t>Základové zdi z tvárnic ztraceného bednění včetně výplně z betonu bez zvláštních nároků na vliv prostředí třídy C 16/20, tloušťky zdiva přes 150 do 200 mm</t>
  </si>
  <si>
    <t>Opěrka 
3.185*1.75=5.574 [A] 
(5.23+5.05+5.27*2+5.23+5.315+5.26*2+11.735+1.775+4.77+0.30+7.725)*0.50=34.095 [B] 
9*0.80*0.50=3.600 [C] 
Celkem: A+B+C=43.269 [D]</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</si>
  <si>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</si>
  <si>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279113155</t>
  </si>
  <si>
    <t>Základové zdi z tvárnic ztraceného bednění včetně výplně z betonu bez zvláštních nároků na vliv prostředí třídy C 25/30, tloušťky zdiva přes 300 do 400 mm</t>
  </si>
  <si>
    <t>1.47*0.50=0.735 [A]</t>
  </si>
  <si>
    <t>274361821</t>
  </si>
  <si>
    <t>Výztuž základů pasů z betonářské oceli 10 505 (R) nebo BSt 500</t>
  </si>
  <si>
    <t>Dle statiky 1150.00/1000=1.150 [A]</t>
  </si>
  <si>
    <t>1. Ceny platí pro desky rovné, snáběhy, hřibové nebo upnuté do žeber včetně výztuže těchto žeber.</t>
  </si>
  <si>
    <t>Vodorovné konstrukce</t>
  </si>
  <si>
    <t>434311115</t>
  </si>
  <si>
    <t>Stupně dusané z betonu prostého nebo prokládaného kamenem na terén nebo na desku bez potěru, se zahlazením povrchu tř. C 20/25</t>
  </si>
  <si>
    <t>Schodiště - nástupiště  4*1.50*3=18.000 [A] 
Schodiště z ulice 3.46+2*0.35+2.76=6.920 [B] 
Celkem: A+B=24.920 [C]</t>
  </si>
  <si>
    <t>434351141</t>
  </si>
  <si>
    <t>Bednění stupňů betonovaných na podstupňové desce nebo na terénu půdorysně přímočarých zřízení</t>
  </si>
  <si>
    <t>Schodiště - nástupiště  4*1.50*3*0.154=2.772 [A] 
Schodiště z ulice (3.46+2*0.35+2.76)*0.175=1.211 [B] 
Celkem: A+B=3.983 [C]</t>
  </si>
  <si>
    <t>1. Množství měrných jednotek bednění stupňů se určuje v m2 plochy stupnic a podstupnic.</t>
  </si>
  <si>
    <t>17</t>
  </si>
  <si>
    <t>434351142</t>
  </si>
  <si>
    <t>Bednění stupňů betonovaných na podstupňové desce nebo na terénu půdorysně přímočarých odstranění</t>
  </si>
  <si>
    <t>Komunikace pozemní</t>
  </si>
  <si>
    <t>18</t>
  </si>
  <si>
    <t>561121101</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</si>
  <si>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</si>
  <si>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50 mm</t>
  </si>
  <si>
    <t>50=50.000 [A]</t>
  </si>
  <si>
    <t>1. Ceny lze použít i v případě, že se zrnitost zeminy zlepší nakupovaným materiálem, který se oceňuje ve specifikaci. Pro přesun hmot se v tomto případě uvažuje hmotnost materiálu ve specifikaci.  
2. V cenách nejsou započteny náklady na opatření zeminy a její přemístění k místu zabudování, které se oceňují cenami katalogu 800-1 Zemní práce.  
3. V cenách nejsou započteny náklady na případné zatravnění, které se oceňují cenami části A02 katalogu 823-1 Plochy a úprava území.</t>
  </si>
  <si>
    <t>19</t>
  </si>
  <si>
    <t>58341341</t>
  </si>
  <si>
    <t>kamenivo drcené drobné frakce 0/4 - prosívka</t>
  </si>
  <si>
    <t>20</t>
  </si>
  <si>
    <t>564710112</t>
  </si>
  <si>
    <t>Podklad nebo kryt z kameniva hrubého drceného vel. 16-32 mm s rozprostřením a zhutněním, po zhutnění tl. 60 mm</t>
  </si>
  <si>
    <t>21</t>
  </si>
  <si>
    <t>564760011</t>
  </si>
  <si>
    <t>Podklad nebo kryt z kameniva hrubého drceného vel. 8-16 mm s rozprostřením a zhutněním, po zhutnění tl. 200 mm</t>
  </si>
  <si>
    <t>221.81+20.26+45.53=287.600 [A]</t>
  </si>
  <si>
    <t>22</t>
  </si>
  <si>
    <t>564760111</t>
  </si>
  <si>
    <t>Podklad nebo kryt z kameniva hrubého drceného vel. 16-32 mm s rozprostřením a zhutněním, po zhutnění tl. 200 mm</t>
  </si>
  <si>
    <t>23</t>
  </si>
  <si>
    <t>596211120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</si>
  <si>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</si>
  <si>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</si>
  <si>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Zpětná pokládka 
20.26=20.260 [A]</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</si>
  <si>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</si>
  <si>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24</t>
  </si>
  <si>
    <t>596811312</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</si>
  <si>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</si>
  <si>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přes 300 m2</t>
  </si>
  <si>
    <t>221.81=221.810 [A]</t>
  </si>
  <si>
    <t>1. Vcenách jsou započteny i náklady na dodání hmot pro lože a pro výplň spár.  
2. Vcenách nejsou započteny náklady na:  
a) podkladní vrstvu zmechanicky zpevněného kameniva, která se oceňuje cenami souboru cen 564 9.-21.. Podklad z mechanicky zpevněného kameniva,  
b) ochrannou vrstvu zeštěrkodrti, která se oceňuje cenami souboru cen 564 8.-11 .. Podklad ze štěrkodrti,  
c) dodání dlažby, která se oceňuje ve specifikaci; ztratné lze dohodnout ve výši 3 %.</t>
  </si>
  <si>
    <t>25</t>
  </si>
  <si>
    <t>59246004</t>
  </si>
  <si>
    <t>dlažba plošná betonová terasová hladká 600x600x60mm</t>
  </si>
  <si>
    <t>767</t>
  </si>
  <si>
    <t>Konstrukce zámečnické</t>
  </si>
  <si>
    <t>39</t>
  </si>
  <si>
    <t>767-R.pol.1</t>
  </si>
  <si>
    <t>Rampa R1 - D+M - DLE SPECIFIKACE PD viz. výpis materiálu</t>
  </si>
  <si>
    <t>KG</t>
  </si>
  <si>
    <t>40</t>
  </si>
  <si>
    <t>767-R.pol.2</t>
  </si>
  <si>
    <t>Rampa R2 - D+M - DLE SPECIFIKACE PD viz. výpis materiálu</t>
  </si>
  <si>
    <t>41</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</si>
  <si>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</si>
  <si>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</si>
  <si>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</si>
  <si>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772</t>
  </si>
  <si>
    <t>Podlahy z kamene</t>
  </si>
  <si>
    <t>42</t>
  </si>
  <si>
    <t>772211302</t>
  </si>
  <si>
    <t>Montáž obkladu schodišťových stupňů deskami z měkkých kamenů kladených do malty s přímou nebo zakřivenou výstupní čárou deskami stupnicovými pravoúhlými nebo ko</t>
  </si>
  <si>
    <t>Montáž obkladu schodišťových stupňů deskami z měkkých kamenů kladených do malty s přímou nebo zakřivenou výstupní čárou deskami stupnicovými pravoúhlými nebo kosoúhlými, tl. 30 mm</t>
  </si>
  <si>
    <t>43</t>
  </si>
  <si>
    <t>58382170</t>
  </si>
  <si>
    <t>deska obkladová tryskaná žula tl 40mm do 0,24m2</t>
  </si>
  <si>
    <t>Schodiště - nástupiště  4*1.50*3*0.25*1.04=4.680 [A] 
Schodiště z ulice( 3.46+2*0.35+2.76)*0.20*1.04=1.439 [B] 
Celkem: A+B=6.119 [C]</t>
  </si>
  <si>
    <t>44</t>
  </si>
  <si>
    <t>772991111</t>
  </si>
  <si>
    <t>Dlažby z kamene - ostatní práce penetrace podkladu</t>
  </si>
  <si>
    <t>1. V ceně -1411 jsou započteny náklady na vysátí podlahy a setření vlhkým mopem.  
2. V ceně -1431 jsou započteny i náklady na dodání vosku.</t>
  </si>
  <si>
    <t>45</t>
  </si>
  <si>
    <t>998772102</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</si>
  <si>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</si>
  <si>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</si>
  <si>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</si>
  <si>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Ostatní konstrukce a práce, bourání</t>
  </si>
  <si>
    <t>26</t>
  </si>
  <si>
    <t>916331112</t>
  </si>
  <si>
    <t>Osazení zahradního obrubníku betonového s ložem tl. od 50 do 100 mm z betonu prostého tř. C 12/15 s boční opěrou z betonu prostého tř. C 12/15</t>
  </si>
  <si>
    <t>25.90+6.75*2=39.400 [A]</t>
  </si>
  <si>
    <t>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zdlažebních kostek, katalogu 822-1.</t>
  </si>
  <si>
    <t>27</t>
  </si>
  <si>
    <t>59217002</t>
  </si>
  <si>
    <t>obrubník betonový zahradní šedý 1000x50x200mm</t>
  </si>
  <si>
    <t>28</t>
  </si>
  <si>
    <t>953941110</t>
  </si>
  <si>
    <t>Osazení drobných kovových výrobků bez jejich dodání s vysekáním kapes pro upevňovací prvky se zazděním, zabetonováním nebo zalitím schodišťového, balkónového ne</t>
  </si>
  <si>
    <t>Osazení drobných kovových výrobků bez jejich dodání s vysekáním kapes pro upevňovací prvky se zazděním, zabetonováním nebo zalitím schodišťového, balkónového nebo jiného zábradlí  
- DLE SPECIFIKACE PD</t>
  </si>
  <si>
    <t>nástupiště vč.rampy 75.00=75.000 [A] 
rampa z ulice 4.50*2=9.000 [B] 
Celkem: A+B=84.000 [C]</t>
  </si>
  <si>
    <t>1. V cenách nejsou započteny náklady na dodání poklopů, rohoží, ventilací a drobných kovových výrobků, tyto se oceňují ve specifikaci.</t>
  </si>
  <si>
    <t>29</t>
  </si>
  <si>
    <t>55342030</t>
  </si>
  <si>
    <t>zábradlí Pz, sloupky 40x40mm, výplň 6 vodorovných prutů, madlo kruhové pr. 42,4mm</t>
  </si>
  <si>
    <t>96</t>
  </si>
  <si>
    <t>Bourání konstrukcí</t>
  </si>
  <si>
    <t>30</t>
  </si>
  <si>
    <t>961041221</t>
  </si>
  <si>
    <t>Bourání mostních konstrukcí základů z prokládaného betonu</t>
  </si>
  <si>
    <t>bourání základů na nástupušti 
38.10*0.42=16.002 [A]</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</si>
  <si>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</si>
  <si>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31</t>
  </si>
  <si>
    <t>961021112</t>
  </si>
  <si>
    <t>Bourání mostních konstrukcí základů z kamene nebo cihel</t>
  </si>
  <si>
    <t>bourání základů na nástupušti 
35.60*0.33=11.748 [A]</t>
  </si>
  <si>
    <t>32</t>
  </si>
  <si>
    <t>961044111</t>
  </si>
  <si>
    <t>Bourání základů z betonu prostého</t>
  </si>
  <si>
    <t>bourání při výkopových prací  1.00*0.85*0.50=0.425 [A] 
1.10*0.85*0.50=0.468 [B] 
1.00*0.85=0.850 [C] 
2*0.535*0.85*0.15=0.136 [D] 
1.10*0.85*0.30=0.281 [E] 
1.70*0.30*0.85=0.434 [F] 
2*1.00*0.85*0.30=0.510 [G] 
0.30*0.85*0.30=0.077 [H] 
2*1.00*0.85*0.15=0.255 [I] 
Celkem: A+B+C+D+E+F+G+H+I=3.436 [J]</t>
  </si>
  <si>
    <t>33</t>
  </si>
  <si>
    <t>976071111</t>
  </si>
  <si>
    <t>Vybourání kovových madel, zábradlí, dvířek, zděří, kotevních želez madel a zábradlí</t>
  </si>
  <si>
    <t>nástupiště 19.80+16.00+16.20+6.20+12.30+2.20=72.700 [A] 
 z ulice 2*1.10+5.825=8.025 [B] 
Celkem: A+B=80.725 [C]</t>
  </si>
  <si>
    <t>997</t>
  </si>
  <si>
    <t>Přesun sutě</t>
  </si>
  <si>
    <t>34</t>
  </si>
  <si>
    <t>997013111</t>
  </si>
  <si>
    <t>Vnitrostaveništní doprava suti a vybouraných hmot vodorovně do 50 m svisle s použitím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</si>
  <si>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</si>
  <si>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35</t>
  </si>
  <si>
    <t>997013501</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</si>
  <si>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</si>
  <si>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</si>
  <si>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36</t>
  </si>
  <si>
    <t>997013509</t>
  </si>
  <si>
    <t>Odvoz suti a vybouraných hmot na skládku nebo meziskládku se složením, na vzdálenost Příplatek k ceně za každý další i započatý 1 km přes 1 km</t>
  </si>
  <si>
    <t>37</t>
  </si>
  <si>
    <t>997013601</t>
  </si>
  <si>
    <t>Poplatek za uložení stavebního odpadu na skládce (skládkovné) z prostého betonu zatříděného do Katalogu odpadů pod kódem 17 01 01</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</si>
  <si>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</si>
  <si>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998</t>
  </si>
  <si>
    <t>Přesun hmot</t>
  </si>
  <si>
    <t>38</t>
  </si>
  <si>
    <t>998223011</t>
  </si>
  <si>
    <t>Přesun hmot pro pozemní komunikace s krytem dlážděným dopravní vzdálenost do 200 m jakékoliv délky objektu</t>
  </si>
  <si>
    <t xml:space="preserve">  SO102</t>
  </si>
  <si>
    <t>Parkoviště, včetně zřízení vjezdu</t>
  </si>
  <si>
    <t>SO102</t>
  </si>
  <si>
    <t>19+202.13=221.130 [A] 
Mezisoučet: A=221.130 [B] 
221.13*0.20=44.226 [C]</t>
  </si>
  <si>
    <t>44.226*1.60=70.762 [A] 
A * 1.6Koeficient množství=113.219 [B]</t>
  </si>
  <si>
    <t>19+202.13=221.130 [A]</t>
  </si>
  <si>
    <t>564770011</t>
  </si>
  <si>
    <t>Podklad nebo kryt z kameniva hrubého drceného vel. 8-16 mm s rozprostřením a zhutněním, po zhutnění tl. 250 mm</t>
  </si>
  <si>
    <t>596212230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</si>
  <si>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</si>
  <si>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C, pro plochy do 50 m2</t>
  </si>
  <si>
    <t>19=19.000 [A]</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</si>
  <si>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</si>
  <si>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59245020</t>
  </si>
  <si>
    <t>dlažba tvar obdélník betonová 200x100x80mm přírodní</t>
  </si>
  <si>
    <t>596412212</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</si>
  <si>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</si>
  <si>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100 do 300 m2</t>
  </si>
  <si>
    <t>202.13=202.130 [A]</t>
  </si>
  <si>
    <t>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</si>
  <si>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59246016</t>
  </si>
  <si>
    <t>dlažba plošná betonová vegetační 600x400x80mm</t>
  </si>
  <si>
    <t>914111111</t>
  </si>
  <si>
    <t>Montáž svislé dopravní značky základní velikosti do 1 m2 objímkami na sloupky nebo konzoly</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</si>
  <si>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</si>
  <si>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</si>
  <si>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 - IP12</t>
  </si>
  <si>
    <t>40445240</t>
  </si>
  <si>
    <t>patka pro sloupek Al D 60mm</t>
  </si>
  <si>
    <t>40445225</t>
  </si>
  <si>
    <t>sloupek pro dopravní značku Zn D 60mm v 3,5m</t>
  </si>
  <si>
    <t>40445253</t>
  </si>
  <si>
    <t>víčko plastové na sloupek D 60mm</t>
  </si>
  <si>
    <t>915131111</t>
  </si>
  <si>
    <t>Vodorovné dopravní značení stříkané barvou přechody pro chodce, šipky, symboly bílé základní</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</si>
  <si>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</si>
  <si>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915621111</t>
  </si>
  <si>
    <t>Předznačení pro vodorovné značení stříkané barvou nebo prováděné z nátěrových hmot plošné šipky, symboly, nápisy</t>
  </si>
  <si>
    <t>1. Množství měrných jednotek se určuje:  
a) pro cenu -1111 v m délky dělicí čáry nebo vodícího proužku (včetně mezer),  
b) pro cenu -1112 v m2 natírané nebo stříkané plochy.</t>
  </si>
  <si>
    <t>953-R.pol.</t>
  </si>
  <si>
    <t>Mechanicky uzamykatelné sklopné, zemní zábrany, vč.základu, D+M</t>
  </si>
  <si>
    <t>E.2</t>
  </si>
  <si>
    <t>Pozemní stavební objekty</t>
  </si>
  <si>
    <t xml:space="preserve">  SO001</t>
  </si>
  <si>
    <t>Kompletní odstranění jihovýchodního přístavku</t>
  </si>
  <si>
    <t>SO001</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</si>
  <si>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</si>
  <si>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</si>
  <si>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</si>
  <si>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Dle PD - vschní stavba  332.40*4.80=1 595.520 [A]</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</si>
  <si>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</si>
  <si>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981511116</t>
  </si>
  <si>
    <t>Demolice konstrukcí objektů postupným rozebíráním konstrukcí z betonu prostého</t>
  </si>
  <si>
    <t>Základy pasy - předpoklad 
(41.53+4.32+0.93+6.80+0.73)*0.80=43.448 [A] 
Základová deska - předpoklad 
(35.40+248.15)*0.15=42.533 [B] 
Celkem: A+B=85.981 [C]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</si>
  <si>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</si>
  <si>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997002511</t>
  </si>
  <si>
    <t>Vodorovné přemístění suti a vybouraných hmot bez naložení, se složením a hrubým urovnáním na vzdálenost do 1 km</t>
  </si>
  <si>
    <t>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zjednoho dopravního prostředku na jiný, oceňuje se tato lomená doprava suti vkaždém úseku samostatně.</t>
  </si>
  <si>
    <t>997002519</t>
  </si>
  <si>
    <t>Vodorovné přemístění suti a vybouraných hmot bez naložení, se složením a hrubým urovnáním Příplatek k ceně za každý další i započatý 1 km přes 1 km</t>
  </si>
  <si>
    <t>997013631</t>
  </si>
  <si>
    <t>Poplatek za uložení stavebního odpadu na skládce (skládkovné) směsného stavebního a demoličního zatříděného do Katalogu odpadů pod kódem 17 09 04</t>
  </si>
  <si>
    <t xml:space="preserve">  SO301-302</t>
  </si>
  <si>
    <t>Splašková a děšťová kanalizace</t>
  </si>
  <si>
    <t>SO301-302</t>
  </si>
  <si>
    <t>132351253</t>
  </si>
  <si>
    <t>Hloubení nezapažených rýh šířky přes 800 do 2 000 mm strojně s urovnáním dna do předepsaného profilu a spádu v hornině třídy těžitelnosti II skupiny 4 přes 50 d</t>
  </si>
  <si>
    <t>Hloubení nezapažených rýh šířky přes 800 do 2 000 mm strojně s urovnáním dna do předepsaného profilu a spádu v hornině třídy těžitelnosti II skupiny 4 přes 50 do 100 m3</t>
  </si>
  <si>
    <t>30.00*2.50=75.000 [A] 
Celkem: A=75.000 [B]</t>
  </si>
  <si>
    <t>1. V cenách jsou započteny i náklady na případné nutné přemístění výkopku ve výkopišti na vzdálenost do 3 m a na přehození výkopku na přilehlém terénu na vzdálenost do 3 m od osy rýhy nebo naložení na dopravní prostředek.</t>
  </si>
  <si>
    <t>151101102</t>
  </si>
  <si>
    <t>Zřízení pažení a rozepření stěn rýh pro podzemní vedení příložné pro jakoukoliv mezerovitost, hloubky do 4 m</t>
  </si>
  <si>
    <t>30.00*5.00=150.000 [A] 
Celkem: A=150.000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</si>
  <si>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</si>
  <si>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151101112</t>
  </si>
  <si>
    <t>Odstranění pažení a rozepření stěn rýh pro podzemní vedení s uložením materiálu na vzdálenost do 3 m od kraje výkopu příložné, hloubky přes 2 do 4 m</t>
  </si>
  <si>
    <t>30.00*0.675=20.250 [A] 
Celkem: A=20.250 [B]</t>
  </si>
  <si>
    <t>20.25*5 Přepočtené koeficientem množství=101.250 [A] 
Celkem: A=101.250 [B]</t>
  </si>
  <si>
    <t>20.25*1.6 Přepočtené koeficientem množství=32.400 [A] 
Celkem: A=32.400 [B]</t>
  </si>
  <si>
    <t>174151101</t>
  </si>
  <si>
    <t>Zásyp sypaninou z jakékoliv horniny strojně s uložením výkopku ve vrstvách se zhutněním jam, šachet, rýh nebo kolem objektů v těchto vykopávkách</t>
  </si>
  <si>
    <t>30.00*1.825=54.750 [A] 
Celkem: A=54.750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</si>
  <si>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</si>
  <si>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</si>
  <si>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</si>
  <si>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</si>
  <si>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</si>
  <si>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58331200</t>
  </si>
  <si>
    <t>štěrkopísek netříděný zásypový</t>
  </si>
  <si>
    <t>22*2 Přepočtené koeficientem množství=44.000 [A] 
Celkem: A=44.000 [B]</t>
  </si>
  <si>
    <t>30.00*0.49=14.700 [A] 
Celkem: A=14.700 [B]</t>
  </si>
  <si>
    <t>14.7*2 Přepočtené koeficientem množství=29.400 [A] 
Celkem: A=29.400 [B]</t>
  </si>
  <si>
    <t>211571112</t>
  </si>
  <si>
    <t>Výplň kamenivem do rýh odvodňovacích žeber nebo trativodů bez zhutnění, s úpravou povrchu výplně štěrkopískem netříděným</t>
  </si>
  <si>
    <t>8.00*0.60*0.30=1.440 [A] 
Celkem: A=1.440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</si>
  <si>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</si>
  <si>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</si>
  <si>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</si>
  <si>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</si>
  <si>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69311009</t>
  </si>
  <si>
    <t>geotextilie tkaná separační, filtrační, výztužná PP pevnost v tahu 60kN/m</t>
  </si>
  <si>
    <t>212750104</t>
  </si>
  <si>
    <t>Trativody z drenážních a melioračních trubek pro budovy se zřízením štěrkového lože pod trubky a s jejich obsypem v otevřeném výkopu trubka tyčová PVC-U plocha</t>
  </si>
  <si>
    <t>Trativody z drenážních a melioračních trubek pro budovy se zřízením štěrkového lože pod trubky a s jejich obsypem v otevřeném výkopu trubka tyčová PVC-U plocha pro vtékání vody min. 80 cm2/m SN 4 celoperforovaná 360° DN 200</t>
  </si>
  <si>
    <t>1. V cenách souboru cen nejsou započteny náklady na:  
a) montáž a dodávku tvarovek, které se oceňují cenami souboru 877 ..-52.1 Montáž tvarovek na kanalizačním potrubí z trub z plastu, části A03tohoto katalogu,  
b) opláštění potrubí geotextílií, které se oceňuje cenami souboru 211 97-11.. Zřízení opláštění výplně z geotextilie odvodňovacích žeber nebo trativodů v rýze nebo zářezu se stěnami katalogu 800-2 Zvláštní zakládání objektů, části A 01.</t>
  </si>
  <si>
    <t>Svislé a kompletní konstrukce</t>
  </si>
  <si>
    <t>359901212</t>
  </si>
  <si>
    <t>Monitoring stok (kamerový systém) jakékoli výšky stávající kanalizace</t>
  </si>
  <si>
    <t>1. V ceně jsou započteny náklady na zhotovení záznamu o prohlídce a protokolu prohlídky.</t>
  </si>
  <si>
    <t>451572111</t>
  </si>
  <si>
    <t>Lože pod potrubí, stoky a drobné objekty v otevřeném výkopu z kameniva drobného těženého 0 až 4 mm</t>
  </si>
  <si>
    <t>30.00*0.125=3.750 [A] 
Celkem: A=3.750 [B]</t>
  </si>
  <si>
    <t>1. Ceny -1111 a -1192 lze použít i pro zřízení sběrných vrstev nad drenážními trubkami.  
2. V cenách -5111 a -1192 jsou započteny i náklady na prohození výkopku získaného při zemních pracích.</t>
  </si>
  <si>
    <t>Trubní vedení</t>
  </si>
  <si>
    <t>871365221</t>
  </si>
  <si>
    <t>Kanalizační potrubí z tvrdého PVC v otevřeném výkopu ve sklonu do 20 %, hladkého plnostěnného jednovrstvého, tuhost třídy SN 8 DN 250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</si>
  <si>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</si>
  <si>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892372111</t>
  </si>
  <si>
    <t>Tlakové zkoušky vodou zabezpečení konců potrubí při tlakových zkouškách DN do 300</t>
  </si>
  <si>
    <t>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t>
  </si>
  <si>
    <t>894211111</t>
  </si>
  <si>
    <t>Šachty kanalizační z prostého betonu výšky vstupu do 1,50 m kruhové s obložením dna betonem tř. C 25/30, na potrubí DN do 200</t>
  </si>
  <si>
    <t>1. Příplatek k ceně šachet kruhových, čtvercových a obdélníkových za každých dalších i započatých 0,60 m výšky vstupu se oceňuje cenou 894 11-8001 této části katalogu.  
2. V cenách jsou započteny i náklady na montáž a dodávku stupadel.  
3. V cenách nejsou započteny náklady na:  
a) podkladní desku z betonu prostého; toto se oceňuje cenou 452 3.-.1.. Podkladní deska z betonu prostého, části A 01 tohoto katalogu,  
b) osazení litinových poklopů; tyto se oceňují cenami souboru cen 899 10- . 1 Osazení poklopů litinových a ocelových včetně rámů části A 01 tohoto katalogu,  
c) podkladní prstence; tyto se oceňují cenami souboru cen 452 38- . 1 Podkladní a vyrovnávací konstrukce z betonu části A 01 tohoto katalogu.  
4. Pro výpočet přesunu hmot se celková hmotnost položky sníží o hmotnost betonu, pokud je beton dodáván přímo na místo zabudování nebo do prostoru technologické manipulace.</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</si>
  <si>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</si>
  <si>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</si>
  <si>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</si>
  <si>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59224168-R.pol</t>
  </si>
  <si>
    <t>skruž betonová přechodová 100/80/120/10</t>
  </si>
  <si>
    <t>894811113</t>
  </si>
  <si>
    <t>Revizní šachta z tvrdého PVC v otevřeném výkopu typ přímý (DN šachty/DN trubního vedení) DN 315/160, hloubka od 1360 do 1730 mm</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</si>
  <si>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</si>
  <si>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894811117</t>
  </si>
  <si>
    <t>Revizní šachta z tvrdého PVC v otevřeném výkopu typ přímý (DN šachty/DN trubního vedení) DN 315/160, hloubka od 2360 do 2730 mm</t>
  </si>
  <si>
    <t>895941111</t>
  </si>
  <si>
    <t>Zřízení vpusti kanalizační uliční z betonových dílců typ UV-50 normální</t>
  </si>
  <si>
    <t>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t>
  </si>
  <si>
    <t>59223857-R.pol</t>
  </si>
  <si>
    <t>skruž pro uliční vpusť horní betonová 5b/325</t>
  </si>
  <si>
    <t>59223862-R.pol</t>
  </si>
  <si>
    <t>skruž pro uliční vpusť středová betonová DN 6d/600</t>
  </si>
  <si>
    <t>59223854-R.pol</t>
  </si>
  <si>
    <t>skruž pro uliční vpusť s výtokovým otvorem betonová DN450/150</t>
  </si>
  <si>
    <t>59224187</t>
  </si>
  <si>
    <t>prstenec šachtový vyrovnávací betonový 625x120x100mm</t>
  </si>
  <si>
    <t>59223852-R.pol</t>
  </si>
  <si>
    <t>dno pro uliční vpusť s kalovou prohlubní betonové 2a/ s odkalištěm</t>
  </si>
  <si>
    <t>59223866-R.pol</t>
  </si>
  <si>
    <t>skruž pro uliční vpusť přechodová betonová Q11/325</t>
  </si>
  <si>
    <t>899102113</t>
  </si>
  <si>
    <t>Osazení poklopů litinových a ocelových bez rámů hmotnosti jednotlivě přes 50 kg do 100 kg</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</si>
  <si>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</si>
  <si>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28661935-R.pol</t>
  </si>
  <si>
    <t>poklop šachtový litinový  600/600 pro třídu zatížení CD250</t>
  </si>
  <si>
    <t>899103113</t>
  </si>
  <si>
    <t>Osazení poklopů litinových a ocelových bez rámů hmotnosti jednotlivě přes 100 kg do 150 kg</t>
  </si>
  <si>
    <t>28661935</t>
  </si>
  <si>
    <t>poklop šachtový litinový dno DN 600 pro třídu zatížení D400</t>
  </si>
  <si>
    <t>899211112</t>
  </si>
  <si>
    <t>Osazení litinových mříží s rámem na šachtách tunelové stoky hmotnosti jednotlivě přes 50 do 100 kg</t>
  </si>
  <si>
    <t>1. V cenách nejsou započteny náklady na dodání litinových mříží s rámem; mříže s rámem se oceňují ve specifikaci.</t>
  </si>
  <si>
    <t>55242320-R.pol</t>
  </si>
  <si>
    <t>mříž vtoková litinová plochá 300x500mm</t>
  </si>
  <si>
    <t>899231111</t>
  </si>
  <si>
    <t>Výšková úprava uličního vstupu nebo vpusti do 200 mm zvýšením mříže</t>
  </si>
  <si>
    <t>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vmístě provedené výškové úpravy.  
2. V cenách nejsou započteny náklady na příp. nutné dodání nové mříže, rámu, poklopu nebo krycího hrnce. Jejich dodání se oceňuje ve specifikaci, ztratné se nestanoví.</t>
  </si>
  <si>
    <t>899501221</t>
  </si>
  <si>
    <t>Stupadla do šachet a drobných objektů ocelová s PE povlakem vidlicová pro přímé zabudování do hmoždinek</t>
  </si>
  <si>
    <t>1. Ceny jsou určeny pro osazení a dodání stupadel do netypových drobných objektů (oceňovaných cenami této části).</t>
  </si>
  <si>
    <t>899712111</t>
  </si>
  <si>
    <t>Orientační tabulky na vodovodních a kanalizačních řadech na zdivu</t>
  </si>
  <si>
    <t>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t>
  </si>
  <si>
    <t>899722113</t>
  </si>
  <si>
    <t>Krytí potrubí z plastů výstražnou fólií z PVC šířky 34 cm</t>
  </si>
  <si>
    <t>94</t>
  </si>
  <si>
    <t>Lešení a stavební výtahy</t>
  </si>
  <si>
    <t>949101111</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</si>
  <si>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</si>
  <si>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</si>
  <si>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95</t>
  </si>
  <si>
    <t>Různé dokončovací konstrukce a práce pozemních staveb</t>
  </si>
  <si>
    <t>953941611</t>
  </si>
  <si>
    <t>Osazení drobných kovových výrobků bez jejich dodání s vysekáním kapes pro upevňovací prvky se zazděním, zabetonováním nebo zalitím konzol, ve zdivu cihelném</t>
  </si>
  <si>
    <t>42392872</t>
  </si>
  <si>
    <t>konzola 150/150 otvor D 12,5mm</t>
  </si>
  <si>
    <t>46</t>
  </si>
  <si>
    <t>953941711</t>
  </si>
  <si>
    <t>Osazení drobných kovových výrobků bez jejich dodání s vysekáním kapes pro upevňovací prvky se zazděním, zabetonováním nebo zalitím objímek nebo držáků, ve zdivu</t>
  </si>
  <si>
    <t>Osazení drobných kovových výrobků bez jejich dodání s vysekáním kapes pro upevňovací prvky se zazděním, zabetonováním nebo zalitím objímek nebo držáků, ve zdivu cihelném</t>
  </si>
  <si>
    <t>47</t>
  </si>
  <si>
    <t>48</t>
  </si>
  <si>
    <t>42392874</t>
  </si>
  <si>
    <t>konzole 300/200 otvor D 17mm</t>
  </si>
  <si>
    <t>97</t>
  </si>
  <si>
    <t>Prorážení otvorů a ostatní bourací práce</t>
  </si>
  <si>
    <t>49</t>
  </si>
  <si>
    <t>971042461</t>
  </si>
  <si>
    <t>Vybourání otvorů v betonových příčkách a zdech základových nebo nadzákladových plochy do 0,25 m2, tl. do 600 mm</t>
  </si>
  <si>
    <t>50</t>
  </si>
  <si>
    <t>51</t>
  </si>
  <si>
    <t>52</t>
  </si>
  <si>
    <t>53</t>
  </si>
  <si>
    <t>997013609</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</si>
  <si>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</si>
  <si>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t>
  </si>
  <si>
    <t>54</t>
  </si>
  <si>
    <t>998017002</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</si>
  <si>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</si>
  <si>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</si>
  <si>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</si>
  <si>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SO303</t>
  </si>
  <si>
    <t>Vodovod</t>
  </si>
  <si>
    <t>SO303</t>
  </si>
  <si>
    <t>722</t>
  </si>
  <si>
    <t>Zdravotechnika - vnitřní vodovod</t>
  </si>
  <si>
    <t>722110924</t>
  </si>
  <si>
    <t>Opravy vodovodního potrubí litinového přírubového propojení dosavadního potrubí do DN 80</t>
  </si>
  <si>
    <t>722130233</t>
  </si>
  <si>
    <t>Potrubí z ocelových trubek pozinkovaných závitových svařovaných běžných DN 25</t>
  </si>
  <si>
    <t>722130234</t>
  </si>
  <si>
    <t>Potrubí z ocelových trubek pozinkovaných závitových svařovaných běžných DN 32</t>
  </si>
  <si>
    <t>722130235</t>
  </si>
  <si>
    <t>Potrubí z ocelových trubek pozinkovaných závitových svařovaných běžných DN 40</t>
  </si>
  <si>
    <t>722130801</t>
  </si>
  <si>
    <t>Demontáž potrubí z ocelových trubek pozinkovaných závitových do DN 25</t>
  </si>
  <si>
    <t>722130802</t>
  </si>
  <si>
    <t>Demontáž potrubí z ocelových trubek pozinkovaných závitových přes 25 do DN 40</t>
  </si>
  <si>
    <t>722170804</t>
  </si>
  <si>
    <t>Demontáž rozvodů vody z plastů přes 25 do O 50 mm</t>
  </si>
  <si>
    <t>722170946</t>
  </si>
  <si>
    <t>Oprava vodovodního potrubí z plastových trub spojky pro trubky nátrubkové G 6/4</t>
  </si>
  <si>
    <t>722173104</t>
  </si>
  <si>
    <t>Potrubí z plastových trubek ze síťovaného polyethylenu (PE-Xa) spojované mechanicky násuvnou objímkou plastovou D 25/3,5</t>
  </si>
  <si>
    <t>1. Vcenách -4001 až -4088 jsou započteny náklady na montáž a dodávku potrubí a tvarovek.</t>
  </si>
  <si>
    <t>722173107</t>
  </si>
  <si>
    <t>Potrubí z plastových trubek ze síťovaného polyethylenu (PE-Xa) spojované mechanicky násuvnou objímkou plastovou D 50/6,9</t>
  </si>
  <si>
    <t>722174022</t>
  </si>
  <si>
    <t>Potrubí z plastových trubek z polypropylenu (PPR) svařovaných polyfuzně PN 20 (SDR 6) D 20 x 3,4</t>
  </si>
  <si>
    <t>722174023</t>
  </si>
  <si>
    <t>Potrubí z plastových trubek z polypropylenu (PPR) svařovaných polyfuzně PN 20 (SDR 6) D 25 x 4,2</t>
  </si>
  <si>
    <t>722174024</t>
  </si>
  <si>
    <t>Potrubí z plastových trubek z polypropylenu (PPR) svařovaných polyfuzně PN 20 (SDR 6) D 32 x 5,4</t>
  </si>
  <si>
    <t>722174025</t>
  </si>
  <si>
    <t>Potrubí z plastových trubek z polypropylenu (PPR) svařovaných polyfuzně PN 20 (SDR 6) D 40 x 6,7</t>
  </si>
  <si>
    <t>722174063</t>
  </si>
  <si>
    <t>Potrubí z plastových trubek z polypropylenu (PPR) svařovaných polyfuzně křížení potrubí (PPR) PN 20 (SDR 6) D 25 x 4,2</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</si>
  <si>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</si>
  <si>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</si>
  <si>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</si>
  <si>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</si>
  <si>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</si>
  <si>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potrubí termoizolačními trubicemi z pěnového polyetylenu PE přilepenými v příčných a podélných spojích, tloušťky izolace do 6 mm, vnitřního průměru izolace DN přes 22 do 32 mm</t>
  </si>
  <si>
    <t>722181232</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</si>
  <si>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</si>
  <si>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přes 22 do 45 mm</t>
  </si>
  <si>
    <t>DN 32 70.00=70.000 [A] 
DN 40 10.00=10.000 [B] 
Celkem: A+B=80.000 [C]</t>
  </si>
  <si>
    <t>722181245</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</si>
  <si>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</si>
  <si>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89 do 110 mm</t>
  </si>
  <si>
    <t>72218-R.pol.1</t>
  </si>
  <si>
    <t>Příplatek za montáž izolačních tvarovek DN 25</t>
  </si>
  <si>
    <t>72218-R.pol.2</t>
  </si>
  <si>
    <t>Příplatek za montáž izolačních tvarovek DN 40</t>
  </si>
  <si>
    <t>72218-R.pol.3</t>
  </si>
  <si>
    <t>Přípojky vodovodní pro pevné připojení DN 15</t>
  </si>
  <si>
    <t>72218-R.pol.4</t>
  </si>
  <si>
    <t>Přípojky vodovodní pro pevné připojení DN 20</t>
  </si>
  <si>
    <t>72218-R.pol.5</t>
  </si>
  <si>
    <t>Přípojky vodovodní pro pevné připojení DN 25</t>
  </si>
  <si>
    <t>722190401</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</si>
  <si>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</si>
  <si>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</si>
  <si>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722190901</t>
  </si>
  <si>
    <t>Opravy ostatní uzavření nebo otevření vodovodního potrubí při opravách včetně vypuštění a napuštění</t>
  </si>
  <si>
    <t>1. Cenou se oceňuje uzavíraný nebo otevíraný úsek, tj. od hlavního uzávěru k uzávěrům stoupacího potrubí nebo od těchto uzávěrů kuzávěrům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t>
  </si>
  <si>
    <t>722212440</t>
  </si>
  <si>
    <t>Armatury přírubové šoupátka orientační štítky na zeď</t>
  </si>
  <si>
    <t>722213111</t>
  </si>
  <si>
    <t>Armatury přírubové zpětné klapky samočinné PN 16 do 200°C (L 10 117 616) DN 40</t>
  </si>
  <si>
    <t>IVR.15020450</t>
  </si>
  <si>
    <t>Sanitární flexi-ohebná hadice (9x13) - 1/2"FF; 50cm</t>
  </si>
  <si>
    <t>IVR.13601250</t>
  </si>
  <si>
    <t>Flexi hadice k baterii (8x12) - 1/2"FxM 10; 50cm</t>
  </si>
  <si>
    <t>722220152</t>
  </si>
  <si>
    <t>Armatury s jedním závitem plastové (PPR) PN 20 (SDR 6) DN 20 x G 1/2</t>
  </si>
  <si>
    <t>1. Cenami -9101 až -9106 nelze oceňovat montáž nástěnek.  
2. V cenách –0111 až -0122 je započteno i vyvedení a upevnění výpustek.</t>
  </si>
  <si>
    <t>722224115</t>
  </si>
  <si>
    <t>Armatury s jedním závitem kohouty plnicí a vypouštěcí PN 10 G 1/2</t>
  </si>
  <si>
    <t>722224116</t>
  </si>
  <si>
    <t>Armatury s jedním závitem kohouty plnicí a vypouštěcí PN 10 G 3/4</t>
  </si>
  <si>
    <t>722231205</t>
  </si>
  <si>
    <t>Armatury se dvěma závity ventily redukční tlakové mosazné bez manometru PN 6 do 25 °C G 6/4</t>
  </si>
  <si>
    <t>42240742</t>
  </si>
  <si>
    <t>ventil redukční šedá litina (T 79 157 616) PN16 T 70°C s manometrem DN 40</t>
  </si>
  <si>
    <t>722232043</t>
  </si>
  <si>
    <t>Armatury se dvěma závity kulové kohouty PN 42 do 185 °C přímé vnitřní závit G 1/2</t>
  </si>
  <si>
    <t>722232044</t>
  </si>
  <si>
    <t>Armatury se dvěma závity kulové kohouty PN 42 do 185 °C přímé vnitřní závit G 3/4</t>
  </si>
  <si>
    <t>722232045</t>
  </si>
  <si>
    <t>Armatury se dvěma závity kulové kohouty PN 42 do 185 °C přímé vnitřní závit G 1</t>
  </si>
  <si>
    <t>722232047</t>
  </si>
  <si>
    <t>Armatury se dvěma závity kulové kohouty PN 42 do 185 °C přímé vnitřní závit G 6/4</t>
  </si>
  <si>
    <t>722234264</t>
  </si>
  <si>
    <t>Armatury se dvěma závity filtry mosazný PN 20 do 80 °C G 3/4</t>
  </si>
  <si>
    <t>722234267</t>
  </si>
  <si>
    <t>Armatury se dvěma závity filtry mosazný PN 20 do 80 °C G 6/4</t>
  </si>
  <si>
    <t>72223-R.pol.1</t>
  </si>
  <si>
    <t>Kohout vod.kul.se zpět.kl. DN 20</t>
  </si>
  <si>
    <t>72223-R.pol.2</t>
  </si>
  <si>
    <t>Kohout vod.kul.se zpět.kl. DN 25</t>
  </si>
  <si>
    <t>722250132</t>
  </si>
  <si>
    <t>Požární příslušenství a armatury hydrantový systém s tvarově stálou hadicí celoplechový D 25 x 20 m</t>
  </si>
  <si>
    <t>72225-R.pol.1</t>
  </si>
  <si>
    <t>Tlaková zkouška nástěnného požárního hydrantu</t>
  </si>
  <si>
    <t>72225-R.pol.2</t>
  </si>
  <si>
    <t>Revize nástěnného požárního hydrantu</t>
  </si>
  <si>
    <t>72225-R.pol.3</t>
  </si>
  <si>
    <t>Vystavení revizní zprávy-nástěnný požární hydrant</t>
  </si>
  <si>
    <t>722262164</t>
  </si>
  <si>
    <t>Vodoměry pro vodu do 40°C přírubové šroubové horizontální DN 25 x 260 mm Qn 6</t>
  </si>
  <si>
    <t>1. Cenami nelze oceňovat montáže vodoměrů při zřizování vodovodních přípojek; tyto práce se oceňují cenami souboru cen 722 26- . 9 Oprava vodoměrů, části C 02.</t>
  </si>
  <si>
    <t>722262212</t>
  </si>
  <si>
    <t>Vodoměry pro vodu do 40°C závitové horizontální jednovtokové suchoběžné G 1/2 x 110 mm Qn 1,5</t>
  </si>
  <si>
    <t>722290226</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</si>
  <si>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</si>
  <si>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</si>
  <si>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</si>
  <si>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Zkoušky, proplach a desinfekce vodovodního potrubí proplach a desinfekce vodovodního potrubí do DN 80</t>
  </si>
  <si>
    <t>722290822</t>
  </si>
  <si>
    <t>Vnitrostaveništní přemístění vybouraných (demontovaných) hmot vnitřní vodovod vodorovně do 100 m v objektech výšky přes 6 do 12 m</t>
  </si>
  <si>
    <t>724</t>
  </si>
  <si>
    <t>Zdravotechnika - strojní vybavení</t>
  </si>
  <si>
    <t>724-R.pol1</t>
  </si>
  <si>
    <t>Horizontání oddělovací sestava BA 1 1/2"</t>
  </si>
  <si>
    <t>998724102</t>
  </si>
  <si>
    <t>Přesun hmot pro strojní vybavení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</si>
  <si>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</si>
  <si>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725</t>
  </si>
  <si>
    <t>Zdravotechnika - zařizovací předměty</t>
  </si>
  <si>
    <t>55</t>
  </si>
  <si>
    <t>725119122</t>
  </si>
  <si>
    <t>Zařízení záchodů montáž klozetových mís kombi</t>
  </si>
  <si>
    <t>1. V cenách -1351, -1361 není započten napájecí zdroj.  
2. V cenách jsou započtená klozetová sedátka.</t>
  </si>
  <si>
    <t>56</t>
  </si>
  <si>
    <t>64232011-R.pol.</t>
  </si>
  <si>
    <t>klozet keramický kombinovaný hluboké splachování handicap vč.sedátka</t>
  </si>
  <si>
    <t>ozn.412 1=1.000 [A] 
Celkem: A=1.000 [B]</t>
  </si>
  <si>
    <t>57</t>
  </si>
  <si>
    <t>725119124</t>
  </si>
  <si>
    <t>Zařízení záchodů montáž klozetových mís nerezových</t>
  </si>
  <si>
    <t>58</t>
  </si>
  <si>
    <t>55231003</t>
  </si>
  <si>
    <t>klozet nerezový závěsný hluboké splachování se sedátkem 360x530x355mm</t>
  </si>
  <si>
    <t>ozn.400 3=3.000 [A] 
Celkem: A=3.000 [B]</t>
  </si>
  <si>
    <t>59</t>
  </si>
  <si>
    <t>725119125</t>
  </si>
  <si>
    <t>Zařízení záchodů montáž klozetových mís závěsných na nosné stěny</t>
  </si>
  <si>
    <t>60</t>
  </si>
  <si>
    <t>64236021</t>
  </si>
  <si>
    <t>klozet keramický bílý závěsný hluboké splachování 490x360x350mm</t>
  </si>
  <si>
    <t>61</t>
  </si>
  <si>
    <t>55167394</t>
  </si>
  <si>
    <t>sedátko klozetové duroplastové bílé antibakteriální</t>
  </si>
  <si>
    <t>62</t>
  </si>
  <si>
    <t>725129102</t>
  </si>
  <si>
    <t>Pisoárové záchodky montáž ostatních typů automatických</t>
  </si>
  <si>
    <t>1. V cenách –1001, -1521, -1525, -1529, -2002 není započten napájecí zdroj.  
2. V cenách -1501 a -1502 není započten ventil na oplach pisoáru.</t>
  </si>
  <si>
    <t>63</t>
  </si>
  <si>
    <t>55231382</t>
  </si>
  <si>
    <t>pisoár nerez závěsný teflonový povrch automatické splachování a bateriové napájení</t>
  </si>
  <si>
    <t>ozn.401 1=1.000 [A] 
Celkem: A=1.000 [B]</t>
  </si>
  <si>
    <t>64</t>
  </si>
  <si>
    <t>725121525</t>
  </si>
  <si>
    <t>Pisoárové záchodky keramické automatické s radarovým senzorem</t>
  </si>
  <si>
    <t>65</t>
  </si>
  <si>
    <t>725219102</t>
  </si>
  <si>
    <t>Umyvadla montáž umyvadel ostatních typů na šrouby do zdiva</t>
  </si>
  <si>
    <t>1. Vcenách -1601 až -9104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766693411 až 766693422  
4. Vcenách –4112-14, -4141-43, -4151-56, -4161-63, -4211, 21, 31, není započten napájecí zdroj</t>
  </si>
  <si>
    <t>66</t>
  </si>
  <si>
    <t>64211023</t>
  </si>
  <si>
    <t>umyvadlo keramické závěsné bezbariérové bílé 640x550mm</t>
  </si>
  <si>
    <t>ozn.405 1=1.000 [A] 
Celkem: A=1.000 [B]</t>
  </si>
  <si>
    <t>67</t>
  </si>
  <si>
    <t>725211621</t>
  </si>
  <si>
    <t>Umyvadla keramická bílá bez výtokových armatur připevněná na stěnu šrouby se sloupem 500 mm</t>
  </si>
  <si>
    <t>68</t>
  </si>
  <si>
    <t>725219104</t>
  </si>
  <si>
    <t>Umyvadla montáž umyvadel ostatních typů nerezových</t>
  </si>
  <si>
    <t>69</t>
  </si>
  <si>
    <t>55231002-R.pol</t>
  </si>
  <si>
    <t>umyvadlo nerezové komplet s automatickou baterií a bateriovým napájením 600x500x115mm - ozn.421+422</t>
  </si>
  <si>
    <t>70</t>
  </si>
  <si>
    <t>725219-R.pol</t>
  </si>
  <si>
    <t>Umyvadla montáž umyvadel ostatních typů na desku</t>
  </si>
  <si>
    <t>3+2*2=7.000 [A] 
Celkem: A=7.000 [B]</t>
  </si>
  <si>
    <t>Poznámka k souboru cen: 1. Vcenách -1601 až -9104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766693411 až 766693422 4. Vcenách –4112-14, -4141-43, -4151-56, -4161-63, -4211, 21, 31, není započten napájecí zdroj</t>
  </si>
  <si>
    <t>71</t>
  </si>
  <si>
    <t>64213010</t>
  </si>
  <si>
    <t>umyvadlo keramické závěsné polozápustné s otvorem bílé š 560mm</t>
  </si>
  <si>
    <t>72</t>
  </si>
  <si>
    <t>72521-R.pol.1</t>
  </si>
  <si>
    <t>Deska pod umyvadlo dl.1200mm - D+M - ozn.152 - viz.PD interiérové prvky</t>
  </si>
  <si>
    <t>73</t>
  </si>
  <si>
    <t>72521-R.pol.2</t>
  </si>
  <si>
    <t>Deska pod umyvadlo dl.1300mm - D+M - ozn.153 - viz. PD interiérové prvky</t>
  </si>
  <si>
    <t>74</t>
  </si>
  <si>
    <t>72521-R.pol.3</t>
  </si>
  <si>
    <t>Deska pod umyvadlo dl.1400mm - D+M - ozn.154 - viz.PD interiérové prvky</t>
  </si>
  <si>
    <t>75</t>
  </si>
  <si>
    <t>72521-R.pol.4</t>
  </si>
  <si>
    <t>Deska pod umyvadlo dl.2000mm - D+M - ozn.155 - viz.PD interiérové prvky</t>
  </si>
  <si>
    <t>76</t>
  </si>
  <si>
    <t>725241111</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</si>
  <si>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</si>
  <si>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</si>
  <si>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77</t>
  </si>
  <si>
    <t>725241128</t>
  </si>
  <si>
    <t>Sprchové vaničky akrylátové obdélníkové 1200x900 mm</t>
  </si>
  <si>
    <t>78</t>
  </si>
  <si>
    <t>725244622</t>
  </si>
  <si>
    <t>Sprchové dveře a zástěny zástěny sprchové rohové čtvercové/obdélníkové polorámové skleněné tl. 6 mm dveře otvíravé jednokřídlové, vstup z čela, na vaničku 800x8</t>
  </si>
  <si>
    <t>Sprchové dveře a zástěny zástěny sprchové rohové čtvercové/obdélníkové polorámové skleněné tl. 6 mm dveře otvíravé jednokřídlové, vstup z čela, na vaničku 800x800 mm</t>
  </si>
  <si>
    <t>1. V cenách -4904-4907 nejsou započteny náklady na dodání sprchových dveří a zástěn.</t>
  </si>
  <si>
    <t>79</t>
  </si>
  <si>
    <t>725244626</t>
  </si>
  <si>
    <t>Sprchové dveře a zástěny zástěny sprchové rohové čtvercové/obdélníkové polorámové skleněné tl. 6 mm dveře otvíravé jednokřídlové, vstup z čela, na vaničku 1000x</t>
  </si>
  <si>
    <t>Sprchové dveře a zástěny zástěny sprchové rohové čtvercové/obdélníkové polorámové skleněné tl. 6 mm dveře otvíravé jednokřídlové, vstup z čela, na vaničku 1000x900 mm</t>
  </si>
  <si>
    <t>80</t>
  </si>
  <si>
    <t>725311121</t>
  </si>
  <si>
    <t>Dřezy bez výtokových armatur jednoduché se zápachovou uzávěrkou nerezové s odkapávací plochou 560x480 mm a miskou</t>
  </si>
  <si>
    <t>1. V ceně -1131 není započtena úhelníková příchytka.  
2. V cenách -1141, není započten napájecí zdroj.</t>
  </si>
  <si>
    <t>81</t>
  </si>
  <si>
    <t>725331111</t>
  </si>
  <si>
    <t>Výlevky bez výtokových armatur a splachovací nádrže keramické se sklopnou plastovou mřížkou 425 mm</t>
  </si>
  <si>
    <t>82</t>
  </si>
  <si>
    <t>725291621</t>
  </si>
  <si>
    <t>Doplňky zařízení koupelen a záchodů nerezové zásobník toaletních papírů d=300 mm</t>
  </si>
  <si>
    <t>oz.409 4=4.000 [A] 
Celkem: A=4.000 [B]</t>
  </si>
  <si>
    <t>83</t>
  </si>
  <si>
    <t>7255-R.pol.1</t>
  </si>
  <si>
    <t>Elektrické ohřívače zásobníkové tlakové objem nádrže 5 l</t>
  </si>
  <si>
    <t>Poznámka k souboru cen: 1. V cenách -1101 až -2220 a -9201 až -9206 je započteno upevnění zásobníků na příčky tl. 15 cm, na zdi a na nosné konstrukce. Osazení nosné konstrukce se oceňuje cenami katalogu 800-767 Konstrukce zámečnické.</t>
  </si>
  <si>
    <t>84</t>
  </si>
  <si>
    <t>7255-R.pol.2</t>
  </si>
  <si>
    <t>Elektrické ohřívače průtovkové 3,5kW</t>
  </si>
  <si>
    <t>85</t>
  </si>
  <si>
    <t>725813112</t>
  </si>
  <si>
    <t>Ventily rohové bez připojovací trubičky nebo flexi hadičky pračkové G 3/4</t>
  </si>
  <si>
    <t>86</t>
  </si>
  <si>
    <t>725861311</t>
  </si>
  <si>
    <t>Zápachové uzávěrky zařizovacích předmětů pro umyvadla s přípojkou pro pračku nebo myčku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</si>
  <si>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</si>
  <si>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87</t>
  </si>
  <si>
    <t>725-R.pol.1</t>
  </si>
  <si>
    <t>Doplňky zařízení koupelen a záchodů toaletní deska rovná šířka 850 mm - ozn.406 - D+M - viz.PD interiérové prvky</t>
  </si>
  <si>
    <t>88</t>
  </si>
  <si>
    <t>725-R.pol.2</t>
  </si>
  <si>
    <t>Doplňky zařízení koupelen a záchodů zásobník hygienických sáčků nerez - ozn.410 - D+M - viz.PD interiérové prvky</t>
  </si>
  <si>
    <t>89</t>
  </si>
  <si>
    <t>725-R.pol.3</t>
  </si>
  <si>
    <t>Doplňky zařízení koupelen a záchodůzásobní nahigienické papírové podložky na toaletu nerez - ozn.419 - D+M - viz.PD interiérové prvky</t>
  </si>
  <si>
    <t>90</t>
  </si>
  <si>
    <t>725-R.pol.4</t>
  </si>
  <si>
    <t>Doplňky zařízení koupelen a záchodů zásobník desinfekčních ubrousků na WC nerez - ozn.420 - D+M - viz.PD interiérové prvky</t>
  </si>
  <si>
    <t>91</t>
  </si>
  <si>
    <t>725-R.pol.5</t>
  </si>
  <si>
    <t>Doplňky zařízení koupelen a dávkovač mýdla bezdotykový ozn.426 - D+M - viz.PD interiérové prvky</t>
  </si>
  <si>
    <t>92</t>
  </si>
  <si>
    <t>725-R.pol.6</t>
  </si>
  <si>
    <t>Doplňky zařízení koupelen a záchodů nerez madla rovná, délky 800 mm - ozn.413 - D+M - viz.PD interiérové prvky</t>
  </si>
  <si>
    <t>93</t>
  </si>
  <si>
    <t>725.R.pol.7</t>
  </si>
  <si>
    <t>Doplňky zařízení koupelen a záchodů nerez madla krakorcová sklopná, délky 810 mm - ozn.414 - D+M - viz.PD interiérové prvky</t>
  </si>
  <si>
    <t>725-R.pol.8</t>
  </si>
  <si>
    <t>Deska pod umyvadlo na míru 2025x600x40mm - ozn.423 - D+M - viz.PD interiérové prvky</t>
  </si>
  <si>
    <t>725-R.pol.9</t>
  </si>
  <si>
    <t>Deska pod umyvadlo na míru 2090x600x40mm -ozn.424 - D+M - viz.PD interiérové prvky</t>
  </si>
  <si>
    <t>725-R.pol.10</t>
  </si>
  <si>
    <t>Zrcadlo pro tělesné handicap výklopné - ozn.418 - D+M - viz.PD interiérové prvky</t>
  </si>
  <si>
    <t>725-R.pol.11</t>
  </si>
  <si>
    <t>Zrcadlo nezer 1500x600mm - ozn.425 - D+M - viz.PD interiérové prvky</t>
  </si>
  <si>
    <t>98</t>
  </si>
  <si>
    <t>725-R.pol.12</t>
  </si>
  <si>
    <t>Odpadkový koš 25l - ozn.426 - D+M - viz.PD interiérové prvky</t>
  </si>
  <si>
    <t>99</t>
  </si>
  <si>
    <t>725-R.pol.13</t>
  </si>
  <si>
    <t>Přebalovací pult závěsný, sklopný - ozn.429 - D+M - viz.PD interiérové prvky</t>
  </si>
  <si>
    <t>100</t>
  </si>
  <si>
    <t>725821312</t>
  </si>
  <si>
    <t>Baterie dřezové nástěnné pákové s otáčivým kulatým ústím a délkou ramínka 300 mm</t>
  </si>
  <si>
    <t>výlevka ozn. 404 1=1.000 [A] 
1=1.000 [B] 
Celkem: A+B=2.000 [C]</t>
  </si>
  <si>
    <t>1. V ceně -1422 není započten napájecí zdroj.</t>
  </si>
  <si>
    <t>101</t>
  </si>
  <si>
    <t>725829131</t>
  </si>
  <si>
    <t>Baterie umyvadlové montáž ostatních typů stojánkových G 1/2</t>
  </si>
  <si>
    <t>1. V cenách –2654, 56, -9101-9202 není započten napájecí zdroj.</t>
  </si>
  <si>
    <t>102</t>
  </si>
  <si>
    <t>55145719</t>
  </si>
  <si>
    <t>baterie dřezová páková stojánková s pákou (lékařská)</t>
  </si>
  <si>
    <t>pro ZTP ozn.416 1=1.000 [A] 
Celkem: A=1.000 [B]</t>
  </si>
  <si>
    <t>103</t>
  </si>
  <si>
    <t>725822611</t>
  </si>
  <si>
    <t>Baterie umyvadlové stojánkové pákové bez výpusti</t>
  </si>
  <si>
    <t>104</t>
  </si>
  <si>
    <t>725821325</t>
  </si>
  <si>
    <t>Baterie dřezové stojánkové pákové s otáčivým ústím a délkou ramínka 220 mm</t>
  </si>
  <si>
    <t>105</t>
  </si>
  <si>
    <t>725821329</t>
  </si>
  <si>
    <t>Baterie dřezové stojánkové pákové s otáčivým ústím a délkou ramínka s vytahovací sprškou</t>
  </si>
  <si>
    <t>106</t>
  </si>
  <si>
    <t>72584-R.pol.</t>
  </si>
  <si>
    <t>Baterie sprchové nástěnné vč.příslušenství</t>
  </si>
  <si>
    <t>Poznámka k souboru cen: 1. V cenách –1353-54 není započten napájecí zdroj.</t>
  </si>
  <si>
    <t>107</t>
  </si>
  <si>
    <t>72586-R.pol</t>
  </si>
  <si>
    <t>Kondenzační sifon DN 40</t>
  </si>
  <si>
    <t>Poznámka k souboru cen: 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</si>
  <si>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108</t>
  </si>
  <si>
    <t>725869101</t>
  </si>
  <si>
    <t>Zápachové uzávěrky zařizovacích předmětů montáž zápachových uzávěrek umyvadlových do DN 40</t>
  </si>
  <si>
    <t>109</t>
  </si>
  <si>
    <t>55161310</t>
  </si>
  <si>
    <t>sifon umyvadlový s výpustí s mřížkou a zátkou DN 40</t>
  </si>
  <si>
    <t>110</t>
  </si>
  <si>
    <t>725865411</t>
  </si>
  <si>
    <t>Zápachové uzávěrky zařizovacích předmětů pro pisoáry DN 32/40</t>
  </si>
  <si>
    <t>111</t>
  </si>
  <si>
    <t>721226513</t>
  </si>
  <si>
    <t>Zápachové uzávěrky podomítkové (Pe) s krycí deskou pro pračku a myčku DN 40/50 s přípojem vody a elektřiny</t>
  </si>
  <si>
    <t>112</t>
  </si>
  <si>
    <t>725862113</t>
  </si>
  <si>
    <t>Zápachové uzávěrky zařizovacích předmětů pro dřezy s přípojkou pro pračku nebo myčku DN 40/50</t>
  </si>
  <si>
    <t>113</t>
  </si>
  <si>
    <t>725862103</t>
  </si>
  <si>
    <t>Zápachové uzávěrky zařizovacích předmětů pro dřezy DN 40/50</t>
  </si>
  <si>
    <t>114</t>
  </si>
  <si>
    <t>725865312</t>
  </si>
  <si>
    <t>Zápachové uzávěrky zařizovacích předmětů pro vany sprchových koutů s kulovým kloubem na odtoku DN 40/50 a odpadním ventilem</t>
  </si>
  <si>
    <t>115</t>
  </si>
  <si>
    <t>72533-R.pol.1</t>
  </si>
  <si>
    <t>Nálevka se sifonem DN 32</t>
  </si>
  <si>
    <t>116</t>
  </si>
  <si>
    <t>7258-R.pol .1</t>
  </si>
  <si>
    <t>Ventil rohový s filtrem DN 15 x DN 10</t>
  </si>
  <si>
    <t>117</t>
  </si>
  <si>
    <t>7258-R.pol .2</t>
  </si>
  <si>
    <t>118</t>
  </si>
  <si>
    <t>7258-R.pol .3</t>
  </si>
  <si>
    <t>Výpusť umyvadlová, stále otevřená</t>
  </si>
  <si>
    <t>119</t>
  </si>
  <si>
    <t>7258-R.pol .4</t>
  </si>
  <si>
    <t>Výpusť umavadlová s tlakovým uzávěrem</t>
  </si>
  <si>
    <t>120</t>
  </si>
  <si>
    <t>725980123</t>
  </si>
  <si>
    <t>Dvířka 30/30</t>
  </si>
  <si>
    <t>121</t>
  </si>
  <si>
    <t>72599-R.pol</t>
  </si>
  <si>
    <t>Pítko nerezové exteriér - viz.tabulka prvků</t>
  </si>
  <si>
    <t>Poznámka k souboru cen: 1. V cenách –1111, -1121-22 není započten napájecí zdroj.</t>
  </si>
  <si>
    <t>122</t>
  </si>
  <si>
    <t>998725102</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</si>
  <si>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</si>
  <si>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</si>
  <si>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</si>
  <si>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</si>
  <si>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123</t>
  </si>
  <si>
    <t>726131021</t>
  </si>
  <si>
    <t>Předstěnové instalační systémy do lehkých stěn s kovovou konstrukcí pro pisoáry stavební výška 1300 mm</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</si>
  <si>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 zvukoizolační soupravy.  
2. Vceně nejsou započteny náklady na: -1043 dodání podpěrných prvků a madel, -1202 až -1204 dodání ovládacího tlačítka.  
3. Vcenách nejsou započteny náklady na dodávku zařizovacích předmětů.</t>
  </si>
  <si>
    <t>124</t>
  </si>
  <si>
    <t>726131041</t>
  </si>
  <si>
    <t>Předstěnové instalační systémy do lehkých stěn s kovovou konstrukcí pro závěsné klozety ovládání zepředu, stavební výšky 1120 mm</t>
  </si>
  <si>
    <t>125</t>
  </si>
  <si>
    <t>55281792</t>
  </si>
  <si>
    <t>tlačítko pro ovládání WC zepředu, chrom, Stop splachování, 246x164mm</t>
  </si>
  <si>
    <t>126</t>
  </si>
  <si>
    <t>998726112</t>
  </si>
  <si>
    <t>Přesun hmot pro instalační prefabrikáty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</si>
  <si>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</si>
  <si>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732</t>
  </si>
  <si>
    <t>Ústřední vytápění - strojovny</t>
  </si>
  <si>
    <t>127</t>
  </si>
  <si>
    <t>732421401</t>
  </si>
  <si>
    <t>Čerpadla teplovodní závitová mokroběžná oběhová pro teplovodní vytápění (elektronicky řízená) PN 10, do 110°C DN přípojky/dopravní výška H (m) - čerpací výkon Q</t>
  </si>
  <si>
    <t>Čerpadla teplovodní závitová mokroběžná oběhová pro teplovodní vytápění (elektronicky řízená) PN 10, do 110°C DN přípojky/dopravní výška H (m) - čerpací výkon Q (m3/h) DN 25 / do 4,0 m / 2,0 m3/h</t>
  </si>
  <si>
    <t>128</t>
  </si>
  <si>
    <t>998732102</t>
  </si>
  <si>
    <t>Přesun hmot pro strojovny stanovený z hmotnosti přesunovaného materiálu vodorovná dopravní vzdálenost do 50 m v objektech výšky přes 6 do 12 m</t>
  </si>
  <si>
    <t>HZS</t>
  </si>
  <si>
    <t>Hodinové zúčtovací sazby</t>
  </si>
  <si>
    <t>129</t>
  </si>
  <si>
    <t>HZS2491</t>
  </si>
  <si>
    <t>Hodinové zúčtovací sazby profesí PSV zednické výpomoci a pomocné práce PSV dělník zednických výpomocí</t>
  </si>
  <si>
    <t xml:space="preserve">  SO401</t>
  </si>
  <si>
    <t>Montáž nové střešní antény</t>
  </si>
  <si>
    <t>SO401</t>
  </si>
  <si>
    <t>D1</t>
  </si>
  <si>
    <t>STA</t>
  </si>
  <si>
    <t>R.11</t>
  </si>
  <si>
    <t>SPOLEČNÁ TELEVIZNÍ ANTÉNA/ SOUSTAVA ANTÉN, VČETNĚ VÝLOŽNÍKU A TECHNOLOGIE URČENÉ PRO DOMOVNÍ ROZVODY</t>
  </si>
  <si>
    <t>PŘÍPAD</t>
  </si>
  <si>
    <t>R.12</t>
  </si>
  <si>
    <t>KOMPLETNÍ MONTÁŽ STA TECHNOLOGIE VČETNĚ MĚŘENÍ VLASTNOSTÍ VYBUDOVANÝCH ROZVODŮ</t>
  </si>
  <si>
    <t>R.13</t>
  </si>
  <si>
    <t>STA ZÁSUVKY VČETNĚ MONTÁŽE</t>
  </si>
  <si>
    <t>R.14</t>
  </si>
  <si>
    <t>KOAXIÁLNÍ STA KABELÁŽ VČETNĚ MONTÁŽE</t>
  </si>
  <si>
    <t>Poznámka k položce: RACKY</t>
  </si>
  <si>
    <t xml:space="preserve">  SO402</t>
  </si>
  <si>
    <t>Venkovní osvětlení</t>
  </si>
  <si>
    <t>SO402</t>
  </si>
  <si>
    <t>22-M</t>
  </si>
  <si>
    <t>Montáže technologických zařízení pro dopravní stavby</t>
  </si>
  <si>
    <t>220270242</t>
  </si>
  <si>
    <t>Montáž vodiče sdělovacího izolovaného pro vnitřní instalaci včetně zatažení vodičů do trubek nebo lišt, montáž, manipulace s vodičem uložený do trubkovodu nebo</t>
  </si>
  <si>
    <t>Montáž vodiče sdělovacího izolovaného pro vnitřní instalaci včetně zatažení vodičů do trubek nebo lišt, montáž, manipulace s vodičem uložený do trubkovodu nebo lišty U do 4 x 0,8 mm</t>
  </si>
  <si>
    <t>1. V ceně 220 27-0242 není započten náklad na dodávku vodiče.</t>
  </si>
  <si>
    <t>741</t>
  </si>
  <si>
    <t>Elektroinstalace - silnoproud</t>
  </si>
  <si>
    <t>741122015</t>
  </si>
  <si>
    <t>Montáž kabelů měděných bez ukončení uložených pod omítku plných kulatých (CYKY), počtu a průřezu žil 3x1,5 mm2</t>
  </si>
  <si>
    <t>34111030</t>
  </si>
  <si>
    <t>kabel silový s Cu jádrem 1kV 3x1,5mm2</t>
  </si>
  <si>
    <t>741311004</t>
  </si>
  <si>
    <t>Montáž spínačů speciálních se zapojením vodičů čidla pohybu nástěnného</t>
  </si>
  <si>
    <t>741-R.pol.05</t>
  </si>
  <si>
    <t>Pohybové čidlo nástěnné IP44 - venkovní</t>
  </si>
  <si>
    <t>741372022</t>
  </si>
  <si>
    <t>Montáž svítidel LED se zapojením vodičů bytových nebo společenských místností přisazených nástěnných panelových, obsahu přes 0,09 do 0,36 m2</t>
  </si>
  <si>
    <t>741373061</t>
  </si>
  <si>
    <t>Montáž svítidel výbojkových se zapojením vodičů předřadných přístrojů plechových nástěnných 1 zdroj</t>
  </si>
  <si>
    <t>34844450</t>
  </si>
  <si>
    <t>svítidlo venkovní výbojkové výložníkové čirý kryt 1x70W</t>
  </si>
  <si>
    <t>741-R.pol.02</t>
  </si>
  <si>
    <t>LED svítidlo přisazené 1x29W, IP40</t>
  </si>
  <si>
    <t>KS</t>
  </si>
  <si>
    <t>741-R.pol.03</t>
  </si>
  <si>
    <t>Zemní svítidlo venkovní, IP45</t>
  </si>
  <si>
    <t>741-R.pol.04</t>
  </si>
  <si>
    <t>Přemístění stávajících zařízení na fasádě objektu (parabola, rozhlas, atd…)</t>
  </si>
  <si>
    <t>741-R.pol.1</t>
  </si>
  <si>
    <t>Demontáž stávajícího venkovního rozvaděče (na fasádě)</t>
  </si>
  <si>
    <t>998741103</t>
  </si>
  <si>
    <t>Přesun hmot pro silnoproud stanovený z hmotnosti přesunovaného materiálu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</si>
  <si>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</si>
  <si>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Hodinové zúčtovací sazby profesí PSV zednické výpomoci a pomocné práce PSV dělník zednických výpomocí Stavební přípomoce (drážkování, začištění povrchů, vymalo</t>
  </si>
  <si>
    <t>Hodinové zúčtovací sazby profesí PSV zednické výpomoci a pomocné práce PSV dělník zednických výpomocí  
Stavební přípomoce (drážkování, začištění povrchů, vymalování atd)</t>
  </si>
  <si>
    <t>HZS4211</t>
  </si>
  <si>
    <t>Hodinové zúčtovací sazby ostatních profesí revizní a kontrolní činnost revizní technik</t>
  </si>
  <si>
    <t xml:space="preserve">  SO661-02</t>
  </si>
  <si>
    <t>Sanační opatření</t>
  </si>
  <si>
    <t>SO661-02</t>
  </si>
  <si>
    <t>281-6061</t>
  </si>
  <si>
    <t>Injektování zdiva proti vzlínající vlhkosti beztlakovou krémovou injektáží, cihelného zdiva, tloušťky do 500 mm</t>
  </si>
  <si>
    <t>1.PP 
31.30+8.20+12.40+12.40+14.40+14.92+8.40+34.78=136.800 [A] 
21.92+11.70+11.90+29.64=75.160 [B] 
Celkem: A+B=211.960 [C]</t>
  </si>
  <si>
    <t>Úprava povrchů vnějších</t>
  </si>
  <si>
    <t>629995201</t>
  </si>
  <si>
    <t>Očištění vnějších ploch tryskáním křemičitým pískem sušeným</t>
  </si>
  <si>
    <t>očištění odkopaných základů' 
107.123=107.123 [A]</t>
  </si>
  <si>
    <t>1. Povrchy z kamene přírodního tvrdého jsou např. ze žuly, z kamene měkkého např. z pískovce, vápence, travertinu apod.  
2. Cenu 629 99-5215 lze použít i pro tryskání povrchu z lícových cihel.</t>
  </si>
  <si>
    <t>711</t>
  </si>
  <si>
    <t>Izolace proti vodě, vlhkosti a plynům</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</si>
  <si>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</si>
  <si>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</si>
  <si>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</si>
  <si>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107.123=107.123 [A]</t>
  </si>
  <si>
    <t>711-212005</t>
  </si>
  <si>
    <t>Izolace proti netlakové vodě - nátěry a stěrky stěrka hydroizolační bitumenová, proti zemní vlhkosti, včetně penetrace</t>
  </si>
  <si>
    <t>711-212015</t>
  </si>
  <si>
    <t>Izolace proti netlakové vodě - nátěry a stěrky stěrka hydroizolační vyztužená tkaninou bitumenová, proti tlakové vodě</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</si>
  <si>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</si>
  <si>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</si>
  <si>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</si>
  <si>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</si>
  <si>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</si>
  <si>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</si>
  <si>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985131411</t>
  </si>
  <si>
    <t>Očištění ploch stěn, rubu kleneb a podlah vysušení stlačeným vzduchem</t>
  </si>
  <si>
    <t xml:space="preserve">  SO661-03</t>
  </si>
  <si>
    <t>Zdravotechnika - kanalizace</t>
  </si>
  <si>
    <t>SO661-03</t>
  </si>
  <si>
    <t>721</t>
  </si>
  <si>
    <t>Zdravotechnika - vnitřní kanalizace</t>
  </si>
  <si>
    <t>721110806</t>
  </si>
  <si>
    <t>Demontáž potrubí z kameninových trub normálních nebo kyselinovzdorných přes 100 do DN 200</t>
  </si>
  <si>
    <t>721110954</t>
  </si>
  <si>
    <t>Opravy odpadního potrubí kameninového vsazení odbočky do potrubí DN 200</t>
  </si>
  <si>
    <t>721110964</t>
  </si>
  <si>
    <t>Opravy odpadního potrubí kameninového propojení dosavadního potrubí DN 200</t>
  </si>
  <si>
    <t>721140802</t>
  </si>
  <si>
    <t>Demontáž potrubí z litinových trub odpadních nebo dešťových do DN 100</t>
  </si>
  <si>
    <t>721171808</t>
  </si>
  <si>
    <t>Demontáž potrubí z novodurových trub odpadních nebo připojovacích přes 75 do D 114</t>
  </si>
  <si>
    <t>1. Demontáž plstěných pásů se oceňuje cenami souboru cen 722 18-18 Demontáž plstěných pásů z trub, části B 02.</t>
  </si>
  <si>
    <t>55166613</t>
  </si>
  <si>
    <t>trubka pro připojení WC s břitovým těsněním DN 110</t>
  </si>
  <si>
    <t>28619508</t>
  </si>
  <si>
    <t>korýtko nosné  D 56</t>
  </si>
  <si>
    <t>28619412</t>
  </si>
  <si>
    <t>koleno připojovací PE-HD 90° se zásuvným hrdlem D 110/90</t>
  </si>
  <si>
    <t>721173403</t>
  </si>
  <si>
    <t>Potrubí z trub PVC SN4 svodné (ležaté) DN 160</t>
  </si>
  <si>
    <t>1. Cenami -3315 až -3317 se oceňuje svislé potrubí od střešního vtoku po čisticí kus.</t>
  </si>
  <si>
    <t>721173404</t>
  </si>
  <si>
    <t>Potrubí z trub PVC SN4 svodné (ležaté) DN 200</t>
  </si>
  <si>
    <t>721174025</t>
  </si>
  <si>
    <t>Potrubí z trub polypropylenových odpadní (svislé) DN 110</t>
  </si>
  <si>
    <t>1. Cenami -4054 až -4057 se oceňuje svislé potrubí od střešního vtoku po čisticí kus.  
2. Ochrany odpadního a připojovacího potrubí z plastových trub se oceňují cenami souboru cen 722 18- . . Ochrana potrubí, části A 02.</t>
  </si>
  <si>
    <t>721174042</t>
  </si>
  <si>
    <t>Potrubí z trub polypropylenových připojovací DN 40</t>
  </si>
  <si>
    <t>721174043</t>
  </si>
  <si>
    <t>Potrubí z trub polypropylenových připojovací DN 50</t>
  </si>
  <si>
    <t>721174045</t>
  </si>
  <si>
    <t>Potrubí z trub polypropylenových připojovací DN 110</t>
  </si>
  <si>
    <t>721175201</t>
  </si>
  <si>
    <t>Plastové potrubí odhlučněné třívrstvé připojovací DN 32</t>
  </si>
  <si>
    <t>1. Cenami -5231 až -5237 se oceňuje svislé potrubí od střešního vtoku po čisticí kus.  
2. Ochrany odpadního a připojovacího potrubí z plastových trub se oceňují cenami souboru cen 722 18- . . Ochrana potrubí, části A 02.  
3. Ceny -5401 až -5431 se použijí v případě požadavku tlakového vedení nebo podtlakového odvodnění střechy ve spojení s položkami pro beztlakovou kanalizaci 721 17-5....Počet kusů se určí podle počtu hrdel na potrubí.</t>
  </si>
  <si>
    <t>28611085</t>
  </si>
  <si>
    <t>čistící kus odpadního systému tlumící zvuk DN 50</t>
  </si>
  <si>
    <t>28611944</t>
  </si>
  <si>
    <t>čistící kus kanalizační PVC DN 110</t>
  </si>
  <si>
    <t>28611606</t>
  </si>
  <si>
    <t>čistící kus kanalizační PVC DN 125</t>
  </si>
  <si>
    <t>28611608</t>
  </si>
  <si>
    <t>čistící kus kanalizační PVC DN 150</t>
  </si>
  <si>
    <t>721175222</t>
  </si>
  <si>
    <t>Plastové potrubí odhlučněné třívrstvé svodné (ležaté) DN 110</t>
  </si>
  <si>
    <t>721175223</t>
  </si>
  <si>
    <t>Plastové potrubí odhlučněné třívrstvé svodné (ležaté) DN 125</t>
  </si>
  <si>
    <t>721175224</t>
  </si>
  <si>
    <t>Plastové potrubí odhlučněné třívrstvé svodné (ležaté) DN 160</t>
  </si>
  <si>
    <t>721211403</t>
  </si>
  <si>
    <t>Podlahové vpusti s vodorovným odtokem DN 50/75 s kulovým kloubem</t>
  </si>
  <si>
    <t>721241102</t>
  </si>
  <si>
    <t>Lapače střešních splavenin litinové DN 125</t>
  </si>
  <si>
    <t>721290111</t>
  </si>
  <si>
    <t>Zkouška těsnosti kanalizace v objektech vodou do DN 125</t>
  </si>
  <si>
    <t>1. V ceně -0123 není započteno dodání média; jeho dodávka se oceňuje ve specifikaci.</t>
  </si>
  <si>
    <t>721300922</t>
  </si>
  <si>
    <t>Pročištění ležatých svodů do DN 300</t>
  </si>
  <si>
    <t>721300932</t>
  </si>
  <si>
    <t>Pročištění šikmého připojovacího potrubí do DN 100</t>
  </si>
  <si>
    <t>721300942</t>
  </si>
  <si>
    <t>Pročištění lapačů střešních splavenin</t>
  </si>
  <si>
    <t>721-R.pol.2</t>
  </si>
  <si>
    <t>Nástavec větrací z PVC D125, délky 990mm</t>
  </si>
  <si>
    <t>721274103</t>
  </si>
  <si>
    <t>Ventily přivzdušňovací odpadních potrubí venkovní DN 110</t>
  </si>
  <si>
    <t>721-R.pol.1</t>
  </si>
  <si>
    <t>Vyměření přípojek na potrubí vyvedení a upevnění odpadních výpustek DN 32</t>
  </si>
  <si>
    <t>1. Cenami lze oceňovat i vyvedení a upevnění odpadních výpustek ke strojům a zařízením.  
2. Potrubí odpadních výpustek se oceňují cenami souboru cen 721 17- . . Potrubí zplastových trub, části A 01.</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</si>
  <si>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</si>
  <si>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</si>
  <si>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</si>
  <si>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</si>
  <si>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</si>
  <si>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100</t>
  </si>
  <si>
    <t>721-R.pol.3</t>
  </si>
  <si>
    <t>Zkouška těsnosti kanalizace v objektech kouřen DN 250 nebo DN 300</t>
  </si>
  <si>
    <t>721290822</t>
  </si>
  <si>
    <t>Vnitrostaveništní přemístění vybouraných (demontovaných) hmot vnitřní kanalizace vodorovně do 100 m v objektech výšky přes 6 do 12 m</t>
  </si>
  <si>
    <t xml:space="preserve">  SO661-04</t>
  </si>
  <si>
    <t>Ústřední topení</t>
  </si>
  <si>
    <t>SO661-04</t>
  </si>
  <si>
    <t>722181251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</si>
  <si>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</si>
  <si>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</si>
  <si>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DN 15 375.00=375.000 [A] 
DN 18 38.00=38.000 [B] 
DN 22 38.00=38.000 [C] 
Celkem: A+B+C=451.000 [D]</t>
  </si>
  <si>
    <t>722181252</t>
  </si>
  <si>
    <t>Ochrana potrubí termoizolačními trubicemi z pěnového polyetylenu PE přilepenými v příčných a podélných spojích, tloušťky izolace přes 20 do 25 mm, vnitřního průměru izolace DN přes 22 do 45 mm</t>
  </si>
  <si>
    <t>DN 28 30.00=30.000 [A] 
DN 35 92.00=92.000 [B] 
Celkem: A+B=122.000 [C]</t>
  </si>
  <si>
    <t>998722102</t>
  </si>
  <si>
    <t>Přesun hmot pro vnitřní vodovod stanovený z hmotnosti přesunovaného materiálu vodorovná dopravní vzdálenost do 50 m v objektech výšky přes 6 do 12 m</t>
  </si>
  <si>
    <t>731</t>
  </si>
  <si>
    <t>Ústřední vytápění - kotelny</t>
  </si>
  <si>
    <t>731-R.pol.1</t>
  </si>
  <si>
    <t>Montáž zařízení kotelny dle specifikace PD</t>
  </si>
  <si>
    <t>SOBOR</t>
  </si>
  <si>
    <t>731-R.pol.2</t>
  </si>
  <si>
    <t>Zařízení dle specifikace kotle vč.řízení + koaxiální odkouření DN125/80</t>
  </si>
  <si>
    <t>731341140</t>
  </si>
  <si>
    <t>Hadice napouštěcí pryžové O 20/28</t>
  </si>
  <si>
    <t>998731102</t>
  </si>
  <si>
    <t>Přesun hmot pro kotelny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</si>
  <si>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</si>
  <si>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733</t>
  </si>
  <si>
    <t>Ústřední vytápění - rozvodné potrubí</t>
  </si>
  <si>
    <t>733223102</t>
  </si>
  <si>
    <t>Potrubí z trubek měděných tvrdých spojovaných měkkým pájením O 15/1</t>
  </si>
  <si>
    <t>733223103</t>
  </si>
  <si>
    <t>Potrubí z trubek měděných tvrdých spojovaných měkkým pájením O 18/1</t>
  </si>
  <si>
    <t>733223104</t>
  </si>
  <si>
    <t>Potrubí z trubek měděných tvrdých spojovaných měkkým pájením O 22/1</t>
  </si>
  <si>
    <t>733223105</t>
  </si>
  <si>
    <t>Potrubí z trubek měděných tvrdých spojovaných měkkým pájením O 28/1,5</t>
  </si>
  <si>
    <t>733223106</t>
  </si>
  <si>
    <t>Potrubí z trubek měděných tvrdých spojovaných měkkým pájením O 35/1,5</t>
  </si>
  <si>
    <t>733291101</t>
  </si>
  <si>
    <t>Zkoušky těsnosti potrubí z trubek měděných O do 35/1,5</t>
  </si>
  <si>
    <t>733291905</t>
  </si>
  <si>
    <t>Opravy rozvodů potrubí z trubek měděných propojení potrubí O 28/1,5</t>
  </si>
  <si>
    <t>998733102</t>
  </si>
  <si>
    <t>Přesun hmot pro rozvody potrubí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</si>
  <si>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</si>
  <si>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</si>
  <si>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</si>
  <si>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734220101</t>
  </si>
  <si>
    <t>Ventily regulační závitové vyvažovací přímé PN 20 do 100°C G 3/4</t>
  </si>
  <si>
    <t>DN 15 vč.izolace 1.00=1.000 [A]</t>
  </si>
  <si>
    <t>1. Vcenách -0101 až -0105 nejsou započteny náklady na dodávku a montáž měřící a vypouštěcí armatury.Tyto se oceňují samostatně souborem cen 734 49 1101 až -1105.</t>
  </si>
  <si>
    <t>734222812</t>
  </si>
  <si>
    <t>Ventily regulační závitové termostatické, s hlavicí ručního ovládání PN 16 do 110°C přímé chromované G 1/2</t>
  </si>
  <si>
    <t>734261333</t>
  </si>
  <si>
    <t>Šroubení topenářské PN 16 do 120°C rohové G 1/2</t>
  </si>
  <si>
    <t>734291123</t>
  </si>
  <si>
    <t>Ostatní armatury kohouty plnicí a vypouštěcí PN 10 do 90°C G 1/2</t>
  </si>
  <si>
    <t>734291263</t>
  </si>
  <si>
    <t>Ostatní armatury filtry závitové PN 30 do 110°C přímé s vnitřními závity G 3/4</t>
  </si>
  <si>
    <t>734291265</t>
  </si>
  <si>
    <t>Ostatní armatury filtry závitové PN 30 do 110°C přímé s vnitřními závity G 1 1/4</t>
  </si>
  <si>
    <t>734292713</t>
  </si>
  <si>
    <t>Ostatní armatury kulové kohouty PN 42 do 185°C přímé vnitřní závit G 1/2</t>
  </si>
  <si>
    <t>734292714</t>
  </si>
  <si>
    <t>Ostatní armatury kulové kohouty PN 42 do 185°C přímé vnitřní závit G 3/4</t>
  </si>
  <si>
    <t>734292715</t>
  </si>
  <si>
    <t>Ostatní armatury kulové kohouty PN 42 do 185°C přímé vnitřní závit G 1</t>
  </si>
  <si>
    <t>734292716</t>
  </si>
  <si>
    <t>Ostatní armatury kulové kohouty PN 42 do 185°C přímé vnitřní závit G 1 1/4</t>
  </si>
  <si>
    <t>734412112</t>
  </si>
  <si>
    <t>Teploměry technické kompaktní měřiče tepla jmenovitý průtok Qn (m3/h) 1,5 1/2"</t>
  </si>
  <si>
    <t>734-R.pol.1</t>
  </si>
  <si>
    <t>Připojovací souprava koupelnového tělesa rohová dvoutrubková DN 15, HM ventil a šroubení, T hlavice</t>
  </si>
  <si>
    <t>734-R.pol.2</t>
  </si>
  <si>
    <t>Klapka zpětná vodorovná DN 20</t>
  </si>
  <si>
    <t>734-R.pol3</t>
  </si>
  <si>
    <t>Klapka zpětná vodorovná DN 25</t>
  </si>
  <si>
    <t>998734102</t>
  </si>
  <si>
    <t>Přesun hmot pro armatury stanovený z hmotnosti přesunovaného materiálu vodorovná dopravní vzdálenost do 50 m v objektech výšky přes 6 do 12 m</t>
  </si>
  <si>
    <t>735</t>
  </si>
  <si>
    <t>Ústřední vytápění - otopná tělesa</t>
  </si>
  <si>
    <t>735152171</t>
  </si>
  <si>
    <t>Otopná tělesa panelová VK jednodesková PN 1,0 MPa, T do 110°C bez přídavné přestupní plochy výšky tělesa 600 mm stavební délky / výkonu 400 mm / 242 W</t>
  </si>
  <si>
    <t>735152172</t>
  </si>
  <si>
    <t>Otopná tělesa panelová VK jednodesková PN 1,0 MPa, T do 110°C bez přídavné přestupní plochy výšky tělesa 600 mm stavební délky / výkonu 500 mm / 302 W</t>
  </si>
  <si>
    <t>735152173</t>
  </si>
  <si>
    <t>Otopná tělesa panelová VK jednodesková PN 1,0 MPa, T do 110°C bez přídavné přestupní plochy výšky tělesa 600 mm stavební délky / výkonu 600 mm / 362 W</t>
  </si>
  <si>
    <t>735152174</t>
  </si>
  <si>
    <t>Otopná tělesa panelová VK jednodesková PN 1,0 MPa, T do 110°C bez přídavné přestupní plochy výšky tělesa 600 mm stavební délky / výkonu 700 mm / 423 W</t>
  </si>
  <si>
    <t>735152175</t>
  </si>
  <si>
    <t>Otopná tělesa panelová VK jednodesková PN 1,0 MPa, T do 110°C bez přídavné přestupní plochy výšky tělesa 600 mm stavební délky / výkonu 800 mm / 483 W</t>
  </si>
  <si>
    <t>735152176</t>
  </si>
  <si>
    <t>Otopná tělesa panelová VK jednodesková PN 1,0 MPa, T do 110°C bez přídavné přestupní plochy výšky tělesa 600 mm stavební délky / výkonu 900 mm / 544 W</t>
  </si>
  <si>
    <t>735152373</t>
  </si>
  <si>
    <t>Otopná tělesa panelová VK dvoudesková PN 1,0 MPa, T do 110°C bez přídavné přestupní plochy výšky tělesa 600 mm stavební délky / výkonu 600 mm / 587 W</t>
  </si>
  <si>
    <t>735152471</t>
  </si>
  <si>
    <t>Otopná tělesa panelová VK dvoudesková PN 1,0 MPa, T do 110°C s jednou přídavnou přestupní plochou výšky tělesa 600 mm stavební délky / výkonu 400 mm / 515 W</t>
  </si>
  <si>
    <t>735152472</t>
  </si>
  <si>
    <t>Otopná tělesa panelová VK dvoudesková PN 1,0 MPa, T do 110°C s jednou přídavnou přestupní plochou výšky tělesa 600 mm stavební délky / výkonu 500 mm / 644 W</t>
  </si>
  <si>
    <t>735152473</t>
  </si>
  <si>
    <t>Otopná tělesa panelová VK dvoudesková PN 1,0 MPa, T do 110°C s jednou přídavnou přestupní plochou výšky tělesa 600 mm stavební délky / výkonu 600 mm / 773 W</t>
  </si>
  <si>
    <t>735152474</t>
  </si>
  <si>
    <t>Otopná tělesa panelová VK dvoudesková PN 1,0 MPa, T do 110°C s jednou přídavnou přestupní plochou výšky tělesa 600 mm stavební délky / výkonu 700 mm / 902 W</t>
  </si>
  <si>
    <t>735152475</t>
  </si>
  <si>
    <t>Otopná tělesa panelová VK dvoudesková PN 1,0 MPa, T do 110°C s jednou přídavnou přestupní plochou výšky tělesa 600 mm stavební délky / výkonu 800 mm / 1030 W</t>
  </si>
  <si>
    <t>735152476</t>
  </si>
  <si>
    <t>Otopná tělesa panelová VK dvoudesková PN 1,0 MPa, T do 110°C s jednou přídavnou přestupní plochou výšky tělesa 600 mm stavební délky / výkonu 900 mm / 1159 W</t>
  </si>
  <si>
    <t>735152477</t>
  </si>
  <si>
    <t>Otopná tělesa panelová VK dvoudesková PN 1,0 MPa, T do 110°C s jednou přídavnou přestupní plochou výšky tělesa 600 mm stavební délky / výkonu 1000 mm / 1288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</si>
  <si>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</si>
  <si>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</si>
  <si>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</si>
  <si>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735152577</t>
  </si>
  <si>
    <t>Otopná tělesa panelová VK dvoudesková PN 1,0 MPa, T do 110°C se dvěma přídavnými přestupními plochami výšky tělesa 600 mm stavební délky / výkonu 1000 mm / 1679</t>
  </si>
  <si>
    <t>Otopná tělesa panelová VK dvoudesková PN 1,0 MPa, T do 110°C se dvěma přídavnými přestupními plochami výšky tělesa 600 mm stavební délky / výkonu 1000 mm / 1679 W</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</si>
  <si>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</si>
  <si>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</si>
  <si>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</si>
  <si>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735152678</t>
  </si>
  <si>
    <t>Otopná tělesa panelová VK třídesková PN 1,0 MPa, T do 110°C se třemi přídavnými přestupními plochami výšky tělesa 600 mm stavební délky / výkonu 1100 mm / 2647</t>
  </si>
  <si>
    <t>Otopná tělesa panelová VK třídesková PN 1,0 MPa, T do 110°C se třemi přídavnými přestupními plochami výšky tělesa 600 mm stavební délky / výkonu 1100 mm / 2647 W</t>
  </si>
  <si>
    <t>735164231</t>
  </si>
  <si>
    <t>Otopná tělesa trubková přímotopná elektrická na stěnu výšky tělesa 900 mm, délky 595 mm</t>
  </si>
  <si>
    <t>1. V cenách –4511 a –4542 nejsou započteny:  
a) náklady na otopná tělesa; tyto se oceňují ve specifikaci (v dodávce tělesa je nutno specifikovat soupravu upevňovacích prvků),  
b) montáž termostatických ventilů a jejich dodávka; tyto se oceňují samostatně podle typu ventilu.</t>
  </si>
  <si>
    <t>735164252</t>
  </si>
  <si>
    <t>Otopná tělesa trubková přímotopná elektrická na stěnu výšky tělesa 1215 mm, délky 600 mm</t>
  </si>
  <si>
    <t>735164272</t>
  </si>
  <si>
    <t>Otopná tělesa trubková přímotopná elektrická na stěnu výšky tělesa 1810 mm, délky 600 mm</t>
  </si>
  <si>
    <t>735-R.pol.1</t>
  </si>
  <si>
    <t>Tlakové zkoušky otopných těles 10-11</t>
  </si>
  <si>
    <t>735-R.pol.2</t>
  </si>
  <si>
    <t>Tlakové zkoušky otopných těles 20-22</t>
  </si>
  <si>
    <t>735-R.pol.3</t>
  </si>
  <si>
    <t>Tlakové zkoušky otopných těles 33</t>
  </si>
  <si>
    <t>735-R.pol.4</t>
  </si>
  <si>
    <t>Tlaková zkouška trubkového tělesa</t>
  </si>
  <si>
    <t>998735102</t>
  </si>
  <si>
    <t>Přesun hmot pro otopná tělesa stanovený z hmotnosti přesunovaného materiálu vodorovná dopravní vzdálenost do 50 m v objektech výšky přes 6 do 12 m</t>
  </si>
  <si>
    <t>783</t>
  </si>
  <si>
    <t>Dokončovací práce - nátěry</t>
  </si>
  <si>
    <t>783614551</t>
  </si>
  <si>
    <t>Základní nátěr armatur a kovových potrubí jednonásobný potrubí do DN 50 mm syntetický</t>
  </si>
  <si>
    <t>783617611</t>
  </si>
  <si>
    <t>Krycí nátěr (email) armatur a kovových potrubí potrubí do DN 50 mm dvojnásobný syntetický standardní</t>
  </si>
  <si>
    <t>42392870</t>
  </si>
  <si>
    <t>konzola 100/100-27 otvor D 11mm</t>
  </si>
  <si>
    <t xml:space="preserve">  SO661-05</t>
  </si>
  <si>
    <t>Plyn</t>
  </si>
  <si>
    <t>SO661-05</t>
  </si>
  <si>
    <t>723</t>
  </si>
  <si>
    <t>Zdravotechnika - vnitřní plynovod</t>
  </si>
  <si>
    <t>723120804</t>
  </si>
  <si>
    <t>Demontáž potrubí svařovaného z ocelových trubek závitových do DN 25</t>
  </si>
  <si>
    <t>723120805</t>
  </si>
  <si>
    <t>Demontáž potrubí svařovaného z ocelových trubek závitových přes 25 do DN 50</t>
  </si>
  <si>
    <t>723150367</t>
  </si>
  <si>
    <t>Potrubí z ocelových trubek hladkých chráničky O 57/2,9</t>
  </si>
  <si>
    <t>723150371</t>
  </si>
  <si>
    <t>Potrubí z ocelových trubek hladkých chráničky O 108/4</t>
  </si>
  <si>
    <t>723160204</t>
  </si>
  <si>
    <t>Přípojky k plynoměrům spojované na závit bez ochozu G 1</t>
  </si>
  <si>
    <t>1. Vcenách -0204 až -0315 je započten potřebný počet uzavíracích armatur, tvarovek, upevňovacího a těsnicího materiálu.</t>
  </si>
  <si>
    <t>723160334</t>
  </si>
  <si>
    <t>Přípojky k plynoměrům rozpěrky přípojek G 1</t>
  </si>
  <si>
    <t>723160805</t>
  </si>
  <si>
    <t>Demontáž přípojek k plynoměrům spojovaných na závit bez ochozu G 5/4</t>
  </si>
  <si>
    <t>PÁR</t>
  </si>
  <si>
    <t>1. V cenách -0804 až -0825 není započteno zazátkování přívodního plynového potrubí; tyto práce se oceňují cenou 722 13-0901 Zazátkování vývodu, části C 02.</t>
  </si>
  <si>
    <t>723160832</t>
  </si>
  <si>
    <t>Demontáž přípojek k plynoměrům rozpěrek G 5/4</t>
  </si>
  <si>
    <t>723181023</t>
  </si>
  <si>
    <t>Potrubí z měděných trubek tvrdých, spojovaných lisováním DN 20</t>
  </si>
  <si>
    <t>723181024</t>
  </si>
  <si>
    <t>Potrubí z měděných trubek tvrdých, spojovaných lisováním DN 25</t>
  </si>
  <si>
    <t>723181025</t>
  </si>
  <si>
    <t>Potrubí z měděných trubek tvrdých, spojovaných lisováním DN 32</t>
  </si>
  <si>
    <t>723181027</t>
  </si>
  <si>
    <t>Potrubí z měděných trubek tvrdých, spojovaných lisováním DN 50</t>
  </si>
  <si>
    <t>723190203</t>
  </si>
  <si>
    <t>Přípojky plynovodní ke strojům a zařízením z trubek ocelových závitových černých spojovaných na závit, bezešvých, běžných DN 20</t>
  </si>
  <si>
    <t>1. Cenami -0201 až -0207 se oceňují přípojky délky do 1,5 m. Přípojky délky přes 1,5 m se oceňují příslušnými cenami potrubí této části, jako rozvod.  
2. Cenami -0251 až -0257 se oceňuje vyvedení a upevnění výpustek plynových zařizovacích předmětů a plynovodních výtokových armatur. Cenami nelze oceňovat přípojky ke strojům a zařízením.  
3. Cenami -0201 až -0207 nelze oceňovat přípojky k zařizovacím předmětům části A05.  
4. Vcenách -0201 až -0207 je započteno i vyvedení a upevnění výpustek.</t>
  </si>
  <si>
    <t>723190204</t>
  </si>
  <si>
    <t>Přípojky plynovodní ke strojům a zařízením z trubek ocelových závitových černých spojovaných na závit, bezešvých, běžných DN 25</t>
  </si>
  <si>
    <t>723190252</t>
  </si>
  <si>
    <t>Přípojky plynovodní ke strojům a zařízením z trubek vyvedení a upevnění plynovodních výpustek na potrubí DN 20</t>
  </si>
  <si>
    <t>723190253</t>
  </si>
  <si>
    <t>Přípojky plynovodní ke strojům a zařízením z trubek vyvedení a upevnění plynovodních výpustek na potrubí DN 25</t>
  </si>
  <si>
    <t>723190901</t>
  </si>
  <si>
    <t>Opravy plynovodního potrubí uzavření nebo otevření potrubí</t>
  </si>
  <si>
    <t>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t>
  </si>
  <si>
    <t>723190907</t>
  </si>
  <si>
    <t>Opravy plynovodního potrubí odvzdušnění a napuštění potrubí</t>
  </si>
  <si>
    <t>723190909</t>
  </si>
  <si>
    <t>Opravy plynovodního potrubí neúřední zkouška těsnosti dosavadního potrubí</t>
  </si>
  <si>
    <t>723230103</t>
  </si>
  <si>
    <t>Armatury se dvěma závity s protipožární armaturou PN 5 kulové uzávěry přímé závity vnitřní G 3/4 FF</t>
  </si>
  <si>
    <t>1. Cenami -9101 až -9108 nelze oceňovat montáž středotlakých regulátorů nebo jejich souprav.  
2. Vcenách -4351 a -4352 je upevňovací spojovací materiál součástí dodávky skříňky a soklu.</t>
  </si>
  <si>
    <t>723261912</t>
  </si>
  <si>
    <t>Montáž plynoměrů při rekonstrukci plynoinstalací s odvzdušněním a odzkoušením maximální průtok Q (m3/h) 6 m3/h</t>
  </si>
  <si>
    <t>723-R.pol.1</t>
  </si>
  <si>
    <t>Kohout kulový,vnitřní-vnitřní z. KK G51 DN 25</t>
  </si>
  <si>
    <t>723-R.pol.2</t>
  </si>
  <si>
    <t>Kohout kulový,vnitřní-vnitřní z. KK G51 DN 50</t>
  </si>
  <si>
    <t>723234312</t>
  </si>
  <si>
    <t>Armatury se dvěma závity středotlaké regulátory tlaku plynu jednostupňové pro zemní plyn, výkon do 10 m3/hod</t>
  </si>
  <si>
    <t>723260801</t>
  </si>
  <si>
    <t>Demontáž plynoměrů maximální průtok Q (m3/hod) do 16 m3/h</t>
  </si>
  <si>
    <t>723290822</t>
  </si>
  <si>
    <t>Vnitrostaveništní přemítění vybouraných (demontovaných) hmot vnitřní plynovod vodorovně do 100 m v objektech výšky přes 6 do 12 m</t>
  </si>
  <si>
    <t>723-R-pol.3</t>
  </si>
  <si>
    <t>Uzavření přípojky, odplynění, vyfoukání potrubí</t>
  </si>
  <si>
    <t>998723102</t>
  </si>
  <si>
    <t>Přesun hmot pro vnitřní plynovod stanovený z hmotnosti přesunovaného materiálu vodorovná dopravní vzdálenost do 50 m v objektech výšky přes 6 do 12 m</t>
  </si>
  <si>
    <t>763</t>
  </si>
  <si>
    <t>Konstrukce suché výstavby</t>
  </si>
  <si>
    <t>763164511</t>
  </si>
  <si>
    <t>Obklad konstrukcí sádrokartonovými deskami včetně ochranných úhelníků ve tvaru L rozvinuté šíře do 0,4 m, opláštěný deskou standardní A, tl. 12,5 mm</t>
  </si>
  <si>
    <t>1. Ceny jsou určeny pro obklad konstrukcí z jakéhokoliv materiálu.  
2. Ceny jsou určeny pro obklad trámů i sloupů.  
3. Vcenách jsou započteny i náklady na tmelení, výztužnou pásku a ochranu rohů úhelníky.  
4. Vcenách nejsou započteny náklady na základní penetrační nátěr; tyto se oceňují cenou 763 13-1714.  
5. V cenách montáže obkladů nejsou započteny náklady na:  
a) desky; tato dodávka se oceňuje ve specifikaci,  
b) ochranné úhelníky; tato dodávka se oceňuje ve specifikaci,</t>
  </si>
  <si>
    <t>763164531</t>
  </si>
  <si>
    <t>Obklad konstrukcí sádrokartonovými deskami včetně ochranných úhelníků ve tvaru L rozvinuté šíře přes 0,4 do 0,8 m, opláštěný deskou standardní A, tl. 12,5 mm</t>
  </si>
  <si>
    <t>998763101</t>
  </si>
  <si>
    <t>Přesun hmot pro dřevostavby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</si>
  <si>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</si>
  <si>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</si>
  <si>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</si>
  <si>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766660711</t>
  </si>
  <si>
    <t>Montáž dveřních doplňků dokování závěsů na zárubeň univerzální dveří jednokřídlových - dvířek plynoměru 1křídl.kompl,do 60x172,5cm</t>
  </si>
  <si>
    <t>611-R.pol</t>
  </si>
  <si>
    <t>Dvířka skříně HUP a regulace s větracím otvorem, zamykací, vnější</t>
  </si>
  <si>
    <t>998766102</t>
  </si>
  <si>
    <t>Přesun hmot pro konstrukce truhlářské stanovený z hmotnosti přesunovaného materiálu vodorovná dopravní vzdálenost do 50 m v objektech výšky přes 6 do 12 m</t>
  </si>
  <si>
    <t>423928-R.plo</t>
  </si>
  <si>
    <t>konzola plynoměru</t>
  </si>
  <si>
    <t>977151114</t>
  </si>
  <si>
    <t>Jádrové vrty diamantovými korunkami do stavebních materiálů (železobetonu, betonu, cihel, obkladů, dlažeb, kamene) průměru přes 50 do 60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</si>
  <si>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</si>
  <si>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977151118</t>
  </si>
  <si>
    <t>Jádrové vrty diamantovými korunkami do stavebních materiálů (železobetonu, betonu, cihel, obkladů, dlažeb, kamene) průměru přes 90 do 100 mm</t>
  </si>
  <si>
    <t xml:space="preserve">  SO661-06</t>
  </si>
  <si>
    <t>Vzduchotechnika</t>
  </si>
  <si>
    <t>SO661-06</t>
  </si>
  <si>
    <t>Vzduchotechnika - 1.PP, vnitřní rozvody</t>
  </si>
  <si>
    <t>751-R.pol.1001</t>
  </si>
  <si>
    <t>Malý ventilátor ? 160 do kruhového potrubí, 150 m3/h</t>
  </si>
  <si>
    <t>Včetně pružných manžet a montážního materiálu  
Spiro potrubí z pozink. plechu, včetně závěsů, tvarovek, montážního materiálu a požárních ucpávek pro dotěsnění prostupů</t>
  </si>
  <si>
    <t>751-R.pol.1002</t>
  </si>
  <si>
    <t>pr. 160 mm včetně minerální zvukové izolace v tl. 30mm</t>
  </si>
  <si>
    <t>751-R.pol.1003</t>
  </si>
  <si>
    <t>Kovová větrací mřížka 400x200 mm (umístěna ve zdi)</t>
  </si>
  <si>
    <t>D2</t>
  </si>
  <si>
    <t>Vzduchotechnika - 1.NP, vnitřní rozvody</t>
  </si>
  <si>
    <t>751-R.pol.1004</t>
  </si>
  <si>
    <t>Malý ventilátor ? 160 do kruhového potrubí, 230 m3/h</t>
  </si>
  <si>
    <t>Včetně pružných manžet a montážního materiálu</t>
  </si>
  <si>
    <t>751-R.pol.1005</t>
  </si>
  <si>
    <t>Malý ventilátor ? 160 do kruhového potrubí, 180 m3/h</t>
  </si>
  <si>
    <t>751-R.pol.1006</t>
  </si>
  <si>
    <t>Malý ventilátor ? 110 do kruhového potrubí, 80 m3/h</t>
  </si>
  <si>
    <t>3935</t>
  </si>
  <si>
    <t>751-R.pol.1007</t>
  </si>
  <si>
    <t>Malý ventilátor ? 160 do kruhového potrubí, 130 m3/h</t>
  </si>
  <si>
    <t>751-R.pol.1008</t>
  </si>
  <si>
    <t>Talířový ventil odvodní pr. 100</t>
  </si>
  <si>
    <t>751-R.pol.1009</t>
  </si>
  <si>
    <t>Flexo potrubí s útlumem hluku pr. 110</t>
  </si>
  <si>
    <t>751-R.pol.1010</t>
  </si>
  <si>
    <t>Flexo potrubí s útlumem hluku pr. 160</t>
  </si>
  <si>
    <t>Spiro potrubí z pozink. plechu, včetně závěsů, tvarovek, montážního materiálu a požárních ucpávek pro dotěsnění prostupů</t>
  </si>
  <si>
    <t>751-R.pol.1011</t>
  </si>
  <si>
    <t>pr. 110 mm včetně minerální zvukové izolace v tl. 30mm</t>
  </si>
  <si>
    <t>751-R.pol.1012</t>
  </si>
  <si>
    <t>751-R.pol.1013</t>
  </si>
  <si>
    <t>Digestoř - vývod pr.160, min.výkon 150 m3/h</t>
  </si>
  <si>
    <t>751-R.pol.1014</t>
  </si>
  <si>
    <t>Manuálně regulovatelný, zateplený tubus pod okno s vyjímatelným filtrem, Z EXT musí mít stejnou barvu, jako má v daném místě fasáda, pro průtok vzduchu min. 100</t>
  </si>
  <si>
    <t>Manuálně regulovatelný, zateplený tubus pod okno s vyjímatelným filtrem, Z EXT musí mít stejnou barvu, jako má v daném místě fasáda, pro průtok vzduchu min. 100 m3/h</t>
  </si>
  <si>
    <t>751-R.pol.1015</t>
  </si>
  <si>
    <t>Manuálně regulovatelný, zateplený tubus pod okno s vyjímatelným filtrem, Z EXT musí mít stejnou barvu, jako má v daném místě fasáda, pro průtok vzduchu min. 45</t>
  </si>
  <si>
    <t>Manuálně regulovatelný, zateplený tubus pod okno s vyjímatelným filtrem, Z EXT musí mít stejnou barvu, jako má v daném místě fasáda, pro průtok vzduchu min. 45 m3/h</t>
  </si>
  <si>
    <t>751-R.pol.1016</t>
  </si>
  <si>
    <t>Manuálně regulovatelný, zateplený tubus pod okno s vyjímatelným filtrem, Z EXT musí mít stejnou barvu, jako má v daném místě fasáda, pro průtok vzduchu min. 75</t>
  </si>
  <si>
    <t>Manuálně regulovatelný, zateplený tubus pod okno s vyjímatelným filtrem, Z EXT musí mít stejnou barvu, jako má v daném místě fasáda, pro průtok vzduchu min. 75 m3/h</t>
  </si>
  <si>
    <t>751-R.pol.1017</t>
  </si>
  <si>
    <t>Manuálně regulovatelný, zateplený tubus pod okno s vyjímatelným filtrem, Z EXT musí mít stejnou barvu, jako má v daném místě fasáda, pro průtok vzduchu min. 150</t>
  </si>
  <si>
    <t>Manuálně regulovatelný, zateplený tubus pod okno s vyjímatelným filtrem, Z EXT musí mít stejnou barvu, jako má v daném místě fasáda, pro průtok vzduchu min. 150 m3/h</t>
  </si>
  <si>
    <t>751-R.pol.1018</t>
  </si>
  <si>
    <t>Manuálně regulovatelný, zateplený tubus pod okno s vyjímatelným filtrem, Z EXT musí mít stejnou barvu, jako má v daném místě fasáda, pro průtok vzduchu min. 90</t>
  </si>
  <si>
    <t>Manuálně regulovatelný, zateplený tubus pod okno s vyjímatelným filtrem, Z EXT musí mít stejnou barvu, jako má v daném místě fasáda, pro průtok vzduchu min. 90 m3/h</t>
  </si>
  <si>
    <t>D3</t>
  </si>
  <si>
    <t>Vzduchotechnika - 2.NP, vnitřní rozvody</t>
  </si>
  <si>
    <t>751-R.pol.1019</t>
  </si>
  <si>
    <t>751-R.pol.1020</t>
  </si>
  <si>
    <t>751-R.pol.1021</t>
  </si>
  <si>
    <t>751-R.pol.1022</t>
  </si>
  <si>
    <t>751-R.pol.1023</t>
  </si>
  <si>
    <t>751-R.pol.1024</t>
  </si>
  <si>
    <t>751-R.pol.1025</t>
  </si>
  <si>
    <t>751-R.pol.1026</t>
  </si>
  <si>
    <t>751-R.pol.1027</t>
  </si>
  <si>
    <t>Manuálně regulovatelný, zateplený tubus pod okno s vyjímatelným filtrem, Z EXT musí mít stejnou barvu, jako má v daném místě fasáda, pro průtok vzduchu min. 50</t>
  </si>
  <si>
    <t>Manuálně regulovatelný, zateplený tubus pod okno s vyjímatelným filtrem, Z EXT musí mít stejnou barvu, jako má v daném místě fasáda, pro průtok vzduchu min. 50 m3/h</t>
  </si>
  <si>
    <t>751-R.pol.1028</t>
  </si>
  <si>
    <t>751-R.pol.1029</t>
  </si>
  <si>
    <t>751-R.pol.1030</t>
  </si>
  <si>
    <t>751-R.pol.1031</t>
  </si>
  <si>
    <t>Manuálně regulovatelný, zateplený tubus pod okno s vyjímatelným filtrem, Z EXT musí mít stejnou barvu, jako má v daném místě fasáda, pro průtok vzduchu min. 165</t>
  </si>
  <si>
    <t>Manuálně regulovatelný, zateplený tubus pod okno s vyjímatelným filtrem, Z EXT musí mít stejnou barvu, jako má v daném místě fasáda, pro průtok vzduchu min. 165 m3/h</t>
  </si>
  <si>
    <t>751-R.pol.1032</t>
  </si>
  <si>
    <t>Manuálně regulovatelný, zateplený tubus pod okno s vyjímatelným filtrem, Z EXT musí mít stejnou barvu, jako má v daném místě fasáda, pro průtok vzduchu min. 80</t>
  </si>
  <si>
    <t>Manuálně regulovatelný, zateplený tubus pod okno s vyjímatelným filtrem, Z EXT musí mít stejnou barvu, jako má v daném místě fasáda, pro průtok vzduchu min. 80 m3/h</t>
  </si>
  <si>
    <t>751-R.pol.1033</t>
  </si>
  <si>
    <t>Manuálně regulovatelný, zateplený tubus pod okno s vyjímatelným filtrem, Z EXT musí mít stejnou barvu, jako má v daném místě fasáda, pro průtok vzduchu min. 180</t>
  </si>
  <si>
    <t>Manuálně regulovatelný, zateplený tubus pod okno s vyjímatelným filtrem, Z EXT musí mít stejnou barvu, jako má v daném místě fasáda, pro průtok vzduchu min. 180 m3/h</t>
  </si>
  <si>
    <t>751-R.pol.1034</t>
  </si>
  <si>
    <t>Manuálně regulovatelný, zateplený tubus pod okno s vyjímatelným filtrem, Z EXT musí mít stejnou barvu, jako má v daném místě fasáda, pro průtok vzduchu min. 60</t>
  </si>
  <si>
    <t>Manuálně regulovatelný, zateplený tubus pod okno s vyjímatelným filtrem, Z EXT musí mít stejnou barvu, jako má v daném místě fasáda, pro průtok vzduchu min. 60 m3/h</t>
  </si>
  <si>
    <t>D4</t>
  </si>
  <si>
    <t>Vzduchotechnika - Stoupací potrubí</t>
  </si>
  <si>
    <t>751-R.pol.1035</t>
  </si>
  <si>
    <t>Stoupací potrubí pr. 160 mm včetně minerální zvukové izolace v tl. 30mm</t>
  </si>
  <si>
    <t>751-R.pol.1036</t>
  </si>
  <si>
    <t>Střešní hlavice VH 160 mm</t>
  </si>
  <si>
    <t>D5</t>
  </si>
  <si>
    <t>Ostatní položky</t>
  </si>
  <si>
    <t>751-R.pol.1037</t>
  </si>
  <si>
    <t>Montážní, spojovací, těsnící a závěsný materiál</t>
  </si>
  <si>
    <t>751-R.pol.1038</t>
  </si>
  <si>
    <t>Materiál komponent MAR</t>
  </si>
  <si>
    <t>751-R.pol.1040</t>
  </si>
  <si>
    <t>Jemné zaregulování</t>
  </si>
  <si>
    <t>751-R.pol.1041</t>
  </si>
  <si>
    <t>Štítky a označení potrubí</t>
  </si>
  <si>
    <t>751-R.pol.1042</t>
  </si>
  <si>
    <t>751-R.pol.1043</t>
  </si>
  <si>
    <t>Zaškolení obsluhy</t>
  </si>
  <si>
    <t>043002000</t>
  </si>
  <si>
    <t>Zkoušky a ostatní měření - Provozní a komplexní zkoušky, revize</t>
  </si>
  <si>
    <t>KOMP=L</t>
  </si>
  <si>
    <t>092103001</t>
  </si>
  <si>
    <t>Náklady na zkušební provoz</t>
  </si>
  <si>
    <t xml:space="preserve">  SO661-07</t>
  </si>
  <si>
    <t>Chlazení</t>
  </si>
  <si>
    <t>SO661-07</t>
  </si>
  <si>
    <t>Chlazení, vnitřní prostor za připojovacím bodem</t>
  </si>
  <si>
    <t>751-R.pol.2001</t>
  </si>
  <si>
    <t>Vnitřní kazetová jednotka - chladivo R32 - Qch=2,7 kW, Qt=4 kW, Rozměry: 575x575x256 mm (Včetně krycího panelu 620x620x16 mm)</t>
  </si>
  <si>
    <t>751-R.pol.2002</t>
  </si>
  <si>
    <t>Multisplitová venkovní jednotka pro 2-5 vnitřních jednotek s primárně užívaným chladivem R32; chladící výkon v rozsahu 3,7-11,0kW, topný výkon v rozsahu 2,7-14,</t>
  </si>
  <si>
    <t>Multisplitová venkovní jednotka pro 2-5 vnitřních jednotek s primárně užívaným chladivem R32; chladící výkon v rozsahu 3,7-11,0kW, topný výkon v rozsahu 2,7-14,0 kW</t>
  </si>
  <si>
    <t>751-R.pol.2003</t>
  </si>
  <si>
    <t>Rozbočovače chladiva</t>
  </si>
  <si>
    <t>751-R.pol.2004</t>
  </si>
  <si>
    <t>Chladivové rozvody z měkkého/tvrdého Cu materiálu včetně polyethylenové izolace s tvrzeným povrchem o22,2mm</t>
  </si>
  <si>
    <t>751-R.pol.2005</t>
  </si>
  <si>
    <t>Chladivové rozvody z měkkého/tvrdého Cu materiálu včetně polyethylenové izolace s tvrzeným povrchem o15,9mm</t>
  </si>
  <si>
    <t>751-R.pol.2006</t>
  </si>
  <si>
    <t>Chladivové rozvody z měkkého/tvrdého Cu materiálu včetně polyethylenové izolace s tvrzeným povrchem o12,7mm</t>
  </si>
  <si>
    <t>751-R.pol.2007</t>
  </si>
  <si>
    <t>Chladivové rozvody z měkkého/tvrdého Cu materiálu včetně polyethylenové izolace s tvrzeným povrchem o9,5mm</t>
  </si>
  <si>
    <t>751-R.pol.2008</t>
  </si>
  <si>
    <t>Chladivové rozvody z měkkého/tvrdého Cu materiálu včetně polyethylenové izolace s tvrzeným povrchem o6,4mm</t>
  </si>
  <si>
    <t>751-R.pol.2009</t>
  </si>
  <si>
    <t>Chladivo R32</t>
  </si>
  <si>
    <t>Doplňkové položky</t>
  </si>
  <si>
    <t>751-R.pol.2010</t>
  </si>
  <si>
    <t>Prostup stěnou nebo příčkou včetně zednického zapravení</t>
  </si>
  <si>
    <t>751-R.pol.2011</t>
  </si>
  <si>
    <t>751-R.pol.2012</t>
  </si>
  <si>
    <t>Prvky MAR včetně kabeláže a zařízení</t>
  </si>
  <si>
    <t>751-R.pol.2013</t>
  </si>
  <si>
    <t>751-R.pol.2015</t>
  </si>
  <si>
    <t xml:space="preserve">  SO661-08</t>
  </si>
  <si>
    <t>Sdělovací začízení</t>
  </si>
  <si>
    <t>SO661-08</t>
  </si>
  <si>
    <t>D1-01</t>
  </si>
  <si>
    <t>Kabeláž a ostatní materiál</t>
  </si>
  <si>
    <t>702512</t>
  </si>
  <si>
    <t>PRŮRAZ ZDIVEM (PŘÍČKOU) ZDĚNÝM TLOUŠŤKY PŘES 45 DO 60 CM</t>
  </si>
  <si>
    <t>703754</t>
  </si>
  <si>
    <t>PROTIPOŽÁRNÍ UCPÁVKA PROSTUPU KABELOVÉHO PR. DO 110MM, DO EI 90 MIN.</t>
  </si>
  <si>
    <t>703756</t>
  </si>
  <si>
    <t>PROTIPOŽÁRNÍ TMEL ( TUBA - 1000ML ), DO EI 90 MIN.</t>
  </si>
  <si>
    <t>KAMEROVÝ SYSTÉM</t>
  </si>
  <si>
    <t>73075-R.pol</t>
  </si>
  <si>
    <t>AUTONOMNÍ OPTICKO-KOUŘOVÝ HLÁSIČ (VLASTNÍ AKUMULÁTOR), VČ.MONTÁŽE A PROŠKOLENÍ NÁJEMNÍKŮ BYTŮ NA OVLÁDÁNÍ A ÚDRŽBU ZAŘÍZENÍ</t>
  </si>
  <si>
    <t>75L454</t>
  </si>
  <si>
    <t>KAMEROVÝ SERVER - ZÁZNAMOVÉ ZAŘÍZENÍ, DO 64 KAMER (HW, SW, LICENCE)</t>
  </si>
  <si>
    <t>75L457</t>
  </si>
  <si>
    <t>KAMEROVÝ SERVER - HDD PŘES 2 TB, PRO PROVOZ 24/7</t>
  </si>
  <si>
    <t>75L45X</t>
  </si>
  <si>
    <t>KAMEROVÝ SERVER - MONTÁŽ</t>
  </si>
  <si>
    <t>75L421</t>
  </si>
  <si>
    <t>KAMERA DIGITÁLNÍ (IP) PEVNÁ</t>
  </si>
  <si>
    <t>75L42X</t>
  </si>
  <si>
    <t>KAMERA DIGITÁLNÍ (IP) - MONTÁŽ</t>
  </si>
  <si>
    <t>75L424</t>
  </si>
  <si>
    <t>KAMERA DIGITÁLNÍ (IP) SW LICENCE</t>
  </si>
  <si>
    <t>75K321</t>
  </si>
  <si>
    <t>ZÁLOŽNÍ ZDROJ UPS 230 V DO 1000 VA - DODÁVKA</t>
  </si>
  <si>
    <t>75K32X</t>
  </si>
  <si>
    <t>ZÁLOŽNÍ ZDROJ UPS 230 V DO 1000 VA - MONTÁŽ</t>
  </si>
  <si>
    <t>75L482</t>
  </si>
  <si>
    <t>PŘÍSLUŠENSTVÍ KS - PŘEPĚŤOVÁ OCHRANA PRO KS</t>
  </si>
  <si>
    <t>R75L48401</t>
  </si>
  <si>
    <t>PŘÍSLUŠENSTVÍ KS - ADAPTÉR PRO MONTÁŽ NA ZEĎ</t>
  </si>
  <si>
    <t>75L48X</t>
  </si>
  <si>
    <t>PŘÍSLUŠENSTVÍ KS - MONTÁŽ</t>
  </si>
  <si>
    <t>75L491</t>
  </si>
  <si>
    <t>ZPROVOZNĚNÍ A NASTAVENÍ KAMERY</t>
  </si>
  <si>
    <t>75M914</t>
  </si>
  <si>
    <t>DATOVÁ INFRASTRUKTURA LAN, SWITCH ETHERNET L2 - 24X10/100 POE + 2XUPLINK</t>
  </si>
  <si>
    <t>75M91X</t>
  </si>
  <si>
    <t>DATOVÁ INFRASTRUKTURA LAN, SWITCH ETHERNET L2 - MONTÁŽ</t>
  </si>
  <si>
    <t>ROZHLAS</t>
  </si>
  <si>
    <t>D1-02</t>
  </si>
  <si>
    <t>Rozhlas</t>
  </si>
  <si>
    <t>75L161</t>
  </si>
  <si>
    <t>ROZHLASOVÉ PŘÍSLUŠENSTVÍ - KONZOLA PRO REPRODUKTOR</t>
  </si>
  <si>
    <t>75L163</t>
  </si>
  <si>
    <t>ROZHLASOVÉ PŘÍSLUŠENSTVÍ - ROZVODNÁ KRABICE PRO ROZHLAS</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</si>
  <si>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</si>
  <si>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</si>
  <si>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</si>
  <si>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</si>
  <si>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</si>
  <si>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</si>
  <si>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</si>
  <si>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</si>
  <si>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</si>
  <si>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</si>
  <si>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</si>
  <si>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</si>
  <si>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</si>
  <si>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75L19X</t>
  </si>
  <si>
    <t>KABEL SILOVÝ PRO ROZHLAS - MONTÁŽ</t>
  </si>
  <si>
    <t>75L1A1</t>
  </si>
  <si>
    <t>MĚŘENÍ AKUSTICKÉHO HLUKU NA HRANICI OCHRANNÉHO PÁSMA V ŽST</t>
  </si>
  <si>
    <t>KOMPLET</t>
  </si>
  <si>
    <t>75L1B1</t>
  </si>
  <si>
    <t>ZKOUŠENÍ, NASTAVENÍ HLASITOSTI ROZHLASOVÉHO ZAŘÍZENÍ</t>
  </si>
  <si>
    <t>75IF21</t>
  </si>
  <si>
    <t>ROZPOJOVACÍ SVORKOVNICE 2/10, 2/8</t>
  </si>
  <si>
    <t>75IF2X</t>
  </si>
  <si>
    <t>ROZPOJOVACÍ SVORKOVNICE 2/10, 2/8 - MONTÁŽ</t>
  </si>
  <si>
    <t>75IFA1</t>
  </si>
  <si>
    <t>NOSNÍK BLESKOJISTEK</t>
  </si>
  <si>
    <t>75IFAX</t>
  </si>
  <si>
    <t>NOSNÍK BLESKOJISTEK - MONTÁŽ</t>
  </si>
  <si>
    <t>75IFB1</t>
  </si>
  <si>
    <t>BLESKOJISTKA</t>
  </si>
  <si>
    <t>75IFBX</t>
  </si>
  <si>
    <t>BLESKOJISTKA - MONTÁŽ</t>
  </si>
  <si>
    <t>HODINY</t>
  </si>
  <si>
    <t>D1-03</t>
  </si>
  <si>
    <t>Hodiny</t>
  </si>
  <si>
    <t>75L231</t>
  </si>
  <si>
    <t>HODINY PODRUŽNÉ NEBO AUTONOMNÍ VNITŘNÍ RUČIČKOVÉ JEDNOSTRANNÉ DO 50 CM</t>
  </si>
  <si>
    <t>75L23X</t>
  </si>
  <si>
    <t>HODINY PODRUŽNÉ NEBO AUTONOMNÍ VNITŘNÍ - MONTÁŽ</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</si>
  <si>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</si>
  <si>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</si>
  <si>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</si>
  <si>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</si>
  <si>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</si>
  <si>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</si>
  <si>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</si>
  <si>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</si>
  <si>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75L272</t>
  </si>
  <si>
    <t>PŘEZKOUŠENÍ, UVEDENÍ HODINOVÉHO ZAŘÍZENÍ DO PROVOZU</t>
  </si>
  <si>
    <t>R</t>
  </si>
  <si>
    <t>KABELÁŽ TYPU SEKU 2X0,8 VČETNĚ MONTÁŽE</t>
  </si>
  <si>
    <t>INFORMAČNÍ SYSTÉM</t>
  </si>
  <si>
    <t>D1-04</t>
  </si>
  <si>
    <t>Informační systém</t>
  </si>
  <si>
    <t>ZJEDNODUŠENÁ ODJEZDOVÁ TABULE JEDNOSTRANNÁ DO 6-TI ŘÁDKŮ</t>
  </si>
  <si>
    <t>75L34X</t>
  </si>
  <si>
    <t>ODJEZDOVÁ NEBO PŘÍJEZDOVÁ TABULE S OMEZENÝM POČTEM INFORMACÍ IS - MONTÁŽ</t>
  </si>
  <si>
    <t>75L32Y</t>
  </si>
  <si>
    <t>ODJEZDOVÁ NEBO PŘÍJEZDOVÁ TABULE IS - DEMONTÁŽ</t>
  </si>
  <si>
    <t>75L3BX</t>
  </si>
  <si>
    <t>MONITOR IS - MONTÁŽ</t>
  </si>
  <si>
    <t>R75L3BX</t>
  </si>
  <si>
    <t>MONITOR IS - DEMONTÁŽ</t>
  </si>
  <si>
    <t>R75L482</t>
  </si>
  <si>
    <t>PŘÍSLUŠENSTVÍ IS - PŘEPĚŤOVÁ OCHRANA PRO IS</t>
  </si>
  <si>
    <t>R75L48X</t>
  </si>
  <si>
    <t>PŘÍSLUŠENSTVÍ IS - MONTÁŽ</t>
  </si>
  <si>
    <t>75L3EW</t>
  </si>
  <si>
    <t>SW PRO ŘÍZENÍ SYSTÉMU (TRAŤOVÉ NASAZENÍ) - DOPLNĚNÍ</t>
  </si>
  <si>
    <t>75L3DW</t>
  </si>
  <si>
    <t>HW PRO ŘÍZENÍ SYSTÉMU - DOPLNĚNÍ</t>
  </si>
  <si>
    <t>75L3EI</t>
  </si>
  <si>
    <t>SW MODUL SW, PŘÍPRAVA DAT GVD</t>
  </si>
  <si>
    <t>75L3H7</t>
  </si>
  <si>
    <t>SW PRO ŘÍZENÍ SYSTÉMU (OSTATNÍ SPOLEČNÉ POLOŽKY) - SW DOPLNĚNÍ ŘÍDÍCÍHO SERVERU INFORMAČNÍHO SYSTÉMU</t>
  </si>
  <si>
    <t>PŘEVODNÍK IS</t>
  </si>
  <si>
    <t>OHM</t>
  </si>
  <si>
    <t>D1-05</t>
  </si>
  <si>
    <t>CHM</t>
  </si>
  <si>
    <t>INFORMAČNÍ PRVEK, ORIENTAČNÍ HLASOVÝ MAJÁK VČETNĚ INSTALACE, NASTAVENÍ A ODZKOUŠENÍ</t>
  </si>
  <si>
    <t>NOUZOVÁ SIGNALIZACE WC</t>
  </si>
  <si>
    <t>D1-06</t>
  </si>
  <si>
    <t>Nouzová signalizace WC</t>
  </si>
  <si>
    <t>Nouz. signalizace WC - resetovací tlačítko typu FAP 2001</t>
  </si>
  <si>
    <t>Nouz. signalizace WC - kontrolní modul typu FEH 2001</t>
  </si>
  <si>
    <t>Nouz. signalizace WC - kontrolní modul typu FEH 1001</t>
  </si>
  <si>
    <t>Nouz. signalizace WC - tlačítko typově FAP 3002</t>
  </si>
  <si>
    <t>Nouz. signalizace WC - napájecí zdroj typově CP-D 24/2.5</t>
  </si>
  <si>
    <t>Montáž a odzkoušení systému nouzové signalizace WC invalidi.</t>
  </si>
  <si>
    <t>Kabeláž JYSTY 4x0,8 + CYKY-O 2x1,5 včetně montáže</t>
  </si>
  <si>
    <t>D1-07</t>
  </si>
  <si>
    <t>RACKY</t>
  </si>
  <si>
    <t>75JB43</t>
  </si>
  <si>
    <t>DATOVÝ ROZVADĚČ 19" 800X800 DO 47 U</t>
  </si>
  <si>
    <t>75JB4X</t>
  </si>
  <si>
    <t>DATOVÝ ROZVADĚČ 19" 800X800 - MONTÁŽ</t>
  </si>
  <si>
    <t>DATOVÝ ROZVADĚČ 19" 600X600 DO 20 U</t>
  </si>
  <si>
    <t>75JB1X</t>
  </si>
  <si>
    <t>DATOVÝ ROZVADĚČ 19" 600X600 - MONTÁŽ</t>
  </si>
  <si>
    <t>75JA53</t>
  </si>
  <si>
    <t>ROZVADĚČ STRUKT. KABELÁŽE, PATCHPANEL, 24 ZÁSUVEK, DODÁVKA</t>
  </si>
  <si>
    <t>75JA-R.pol.</t>
  </si>
  <si>
    <t>ROZVADĚČ STRUKT. KABELÁŽE, PATCHPANEL, 25 ZÁSUVEK, TELEFONNÍ DODÁVKA</t>
  </si>
  <si>
    <t>75JA55</t>
  </si>
  <si>
    <t>ROZVADĚČ STRUKT. KABELÁŽE, PATCHPANEL, ZÁSUVKA RJ45, DODÁVKA, MONTÁŽ, UKONČ. KABELU</t>
  </si>
  <si>
    <t>ZÁSUVKOVÝ PANEL DO 19" RACKU VČETNĚ MONTÁŽE</t>
  </si>
  <si>
    <t>ORGANIZER KABELÁŽE DO 19" RACKU 1U VČETNĚ MONTÁŽE</t>
  </si>
  <si>
    <t>POLICE DO 19"RACKU 1U VČETNĚ MONTÁŽE</t>
  </si>
  <si>
    <t>VENTILÁTOR DO 19" RACKU S TERMOSTATEM VČETNĚ MONTÁŽE</t>
  </si>
  <si>
    <t>PŘEMÍSTĚNÍ STÁVAJÍCÍHO ZAŘÍZENÍ Z RUŠENÉHO RACKU, VIZ VÝKRES OBSAZENÍ RACKŮ (VČETNĚ POTŘEBNÉHO MATERIÁLU A OPĚTOVNÉHO ZPROVOZNĚNÍ)</t>
  </si>
  <si>
    <t>75M931</t>
  </si>
  <si>
    <t>DATOVÁ INFRASTRUKTURA LAM, SWITCH ETHERNET L3-24X10/100/1000 + 4XUPLINK</t>
  </si>
  <si>
    <t>75M93X</t>
  </si>
  <si>
    <t>DATOVÁ INFRASTRUKTURA LAM, SWITCH ETHERNET L3 - MONTÁŽ</t>
  </si>
  <si>
    <t>R75JA32</t>
  </si>
  <si>
    <t>ZÁSUVKA SDRUŽENNÁ NA OMÍTKU DATOVÁ 2XRJ45</t>
  </si>
  <si>
    <t>75JA3X</t>
  </si>
  <si>
    <t>ZÁSUVKA SDRUŽENNÁ - MONTÁŽ</t>
  </si>
  <si>
    <t>R.23</t>
  </si>
  <si>
    <t>ZÁSUVKA SDRUŽENNÁ DO PARAPETNÍHO SYSTÉMU DATOVÁ 2XRJ45</t>
  </si>
  <si>
    <t>R.24</t>
  </si>
  <si>
    <t>PŘÍSLUŠENSTVÍ K PARAPETNÍM ŽLABŮM, ZÁSLEPKY, RÁMEČKY APOD.</t>
  </si>
  <si>
    <t>75J321</t>
  </si>
  <si>
    <t>KABEL SDĚLOVACÍ PRO STRUKTUROVANOU KABELÁŽ FTP/STP</t>
  </si>
  <si>
    <t>km/pár</t>
  </si>
  <si>
    <t>75J32X</t>
  </si>
  <si>
    <t>KABEL SDĚLOVACÍ PRO STRUKTUROVANOU KABELÁŽ FTP/STP - MONTÁŽ</t>
  </si>
  <si>
    <t>703411</t>
  </si>
  <si>
    <t>ELEKTROINSTALAČNÍ TRUBKA PLASTOVÁ VČETNĚ UPEVNĚNÍ A PŘÍSLUŠENSTVÍ DN PRŮMĚRU DO 25 MM</t>
  </si>
  <si>
    <t>741121</t>
  </si>
  <si>
    <t>KRABICE (ROZVODKA) INSTALAČNÍ ODBOČNÁ PRÁZDNÁ</t>
  </si>
  <si>
    <t>703512</t>
  </si>
  <si>
    <t>ELEKTROINSTALAČNÍ LIŠTA ŠÍŘKY PŘES 30 DO 60 MM</t>
  </si>
  <si>
    <t>TRS</t>
  </si>
  <si>
    <t>D1-08</t>
  </si>
  <si>
    <t>75N17Y</t>
  </si>
  <si>
    <t>TRS, OVLÁDACÍ BLOK - DEMONTÁŽ</t>
  </si>
  <si>
    <t>75N17X</t>
  </si>
  <si>
    <t>TRS, OVLÁDACÍ BLOK - MONTÁŽ</t>
  </si>
  <si>
    <t>POTŘEBNÝ MATERIÁL A KABELÁŽ PRO PŘEMÍSTĚNÍ OVLÁDACÍHO BLOKU TRS (PŘESUN DO NOVÉHO RACKU V RÁMCI MÍSTNOSTI)</t>
  </si>
  <si>
    <t>PZTS</t>
  </si>
  <si>
    <t>D1-09</t>
  </si>
  <si>
    <t>75O513</t>
  </si>
  <si>
    <t>EZS, ÚSTŘEDNA DO 264 ZÓN</t>
  </si>
  <si>
    <t>75O51X</t>
  </si>
  <si>
    <t>EZS, ÚSTŘEDNA - MONTÁŽ</t>
  </si>
  <si>
    <t>75O521</t>
  </si>
  <si>
    <t>EZS, SOFTWARE ÚSTŘEDNY</t>
  </si>
  <si>
    <t>75O543</t>
  </si>
  <si>
    <t>EZS, KLÁVESNICE - LCD DISPLEJ</t>
  </si>
  <si>
    <t>75O542</t>
  </si>
  <si>
    <t>EZS, KLÁVESNICE - MONTÁŽ</t>
  </si>
  <si>
    <t>75O551</t>
  </si>
  <si>
    <t>EZS, KONCENTRÁTOR 8 ZÓN + 4 PGM VÝSTUPY V PLASTOVÉM KRYTU</t>
  </si>
  <si>
    <t>75O554</t>
  </si>
  <si>
    <t>EZS, KONCENTRÁTOR 8 ZÓN + 4 PGM S POSILOVACÍM ZDROJEM V KOVOVÉM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</si>
  <si>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</si>
  <si>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</si>
  <si>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</si>
  <si>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</si>
  <si>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</si>
  <si>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</si>
  <si>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</si>
  <si>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</si>
  <si>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</si>
  <si>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</si>
  <si>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</si>
  <si>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</si>
  <si>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</si>
  <si>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</si>
  <si>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</si>
  <si>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</si>
  <si>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</si>
  <si>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</si>
  <si>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75O5B1</t>
  </si>
  <si>
    <t>EZS, HLÁSIČ KOUŘE</t>
  </si>
  <si>
    <t>75O5BX</t>
  </si>
  <si>
    <t>EZS, HLÁSIČ KOUŘE - MONTÁŽ</t>
  </si>
  <si>
    <t>75O5G1</t>
  </si>
  <si>
    <t>EZS, BEZKONTAKTNÍ ČTEČKA KARET</t>
  </si>
  <si>
    <t>75O5GX</t>
  </si>
  <si>
    <t>EZS, BEZKONTAKTNÍ ČTEČKA KARET - MONTÁŽ</t>
  </si>
  <si>
    <t>75O5H1</t>
  </si>
  <si>
    <t>EZS, PROPOJOVACÍ MODUL PRO ČTEČKU</t>
  </si>
  <si>
    <t>75O5HX</t>
  </si>
  <si>
    <t>EZS, PROPOJOVACÍ MODUL PRO ČTEČKU - MONTÁŽ</t>
  </si>
  <si>
    <t>75O5I1</t>
  </si>
  <si>
    <t>EZS, ELEKTROMAGNETICKÝ ZÁMEK</t>
  </si>
  <si>
    <t>75O68X</t>
  </si>
  <si>
    <t>EKV, ELEKTROMAGNETICKÝ ZÁMEK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</si>
  <si>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</si>
  <si>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</si>
  <si>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</si>
  <si>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</si>
  <si>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</si>
  <si>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</si>
  <si>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</si>
  <si>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</si>
  <si>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</si>
  <si>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</si>
  <si>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</si>
  <si>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</si>
  <si>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</si>
  <si>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</si>
  <si>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</si>
  <si>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</si>
  <si>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</si>
  <si>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</si>
  <si>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75O5O2</t>
  </si>
  <si>
    <t>EZS, ZÁVĚREČNÉ OŽIVENÍ, NASTAVENÍ A FUNKČNÍ ODZKOUŠENÍ ZAŘÍZENÍ EZS</t>
  </si>
  <si>
    <t>75O5O4</t>
  </si>
  <si>
    <t>EZS, UVEDENÍ ÚSTŘEDNY EZS DO TRVALÉHO PROVOZU</t>
  </si>
  <si>
    <t>130</t>
  </si>
  <si>
    <t>75O661</t>
  </si>
  <si>
    <t>EKV, OVLÁDACÍ TLAČÍTKO</t>
  </si>
  <si>
    <t>131</t>
  </si>
  <si>
    <t>75O66X</t>
  </si>
  <si>
    <t>EKV, OVLÁDACÍ TLAČÍTKO - MONTÁŽ</t>
  </si>
  <si>
    <t>132</t>
  </si>
  <si>
    <t>133</t>
  </si>
  <si>
    <t>75J412</t>
  </si>
  <si>
    <t>KABEL SDĚLOVACÍ SE ZVÝŠENOU ODOLNOSTÍ PROTI ŠÍŘENÍ PLAMENE A S FUNKČNÍ SCHOPNOSTÍ PŘI POŽÁRU DO 10 PÁRŮ PRŮMĚRU 0,5 MM</t>
  </si>
  <si>
    <t>134</t>
  </si>
  <si>
    <t>75J413</t>
  </si>
  <si>
    <t>KABEL SDĚLOVACÍ SE ZVÝŠENOU ODOLNOSTÍ PROTI ŠÍŘENÍ PLAMENE A S FUNKČNÍ SCHOPNOSTÍ PŘI POŽÁRU DO 10 PÁRŮ PRŮMĚRU 0,8 MM</t>
  </si>
  <si>
    <t>135</t>
  </si>
  <si>
    <t>75J41X</t>
  </si>
  <si>
    <t>KABEL SDĚLOVACÍ SE ZVÝŠENOU ODOLNOSTÍ PROTI ŠÍŘENÍ PLAMENE A S FUNKČNÍ SCHOPNOSTÍ PŘI POŽÁRU DO 10 PÁRŮ - MONTÁŽ</t>
  </si>
  <si>
    <t>136</t>
  </si>
  <si>
    <t>75J111</t>
  </si>
  <si>
    <t>NOSNÁ LIŠTA PLASTOVÁ</t>
  </si>
  <si>
    <t>137</t>
  </si>
  <si>
    <t>75J11X</t>
  </si>
  <si>
    <t>NOSNÁ LIŠTA PLASTOVÁ - MONTÁŽ</t>
  </si>
  <si>
    <t>138</t>
  </si>
  <si>
    <t>744612</t>
  </si>
  <si>
    <t>JISTIČ JEDNOPÓLOVÝ (10 KA) OD 4 DO 10 A</t>
  </si>
  <si>
    <t>139</t>
  </si>
  <si>
    <t>702511</t>
  </si>
  <si>
    <t>PRŮRAZ ZDIVEM (PŘÍČKOU) ZDĚNÝM TLOUŠŤKY DO 45 CM</t>
  </si>
  <si>
    <t>140</t>
  </si>
  <si>
    <t>75K211</t>
  </si>
  <si>
    <t>NAPÁJECÍ ZDROJ 12 V DC DO 5 A</t>
  </si>
  <si>
    <t>141</t>
  </si>
  <si>
    <t>75K21X</t>
  </si>
  <si>
    <t>NAPÁJECÍ ZDROJ 12 V DC - MONTÁŽ</t>
  </si>
  <si>
    <t>142</t>
  </si>
  <si>
    <t>Dozor správce zařízení</t>
  </si>
  <si>
    <t xml:space="preserve">  SO661-09</t>
  </si>
  <si>
    <t>Orientační systém</t>
  </si>
  <si>
    <t>SO661-09</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</si>
  <si>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</si>
  <si>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</si>
  <si>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</si>
  <si>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</si>
  <si>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40444200</t>
  </si>
  <si>
    <t>Směrová cedule prosvětlená 1460x600mm dle normy TNŽ 736390 dodávky vč.kotvení a montáže  poz.10-INF 01b</t>
  </si>
  <si>
    <t>1=1.000 [A]</t>
  </si>
  <si>
    <t>40444300</t>
  </si>
  <si>
    <t>Směrová tabulka piktogramy 840x240mm dle normy TNŽ 736390 dodávky vč.kotvení a montáže  poz10-INF 17</t>
  </si>
  <si>
    <t>40444400</t>
  </si>
  <si>
    <t>Směrovací cedule prosvětlená  1000x600mm dle normy TNŽ 736390 dodávky vč.kotvení a montáže  poz.10-INF 01a</t>
  </si>
  <si>
    <t>2=2.000 [A]</t>
  </si>
  <si>
    <t>40444500</t>
  </si>
  <si>
    <t>Směrová tabulka piktogramy 880x240mm dle normy TNŽ 736390 dodávky vč.kotvení a montáže  poz.10-INF 02, 03, 04, 16</t>
  </si>
  <si>
    <t>2+1+1+1=5.000 [A]</t>
  </si>
  <si>
    <t>40444600</t>
  </si>
  <si>
    <t>Směrová tabulka piktogramy 680x240mm dle normy TNŽ 736390 dodávky vč.kotvení a montáže  poz.10-INF 07,08, 09, 11, 12,13</t>
  </si>
  <si>
    <t>2+2+2+1+1+1=9.000 [A]</t>
  </si>
  <si>
    <t>40444800</t>
  </si>
  <si>
    <t>Směrová tabulka piktogramy 440x240mm dle normy TNŽ 736390 dodávky vč.kotvení a montáže  poz.10-INF 14</t>
  </si>
  <si>
    <t>40444900</t>
  </si>
  <si>
    <t>Směrová tabulka piktogramy 640x240mm dle normy TNŽ 736390 dodávky vč.kotvení a montáže  poz.10-INF 03</t>
  </si>
  <si>
    <t>40445000</t>
  </si>
  <si>
    <t>Směrová tabulka piktogramy 1080x240mm dle normy TNŽ 736390 dodávky vč.kotvení a montáže  poz.10-INF 05, 06</t>
  </si>
  <si>
    <t>1+1=2.000 [A]</t>
  </si>
  <si>
    <t>40445001</t>
  </si>
  <si>
    <t>Samolepka na okno 2410x240mm d  poz.10-INF 15</t>
  </si>
  <si>
    <t>40446000</t>
  </si>
  <si>
    <t>M+D -světelný nápis vel.1800/550 dle normy TNŽ 736390  připojení na EL poz.2b</t>
  </si>
  <si>
    <t>953- R.pol.01</t>
  </si>
  <si>
    <t>Rozhlasové zařízení - 1, D+M Jedná se o akustický informační systém, který bude sloužit k poskytování akustických informací. Zdrojem sdělovaných informací je v</t>
  </si>
  <si>
    <t>Rozhlasové zařízení - 1, D+M  
Jedná se o akustický informační systém, který bude sloužit k poskytování akustických informací. Zdrojem sdělovaných informací je vlastní databáze zařízení s vazbou na informace o jízdě nebo sestavě vlaku. Celkem bude instalováno 8ks tohoto zařízení, 3 v interiéru a 5 v exteriéru.</t>
  </si>
  <si>
    <t>953-R.pol.03</t>
  </si>
  <si>
    <t>Inf. v Braillově písmu -ozn. 3 Jedná se o hmatové štítky pro zrakově postižené osoby, štítky budou instalovány v interiéru u vstupů na WC a to 200mm nad kliko</t>
  </si>
  <si>
    <t>Inf. v Braillově písmu -ozn. 3   
Jedná se o hmatové štítky pro zrakově postižené osoby, štítky budou instalovány v interiéru u vstupů na WC a to 200mm nad klikou z vnější strany vstupních dveří.</t>
  </si>
  <si>
    <t>953-R.pol.02</t>
  </si>
  <si>
    <t>El. informační tabule - ozn.2b, D+M Jedná se o nově navrženou elektronickou informační tabuli s informacemi o směru jízdy, nástupišti, čase odjezdů/př</t>
  </si>
  <si>
    <t>El. informační tabule - ozn.2b, D+M   
Jedná se o nově navrženou elektronickou informační tabuli s informacemi o směru jízdy, nástupišti, čase odjezdů/příjezdů apod. Tato informační tabule bude umístěna ze západního konce zastřešeného peronu. Jedná se pouze o 1ks.</t>
  </si>
  <si>
    <t>953-R.pol.05</t>
  </si>
  <si>
    <t>Prvek OHM – ozn.5, D+M OHM – orientační hlasový majáček. Jedná se o zařízení pro zrakově postižené cestující. Majáčky budou obsahovat základní povel a rozšíře</t>
  </si>
  <si>
    <t>Prvek OHM – ozn.5, D+M   
OHM – orientační hlasový majáček. Jedná se o zařízení pro zrakově postižené cestující. Majáčky budou obsahovat základní povel a rozšířenou frázi, což cestujícím se zrakovým postižením usnadní orientaci v prostoru. Použité výrobky musí být v souladu s NV č. 163/2002 Sb. a TN TZÚS 12.02.07. Budou instalovány u hlavních vstupů do zádveří/čekárny (ve výšce 3m).</t>
  </si>
  <si>
    <t>953-R.pol.06</t>
  </si>
  <si>
    <t>Informační stojan s hlasovým výstupem – ozn.6, D+M Jedná se o zařízení, které podává informace o příjezdech a odjezdech vlaků i v akustické podobě. 1x stisk</t>
  </si>
  <si>
    <t>Informační stojan s hlasovým výstupem – ozn.6, D+M    
Jedná se o zařízení, které podává informace o příjezdech a odjezdech vlaků i v akustické podobě. 1x stisk červeného tlačítka zoom a vysoký kontrast textu pro slabozraké. 3x stisk červeného tlačítka čtecí režim pro nevidomé. Stojany budou vybaveny anténou pro lokalizaci, po vyvolání povelu 1 zazní specifický trylek INFO. Jeden tento stojan bude umístěn na nástupišti v exteriéru, Druhý v čekárně v interiéru..</t>
  </si>
  <si>
    <t>953-R.pol.07</t>
  </si>
  <si>
    <t>Stojany na informace – ozn.7, D+M Bude se jednat o stojany na letáky a brožury dopravců.</t>
  </si>
  <si>
    <t>Stojany na informace – ozn.7, D+M   
Bude se jednat o stojany na letáky a brožury dopravců.</t>
  </si>
  <si>
    <t>953-R.pol.08</t>
  </si>
  <si>
    <t>Signalizační pás – ozn.8 Jedná se o exteriérový prvek. Jde o výstražný prvek určený slabozrakým/nevidomým cestujícím. Jeho funkcí je varovat před možným zdroj</t>
  </si>
  <si>
    <t>Signalizační pás – ozn.8   
Jedná se o exteriérový prvek. Jde o výstražný prvek určený slabozrakým/nevidomým cestujícím. Jeho funkcí je varovat před možným zdrojem úrazu. Šířka tohoto pásu musí být 0,8m. Jeho povrchová úprava a barva musí být v silném kontrastu ke zbylé betonové dlažbě.</t>
  </si>
  <si>
    <t>953-R.pol.09</t>
  </si>
  <si>
    <t>Zářivkové nouzové svítidlo – ozn.9, D+M  1x11W s vlastním zdrojem, osvětlení je zajištěno svítidly s vlastním zdrojem (baterie – min. 60min.) dle platné PBŘ. V</t>
  </si>
  <si>
    <t>Zářivkové nouzové svítidlo – ozn.9, D+M   
1x11W s vlastním zdrojem, osvětlení je zajištěno svítidly s vlastním zdrojem (baterie – min. 60min.) dle platné PBŘ. V případě požáru, výpadku elektřiny signalizuje směr únikové cesty.</t>
  </si>
  <si>
    <t xml:space="preserve">  SO661-10</t>
  </si>
  <si>
    <t>Silnoproud - vnitřní</t>
  </si>
  <si>
    <t>SO661-10</t>
  </si>
  <si>
    <t>21-M</t>
  </si>
  <si>
    <t>Elektromontáže</t>
  </si>
  <si>
    <t>210-2901-R.pol</t>
  </si>
  <si>
    <t>Svítidlo LED přisazené/podhledové kulaté svítidlo 1x17W, IP20 - D+M ozn.502</t>
  </si>
  <si>
    <t>210-2902-R.pol</t>
  </si>
  <si>
    <t>Svítidlo LED přisazené/podhledové kulaté svítidlo 1x17W, IP20 a autonomním zdrojem- D+M ozn.502</t>
  </si>
  <si>
    <t>210-2903-R.pol</t>
  </si>
  <si>
    <t>Svítidlo typu "L" interiérové podhledové LED 600x600, 3x 7,67W, (IP40) - D+M</t>
  </si>
  <si>
    <t>210-2904-R.pol</t>
  </si>
  <si>
    <t>Svítidlo typu "N" interiérové podhledové LED 600x600, 4x 8,25W, (IP40) - D+M</t>
  </si>
  <si>
    <t>210-2905-R.pol</t>
  </si>
  <si>
    <t>Svítidlo "typu P" stropní žárovkové 1x80W se závitem E27 (IP44) - D+M</t>
  </si>
  <si>
    <t>210-2907-R.pol</t>
  </si>
  <si>
    <t>Svítidlo nástěnné žárovkové 1x80W se závitem E27 (IP44) - D+M</t>
  </si>
  <si>
    <t>210-2908-R.pol</t>
  </si>
  <si>
    <t>Svítidlo stropní žárovkové 1x80W se závitem E27, IP20 - D+M</t>
  </si>
  <si>
    <t>210-2909-R.pol</t>
  </si>
  <si>
    <t>Stropní svítidlo v bytech - 1x80W - D+M</t>
  </si>
  <si>
    <t>220320201</t>
  </si>
  <si>
    <t>Montáž zvonku pro vnitřní použití na střídavý nebo stejnosměrný proud napětí 3 až 24 V</t>
  </si>
  <si>
    <t>37414130</t>
  </si>
  <si>
    <t>zvonek bytový</t>
  </si>
  <si>
    <t>220320233</t>
  </si>
  <si>
    <t>Montáž příslušenství zvonku tlačítka</t>
  </si>
  <si>
    <t>34531735-R.pol</t>
  </si>
  <si>
    <t>ovladač zvonkový tlačítkový - před bytem</t>
  </si>
  <si>
    <t>741-01-R.pol</t>
  </si>
  <si>
    <t>Rozvaděč R16 (viz samostaná příloha č. 7) - D+M</t>
  </si>
  <si>
    <t>741-02-R.pol</t>
  </si>
  <si>
    <t>Elektroměrový rozvaděč ER1+2 (viz samostaná příloha č. 6) - D+M</t>
  </si>
  <si>
    <t>741-03-R.pol</t>
  </si>
  <si>
    <t>Bytové rozváděče RB01, RB02, RB03, RB04, RB05, RB06 (viz samostaná příloha č. 8) - D+M</t>
  </si>
  <si>
    <t>741-04-R.pol</t>
  </si>
  <si>
    <t>Hlavní ochranná přípojnice HOP, pomocná POP - D+M</t>
  </si>
  <si>
    <t>741-05-R.pol.</t>
  </si>
  <si>
    <t>Úprava pojistkové skříně KS1 - výměna pojistek z 1x80A + 2x100A na 3x100A</t>
  </si>
  <si>
    <t>741110063</t>
  </si>
  <si>
    <t>Montáž trubek elektroinstalačních s nasunutím nebo našroubováním do krabic plastových ohebných, uložených pod omítku, vnější O přes 35 mm</t>
  </si>
  <si>
    <t>34571064</t>
  </si>
  <si>
    <t>trubka elektroinstalační ohebná z PVC</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</si>
  <si>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</si>
  <si>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</si>
  <si>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</si>
  <si>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34571519</t>
  </si>
  <si>
    <t>krabice univerzální odbočná z PH s víčkem, D 73,5mmx43mm</t>
  </si>
  <si>
    <t>741-11-R.pol</t>
  </si>
  <si>
    <t>Kabel coax CB113-75ohm - D+M</t>
  </si>
  <si>
    <t>741120001</t>
  </si>
  <si>
    <t>Montáž vodičů izolovaných měděných bez ukončení uložených pod omítku plných a laněných (CY), průřezu žíly 0,35 až 6 mm2</t>
  </si>
  <si>
    <t>34140825</t>
  </si>
  <si>
    <t>vodič silový s Cu jádrem 4mm2</t>
  </si>
  <si>
    <t>34140826</t>
  </si>
  <si>
    <t>vodič silový s Cu jádrem 6mm2</t>
  </si>
  <si>
    <t>741120003</t>
  </si>
  <si>
    <t>Montáž vodičů izolovaných měděných bez ukončení uložených pod omítku plných a laněných (CY), průřezu žíly 10 až 16 mm2</t>
  </si>
  <si>
    <t>34140846</t>
  </si>
  <si>
    <t>vodič izolovaný s Cu jádrem 10mm2</t>
  </si>
  <si>
    <t>741122025</t>
  </si>
  <si>
    <t>Montáž kabelů měděných bez ukončení uložených pod omítku plných kulatých (CYKY), počtu a průřezu žil 4x16 až 25 mm2</t>
  </si>
  <si>
    <t>34111080-R.pol.</t>
  </si>
  <si>
    <t>kabel silový s Cu jádrem 1kV 4x50mm2</t>
  </si>
  <si>
    <t>kabel silový s Cu jádrem 1kV 4x25mm2</t>
  </si>
  <si>
    <t>741122611</t>
  </si>
  <si>
    <t>Montáž kabelů měděných bez ukončení uložených pevně plných kulatých nebo bezhalogenových (CYKY) počtu a průřezu žil 3x1,5 až 6 mm2</t>
  </si>
  <si>
    <t>34111036</t>
  </si>
  <si>
    <t>kabel silový s Cu jádrem 1kV 3x2,5mm2</t>
  </si>
  <si>
    <t>741122621</t>
  </si>
  <si>
    <t>Montáž kabelů měděných bez ukončení uložených pevně plných kulatých nebo bezhalogenových (CYKY) počtu a průřezu žil 4x1,5 až 4 mm2</t>
  </si>
  <si>
    <t>34111060</t>
  </si>
  <si>
    <t>kabel silový s Cu jádrem 1kV 4x1,5mm2</t>
  </si>
  <si>
    <t>741122623</t>
  </si>
  <si>
    <t>Montáž kabelů měděných bez ukončení uložených pevně plných kulatých nebo bezhalogenových (CYKY) počtu a průřezu žil 4x10 mm2</t>
  </si>
  <si>
    <t>34111076</t>
  </si>
  <si>
    <t>kabel silový s Cu jádrem 1kV 4x10mm2</t>
  </si>
  <si>
    <t>741122641</t>
  </si>
  <si>
    <t>Montáž kabelů měděných bez ukončení uložených pevně plných kulatých nebo bezhalogenových (CYKY) počtu a průřezu žil 5x1,5 až 2,5 mm2</t>
  </si>
  <si>
    <t>34111094</t>
  </si>
  <si>
    <t>kabel silový s Cu jádrem 1kV 5x2,5mm2</t>
  </si>
  <si>
    <t>34111090</t>
  </si>
  <si>
    <t>kabel silový s Cu jádrem 1kV 5x1,5mm2</t>
  </si>
  <si>
    <t>741-12-R.pol</t>
  </si>
  <si>
    <t>Kabel UTP 4x2x0,8 - D+M</t>
  </si>
  <si>
    <t>741-2101-R.pol</t>
  </si>
  <si>
    <t>Demontáž stávající elektroinstalace včetně kabeláže - vč.likvidace</t>
  </si>
  <si>
    <t>741-2102-R.pol</t>
  </si>
  <si>
    <t>Demontáž stávající elektroměrové skříně (KS08) pro byty, vč.likvidace</t>
  </si>
  <si>
    <t>741211817</t>
  </si>
  <si>
    <t>Demontáž rozvodnic kovových, uložených pod omítkou, krytí do IPx 4, plochy přes 0,8 m2</t>
  </si>
  <si>
    <t>741310001</t>
  </si>
  <si>
    <t>Montáž spínačů jedno nebo dvoupólových nástěnných se zapojením vodičů, pro prostředí normální vypínačů, řazení 1-jednopólových</t>
  </si>
  <si>
    <t>34535512</t>
  </si>
  <si>
    <t>spínač jednopólový 10A bílý</t>
  </si>
  <si>
    <t>741310021</t>
  </si>
  <si>
    <t>Montáž spínačů jedno nebo dvoupólových nástěnných se zapojením vodičů, pro prostředí normální přepínačů, řazení 5-sériových</t>
  </si>
  <si>
    <t>34535573</t>
  </si>
  <si>
    <t>spínač řazení 5 10A bílý</t>
  </si>
  <si>
    <t>741310022</t>
  </si>
  <si>
    <t>Montáž spínačů jedno nebo dvoupólových nástěnných se zapojením vodičů, pro prostředí normální přepínačů, řazení 6-střídavých</t>
  </si>
  <si>
    <t>34535573-R.pol</t>
  </si>
  <si>
    <t>741310025</t>
  </si>
  <si>
    <t>Montáž spínačů jedno nebo dvoupólových nástěnných se zapojením vodičů, pro prostředí normální přepínačů, řazení 7-křížových</t>
  </si>
  <si>
    <t>34536490</t>
  </si>
  <si>
    <t>kryt spínače jednopáčkový jednoduchý pro spínače řazení 1,2,6,7,1/0 3558A-A651</t>
  </si>
  <si>
    <t>741310031</t>
  </si>
  <si>
    <t>Montáž spínačů jedno nebo dvoupólových nástěnných se zapojením vodičů, pro prostředí venkovní nebo mokré vypínačů, řazení 1-jednopólových</t>
  </si>
  <si>
    <t>34535515</t>
  </si>
  <si>
    <t>spínač jednopólový 10A bílý, slonová kost</t>
  </si>
  <si>
    <t>741310042</t>
  </si>
  <si>
    <t>Montáž spínačů jedno nebo dvoupólových nástěnných se zapojením vodičů, pro prostředí venkovní nebo mokré přepínačů, řazení 6-střídavých</t>
  </si>
  <si>
    <t>34535577-R.pol</t>
  </si>
  <si>
    <t>spínač řazení 5 10A ostatní barvy</t>
  </si>
  <si>
    <t>741310112</t>
  </si>
  <si>
    <t>Montáž spínačů jedno nebo dvoupólových polozapuštěných nebo zapuštěných se zapojením vodičů bezšroubové připojení ovladačů, řazení 1/0-tlačítkových zapínacích</t>
  </si>
  <si>
    <t>34536490-R.pol</t>
  </si>
  <si>
    <t>741313001</t>
  </si>
  <si>
    <t>Montáž zásuvek domovních se zapojením vodičů bezšroubové připojení polozapuštěných nebo zapuštěných 10/16 A, provedení 2P + PE</t>
  </si>
  <si>
    <t>34555121</t>
  </si>
  <si>
    <t>zásuvka 2násobná 16A bílá</t>
  </si>
  <si>
    <t>741313002</t>
  </si>
  <si>
    <t>Montáž zásuvek domovních se zapojením vodičů bezšroubové připojení polozapuštěných nebo zapuštěných 10/16 A, provedení 2P + PE dvojí zapojení pro průběžnou mont</t>
  </si>
  <si>
    <t>Montáž zásuvek domovních se zapojením vodičů bezšroubové připojení polozapuštěných nebo zapuštěných 10/16 A, provedení 2P + PE dvojí zapojení pro průběžnou montáž</t>
  </si>
  <si>
    <t>34555101</t>
  </si>
  <si>
    <t>zásuvka 1násobná 16A bílý</t>
  </si>
  <si>
    <t>741313011</t>
  </si>
  <si>
    <t>Montáž zásuvek domovních se zapojením vodičů bezšroubové připojení chráněných v krabici 10/16 A, pro prostředí normální, provedení 2P + PE</t>
  </si>
  <si>
    <t>35811077</t>
  </si>
  <si>
    <t>zásuvka nepropustná nástěnná 16A 220V 3pólová</t>
  </si>
  <si>
    <t>741313031</t>
  </si>
  <si>
    <t>Montáž zásuvek domovních se zapojením vodičů šroubové připojení vestavných 10 popř. 16 A bez odvrtání profilovaného otvoru, provedení 1P zdířka</t>
  </si>
  <si>
    <t>741370034</t>
  </si>
  <si>
    <t>Montáž svítidel žárovkových se zapojením vodičů bytových nebo společenských místností nástěnných přisazených 2 zdroje nouzové</t>
  </si>
  <si>
    <t>34838100-R.pol</t>
  </si>
  <si>
    <t>svítidlo dočasné nouzové osvětlení, IP44 1x8W, 1h</t>
  </si>
  <si>
    <t>741-R.pol.01</t>
  </si>
  <si>
    <t>Indukční smyčka pro neslyšící D+M</t>
  </si>
  <si>
    <t>742</t>
  </si>
  <si>
    <t>Elektroinstalace - slaboproud</t>
  </si>
  <si>
    <t>742110411</t>
  </si>
  <si>
    <t>Montáž instalačních kanálů krytu pod parapetní žlab</t>
  </si>
  <si>
    <t>34575152</t>
  </si>
  <si>
    <t>žlab kabelový s víkem PVC (200x126)</t>
  </si>
  <si>
    <t>742220232</t>
  </si>
  <si>
    <t>Montáž příslušenství pro PZTS detektor na stěnu nebo na strop</t>
  </si>
  <si>
    <t>61124263-R.pol</t>
  </si>
  <si>
    <t>opticko - kouřový senzor</t>
  </si>
  <si>
    <t>742420051</t>
  </si>
  <si>
    <t>Montáž společné televizní antény antenního rozbočovače</t>
  </si>
  <si>
    <t>341R-pol.2</t>
  </si>
  <si>
    <t>Zesilovač, multiswitch, rozbočovač</t>
  </si>
  <si>
    <t>742420121</t>
  </si>
  <si>
    <t>Montáž společné televizní antény televizní zásuvky koncové nebo průběžné</t>
  </si>
  <si>
    <t>341-R-pol.1</t>
  </si>
  <si>
    <t>Zásuvka televizní pod omítku</t>
  </si>
  <si>
    <t>998742103</t>
  </si>
  <si>
    <t>Přesun hmot pro slaboproud stanovený z hmotnosti přesunovaného materiálu vodorovná dopravní vzdálenost do 50 m v objektech výšky přes 12 do 24 m</t>
  </si>
  <si>
    <t>HZS3222</t>
  </si>
  <si>
    <t>Hodinové zúčtovací sazby montáží technologických zařízení na stavebních objektech montér slaboproudých zařízení odborný</t>
  </si>
  <si>
    <t xml:space="preserve">  SO661-11</t>
  </si>
  <si>
    <t>Silnoproud  - hromosvod</t>
  </si>
  <si>
    <t>SO661-11</t>
  </si>
  <si>
    <t>210220101</t>
  </si>
  <si>
    <t>Montáž hromosvodného vedení svodových vodičů s podpěrami, průměru do 10 mm</t>
  </si>
  <si>
    <t>35441077</t>
  </si>
  <si>
    <t>drát D 8mm AlMgSi</t>
  </si>
  <si>
    <t>741420022</t>
  </si>
  <si>
    <t>Montáž hromosvodného vedení svorek se 3 a více šrouby</t>
  </si>
  <si>
    <t>1. Svodovými dráty se rozumí i jímací vedení na střeše.</t>
  </si>
  <si>
    <t>35441860</t>
  </si>
  <si>
    <t>svorka FeZn k jímací tyči - 4 šrouby</t>
  </si>
  <si>
    <t>35442035</t>
  </si>
  <si>
    <t>svorka uzemnění nerez zkušební, 62mm</t>
  </si>
  <si>
    <t>35442029</t>
  </si>
  <si>
    <t>svorka uzemnění nerez univerzální</t>
  </si>
  <si>
    <t>741430002</t>
  </si>
  <si>
    <t>Montáž jímacích tyčí délky do 3 m, na konstrukci zděnou</t>
  </si>
  <si>
    <t>35441065</t>
  </si>
  <si>
    <t>tyč jímací s rovným koncem 1500mm FeZn</t>
  </si>
  <si>
    <t>35441050</t>
  </si>
  <si>
    <t>tyč jímací s kovaným hrotem 1000mm FeZn</t>
  </si>
  <si>
    <t>741430004</t>
  </si>
  <si>
    <t>Montáž jímacích tyčí délky do 3 m, na střešní hřeben</t>
  </si>
  <si>
    <t>35441124</t>
  </si>
  <si>
    <t>tyč jímací s rovným koncem 3000mm nerez</t>
  </si>
  <si>
    <t>35441070</t>
  </si>
  <si>
    <t>tyč jímací s rovným koncem 2000mm FeZn</t>
  </si>
  <si>
    <t>35441859</t>
  </si>
  <si>
    <t>držák jímače a ochranné trubky s vrutem - 300mm, nerez</t>
  </si>
  <si>
    <t xml:space="preserve">  SO661-12</t>
  </si>
  <si>
    <t>Silnoproud - uzemnění</t>
  </si>
  <si>
    <t>SO661-12</t>
  </si>
  <si>
    <t>210220002</t>
  </si>
  <si>
    <t>Montáž uzemňovacího vedení s upevněním, propojením a připojením pomocí svorek na povrchu vodičů FeZn drátem nebo lanem průměru do 10 mm</t>
  </si>
  <si>
    <t>35441073</t>
  </si>
  <si>
    <t>drát D 10mm FeZn</t>
  </si>
  <si>
    <t>35442026</t>
  </si>
  <si>
    <t>svorka uzemnění Cu pro zemnící pásku</t>
  </si>
  <si>
    <t>35442028</t>
  </si>
  <si>
    <t>svorka uzemnění Cu pro zemnící pásku a drát, 60x40mm</t>
  </si>
  <si>
    <t>210220020</t>
  </si>
  <si>
    <t>Montáž uzemňovacího vedení s upevněním, propojením a připojením pomocí svorek v zemi s izolací spojů vodičů FeZn páskou průřezu do 120 mm2 v městské zástavbě</t>
  </si>
  <si>
    <t>35442062</t>
  </si>
  <si>
    <t>pás zemnící 30x4mm FeZn</t>
  </si>
  <si>
    <t>46-M</t>
  </si>
  <si>
    <t>Zemní práce při extr.mont.pracích</t>
  </si>
  <si>
    <t>460010025</t>
  </si>
  <si>
    <t>Vytyčení trasy inženýrských sítí v zastavěném prostoru</t>
  </si>
  <si>
    <t>KM</t>
  </si>
  <si>
    <t>1. Vcenách jsou zahrnuty i náklady na:  
a) pochůzky projektovanou tratí,  
b) vyznačení budoucí trasy,  
c) rozmístění, očíslování a označení opěrných bodů,  
d) označení překážek a míst pro kabelové prostupy a podchodové štoly.</t>
  </si>
  <si>
    <t xml:space="preserve">  SO661-N</t>
  </si>
  <si>
    <t>Stavební část - nezpůsobilé</t>
  </si>
  <si>
    <t>SO661-N</t>
  </si>
  <si>
    <t>310231055</t>
  </si>
  <si>
    <t>Zazdívka otvorů ve zdivu nadzákladovém děrovanými cihlami plochy přes 1 m2 do 4 m2 přes P10 do P15, tl. zdiva 300 mm</t>
  </si>
  <si>
    <t>2.NP 
0.90*2.02*0.20=0.364 [A] 
0.95*2.15*0.15=0.306 [B] 
1.00*2.17*0.55=1.194 [C] 
0.80*2.22*0.32=0.568 [D] 
0.40*1.20*0.32=0.154 [E] 
Celkem: A+B+C+D+E=2.586 [F]</t>
  </si>
  <si>
    <t>310236241</t>
  </si>
  <si>
    <t>Zazdívka otvorů ve zdivu nadzákladovém cihlami pálenými plochy přes 0,0225 m2 do 0,09 m2, ve zdi tl. do 300 mm</t>
  </si>
  <si>
    <t>Podkoví - podezdívka nosníků 7=7.000 [A]</t>
  </si>
  <si>
    <t>310239211</t>
  </si>
  <si>
    <t>Zazdívka otvorů ve zdivu nadzákladovém cihlami pálenými plochy přes 1 m2 do 4 m2 na maltu vápenocementovou</t>
  </si>
  <si>
    <t>1.PP 
 1.50*1.60*0.50=1.200 [A] 
(1.50*1.60-0.50*1.20)*0.50=0.900 [B] 
2*0.50*0.15*0.40=0.060 [C] 
Mezisoučet: A+B+C=2.160 [D] 
1.NP 
 0,25*,50*3,45 
0.15*0.25*3.00=0.113 [E] 
0.80*1.50*0.20=0.240 [F] 
0.15*0.065*2.05=0.020 [G] 
0.99*2.10*0.32=0.665 [H] 
1.945*2.595*0.30=1.514 [I] 
Mezisoučet: E+F+G+H+I=2.552 [J] 
2.NP 
 0.885*2.21*0.45=0.880 [K] 
0.14*2.21*0.14=0.043 [L] 
1.04*2.15*0.18=0.402 [M] 
1.04*2.21*0.535=1.230 [N] 
1.14*2.02*0.535=1.232 [O] 
(1.95*2.90-1.00*2.00)*0.25=0.914 [P] 
-0.50*0.50*0.15=-0.038 [Q] 
0.35*2.90*0.15=0.152 [R] 
0.19*2.02*0.14=0.054 [S] 
1.085*2.20*0.55=1.313 [T] 
Mezisoučet: K+L+M+N+O+P+Q+R+S+T=6.182 [U] 
Celkem: A+B+C+E+F+G+H+I+K+L+M+N+O+P+Q+R+S+T=10.894 [V]</t>
  </si>
  <si>
    <t>311272031</t>
  </si>
  <si>
    <t>Zdivo z pórobetonových tvárnic na tenké maltové lože, tl. zdiva 200 mm pevnost tvárnic přes P2 do P4, objemová hmotnost přes 450 do 600 kg/m3 hladkých</t>
  </si>
  <si>
    <t>2.NP 
 5.73*3.05=17.477 [A] 
5.50*3.05=16.775 [B] 
Celkem: A+B=34.252 [C]</t>
  </si>
  <si>
    <t>316381112</t>
  </si>
  <si>
    <t>Komínové krycí desky z betonu tř. C 12/15 až C 16/20 s případnou konstrukční obvodovou výztuží včetně bednění, s potěrem nebo s povrchem vyhlazeným ve spádu k o</t>
  </si>
  <si>
    <t>Komínové krycí desky z betonu tř. C 12/15 až C 16/20 s případnou konstrukční obvodovou výztuží včetně bednění, s potěrem nebo s povrchem vyhlazeným ve spádu k okrajům, bez přesahu, tl. přes 80 do 100 mm</t>
  </si>
  <si>
    <t>Komíny 
 0.60*0.45=0.270 [A] 
  0.60*0.60=0.360 [B] 
  2*0.50*1.00=1.000 [C] 
  0.95*0.50=0.475 [D] 
  2*1.00*0.60=1.200 [E] 
Celkem: A+B+C+D+E=3.305 [F]</t>
  </si>
  <si>
    <t>317168012</t>
  </si>
  <si>
    <t>Překlady keramické ploché osazené do maltového lože, výšky překladu 71 mm šířky 115 mm, délky 1250 mm</t>
  </si>
  <si>
    <t>1.NP 3=3.000 [A]</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</si>
  <si>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</si>
  <si>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317168022</t>
  </si>
  <si>
    <t>Překlady keramické ploché osazené do maltového lože, výšky překladu 71 mm šířky 145 mm, délky 1250 mm</t>
  </si>
  <si>
    <t>3.NP 2=2.000 [A]</t>
  </si>
  <si>
    <t>317941121</t>
  </si>
  <si>
    <t>Osazování ocelových válcovaných nosníků na zdivu I nebo IE nebo U nebo UE nebo L do č. 12 nebo výšky do 120 mm</t>
  </si>
  <si>
    <t>1.NP 
P1 - IPN 120 93.20=93.200 [A] 
P2 - IPN 120 77.70=77.700 [B] 
P3 - IPN 120 33.30=33.300 [C] 
2.NP 
P1 - IPN 120 155.40=155.400 [D] 
P2 - IPN 120 142.08=142.080 [E] 
P3 - IPN 120 146.52=146.520 [F] 
P4 - IPN 120 57.72=57.720 [G] 
P5 - IPN 120 74.93=74.930 [H] 
P6 - IPN 120 190.92=190.920 [I] 
P7 - IPN 120 24.42=24.420 [J] 
P8 - IPN 120 33.30=33.300 [K] 
Mezisoučet: A+B+C+D+E+F+G+H+I+J+K=1 029.490 [L] 
1029.49/1000=1.029 [M]</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</si>
  <si>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</si>
  <si>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13010714</t>
  </si>
  <si>
    <t>ocel profilová IPN 120 jakost 11 375</t>
  </si>
  <si>
    <t>317941123</t>
  </si>
  <si>
    <t>Osazování ocelových válcovaných nosníků na zdivu I nebo IE nebo U nebo UE nebo L č. 14 až 22 nebo výšky do 220 mm</t>
  </si>
  <si>
    <t>1.NP 
Z2 UPN 200 354.20/1000=0.354 [A]</t>
  </si>
  <si>
    <t>13010938</t>
  </si>
  <si>
    <t>ocel profilová UPE 200 jakost 11 375</t>
  </si>
  <si>
    <t>317941125</t>
  </si>
  <si>
    <t>Osazování ocelových válcovaných nosníků na zdivu I nebo IE nebo U nebo UE nebo L č. 24 a výše nebo výšky přes 220 mm</t>
  </si>
  <si>
    <t>1.NP 
P4  IPE 240 273.23=273.230 [A] 
P5  IPE 240 138.15=138.150 [B] 
P6  IPE 240 153.50=153.500 [C] 
Mezisoučet: A+B+C=564.880 [D] 
564.88/1000=0.565 [E]</t>
  </si>
  <si>
    <t>13010756</t>
  </si>
  <si>
    <t>ocel profilová IPE 240 jakost 11 375</t>
  </si>
  <si>
    <t>1.NP 
Z 1   UPE 280 146.30=146.300 [A] 
2.NP 
Z 1   UPE 280 100.32=100.320 [B] 
Mezisoučet: A+B=246.620 [C] 
246.62/1000=0.247 [D]</t>
  </si>
  <si>
    <t>13010834</t>
  </si>
  <si>
    <t>ocel profilová UPN 280 jakost 11 375</t>
  </si>
  <si>
    <t>13611232</t>
  </si>
  <si>
    <t>plech ocelový hladký jakost S235JR tl 12mm tabule</t>
  </si>
  <si>
    <t>2.NP  
Z 1   plech 12( 5.65+2.83)/1000=0.008 [A]</t>
  </si>
  <si>
    <t>319201321</t>
  </si>
  <si>
    <t>Vyrovnání nerovného povrchu vnitřního i vnějšího zdiva bez odsekání vadných cihel, maltou (s dodáním hmot) tl. do 30 mm</t>
  </si>
  <si>
    <t>Fasáda 20% plochy 
784.276*0.20=156.855 [A] 
Sokl 40% plochy 
107.123*0.40=42.849 [B] 
Celkem: A+B=199.704 [C]</t>
  </si>
  <si>
    <t>319202321</t>
  </si>
  <si>
    <t>Vyrovnání nerovného povrchu vnitřního i vnějšího zdiva přizděním, tl. přes 30 do 80 mm</t>
  </si>
  <si>
    <t>2.NP 
0.25*1.75*26=11.375 [A]</t>
  </si>
  <si>
    <t>319202331</t>
  </si>
  <si>
    <t>Vyrovnání nerovného povrchu vnitřního i vnějšího zdiva přizděním, tl. přes 80 do 150 mm</t>
  </si>
  <si>
    <t>2.NP 
1*1.75*0.45=0.788 [A]</t>
  </si>
  <si>
    <t>331231115</t>
  </si>
  <si>
    <t>Pilíře volně stojící z cihel pálených čtyřhranné až osmihranné (průřezu čtverce, T nebo kříže) pravoúhlé pod omítku nebo režné, bez spárování z cihel plných dl.</t>
  </si>
  <si>
    <t>Pilíře volně stojící z cihel pálených čtyřhranné až osmihranné (průřezu čtverce, T nebo kříže) pravoúhlé pod omítku nebo režné, bez spárování z cihel plných dl. 290 mm P 7 až P 15 M I, na maltu ze suché směsi 5 MPa</t>
  </si>
  <si>
    <t>1.NP 0.50*0.50*3.10=0.775 [A]</t>
  </si>
  <si>
    <t>1.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</si>
  <si>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340239211</t>
  </si>
  <si>
    <t>Zazdívka otvorů v příčkách nebo stěnách cihlami plnými pálenými plochy přes 1 m2 do 4 m2, tloušťky do 100 mm</t>
  </si>
  <si>
    <t>2.NP 
0.565*2.02=1.141 [A] 
0.20*2.02=0.404 [B] 
Celkem: A+B=1.545 [C]</t>
  </si>
  <si>
    <t>342244111</t>
  </si>
  <si>
    <t>Příčky jednoduché z cihel děrovaných klasických spojených na pero a drážku na maltu M5, pevnost cihel do P15, tl. příčky 115 mm</t>
  </si>
  <si>
    <t>1.NP 
5.15*3.45=17.768 [A] 
-0.80*2.05*3=-4.920 [B] 
Celkem: A+B=12.848 [C]</t>
  </si>
  <si>
    <t>1. Množství jednotek se určuje v m2 plochy konstrukce.</t>
  </si>
  <si>
    <t>342272205</t>
  </si>
  <si>
    <t>Příčky z pórobetonových tvárnic hladkých na tenké maltové lože objemová hmotnost do 500 kg/m3, tloušťka příčky 50 mm</t>
  </si>
  <si>
    <t>1.NP 
(0.14+0.45)*3.45=2.036 [A]</t>
  </si>
  <si>
    <t>411-R.pol</t>
  </si>
  <si>
    <t>Nosné sváry stropních nosníků</t>
  </si>
  <si>
    <t>1.PP podepření stávajícího nosníku klenby 
2xIPE 220 svařeno DLE PD 5*5.50=27.500 [A]</t>
  </si>
  <si>
    <t>413232221</t>
  </si>
  <si>
    <t>Zazdívka zhlaví stropních trámů nebo válcovaných nosníků pálenými cihlami válcovaných nosníků, výšky přes 150 do 300 mm</t>
  </si>
  <si>
    <t>1.PP osazeni I nosníků  5*2=10.000 [A] 
Podkroví oazení kosníků 14=14.000 [B] 
Celkem: A+B=24.000 [C]</t>
  </si>
  <si>
    <t>413321414</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</si>
  <si>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</si>
  <si>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25/30</t>
  </si>
  <si>
    <t>1.NP - roznášecí trám - viz.statika 
1.50*0.50*0.25=0.188 [A]</t>
  </si>
  <si>
    <t>1. V cenách pohledového betonu 413 32-2 jsou započteny i náklady na pečlivé hutnění zejména při líci konstrukce pro docílení neporušeného maltového povrchu bez vzhledových kazů.</t>
  </si>
  <si>
    <t>413351121</t>
  </si>
  <si>
    <t>Bednění nosníků a průvlaků - bez podpěrné konstrukce výška nosníku po spodní líc stropní desky přes 100 cm zřízení</t>
  </si>
  <si>
    <t>1.NP - roznášecí trám - viz.statika 
1.50*(0.50+2*0.25)=1.500 [A]</t>
  </si>
  <si>
    <t>1. Množství měrných jednotek se určuje v m2 rozvinuté plochy nosníku. Výška nosníku je dána jeho spodní hranou a spodním lícem stropní desky.  
2. Ceny jsou určeny pro nosníky, průvlaky, volné trámy, rámové příčle, ztužidla, konzoly, vodorovná táhla, tyčové konstrukce, stěnové i jeřábové dráhy, apod. neproměnného nebo proměnného průřezu, tvaru zalomeného nebo půdorysně zakřiveného.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t>
  </si>
  <si>
    <t>413351122</t>
  </si>
  <si>
    <t>Bednění nosníků a průvlaků - bez podpěrné konstrukce výška nosníku po spodní líc stropní desky přes 100 cm odstranění</t>
  </si>
  <si>
    <t>413352115</t>
  </si>
  <si>
    <t>Podpěrná konstrukce nosníků a průvlaků výšky podepření do 4 m výšky nosníku (po spodní hranu stropní desky) přes 100 cm zřízení</t>
  </si>
  <si>
    <t>1.NP - roznášecí trám - viz.statika 
1.50*0.50=0.750 [A]</t>
  </si>
  <si>
    <t>1. Množství měrných jednotek se určuje v m2 půdorysné plochy nosníku.  
2. Výška nosníku je dána jeho spodní hranou a spodním lícem stropní desky.</t>
  </si>
  <si>
    <t>413352116</t>
  </si>
  <si>
    <t>Podpěrná konstrukce nosníků a průvlaků výšky podepření do 4 m výšky nosníku (po spodní hranu stropní desky) přes 100 cm odstranění</t>
  </si>
  <si>
    <t>413941123</t>
  </si>
  <si>
    <t>Osazování ocelových válcovaných nosníků ve stropech I nebo IE nebo U nebo UE nebo L č. 14 až 22 nebo výšky do 220 mm</t>
  </si>
  <si>
    <t>1.PP podepření stávajícího nosníku klenby 
2xIPE 220 svařeno DLE PD 2*5*5.50*26.20/1000=1.441 [A]</t>
  </si>
  <si>
    <t>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t>
  </si>
  <si>
    <t>13010724</t>
  </si>
  <si>
    <t>ocel profilová IPN 220 jakost 11 375</t>
  </si>
  <si>
    <t>2.NP 
N 1   UPN220 376.50=376.500 [A] 
N 2   UPN220 352.80=352.800 [B] 
Mezisoučet: A+B=729.300 [C] 
729.30/1000=0.729 [D]</t>
  </si>
  <si>
    <t>13010828</t>
  </si>
  <si>
    <t>ocel profilová UPN 220 jakost 11 375</t>
  </si>
  <si>
    <t>413941125</t>
  </si>
  <si>
    <t>Osazování ocelových válcovaných nosníků ve stropech I nebo IE nebo U nebo UE nebo L č. 24 a výše nebo výšky přes 220 mm</t>
  </si>
  <si>
    <t>Podkroví 
N 1   HEA 240  1411.02=1 411.020 [A] 
N 2   HEA 240  1447.20=1 447.200 [B] 
N 3   HEA 240  657.27=657.270 [C] 
N 4   HEA 240  376.88=376.880 [D] 
N 5   HEA 240  340.70=340.700 [E] 
Mezisoučet: A+B+C+D+E=4 233.070 [F] 
4233.070/1000=4.233 [G]</t>
  </si>
  <si>
    <t>13010964</t>
  </si>
  <si>
    <t>ocel profilová HE-A 240 jakost 11 375</t>
  </si>
  <si>
    <t>413-R.pol.</t>
  </si>
  <si>
    <t>Ocel.konstr. podkroví - výměna a kotvení věnce - D+M , viz. statika</t>
  </si>
  <si>
    <t>Podkroví 
V 1  UPN 200  192.28=192.280 [A] 
K 1  UPN 200  80.96=80.960 [B] 
V 2  jackl 50/50/5+plech 10  163.84+25.12=188.960 [C] 
Celkem: A+B+C=462.200 [D]</t>
  </si>
  <si>
    <t>417321515</t>
  </si>
  <si>
    <t>Ztužující pásy a věnce z betonu železového (bez výztuže) tř. C 25/30</t>
  </si>
  <si>
    <t>Podkroví 
(0.45+13.32)*0.50*0.25=1.721 [A] 
(0.50+13.26)*0.50*0.25=1.720 [B] 
(4.66+0.32+3.00+0.32+5.30+0.50)*0.46*0.25=1.622 [C] 
(0.45+5.30+0.30+3.00+0.32+4.72+0.30)*0.46*0.25=1.655 [D] 
Celkem: A+B+C+D=6.718 [E]</t>
  </si>
  <si>
    <t>417351115</t>
  </si>
  <si>
    <t>Bednění bočnic ztužujících pásů a věnců včetně vzpěr zřízení</t>
  </si>
  <si>
    <t>Podkroví 
(0.45+13.32)*2*0.25=6.885 [A] 
(0.50+13.26)*2*0.25=6.880 [B] 
(4.66+0.32+3.00+0.32+5.30+0.50)*2*0.25=7.050 [C] 
(0.45+5.30+0.30+3.00+0.32+4.72+0.30)*2*0.25=7.195 [D] 
Celkem: A+B+C+D=28.010 [E]</t>
  </si>
  <si>
    <t>417351116</t>
  </si>
  <si>
    <t>Bednění bočnic ztužujících pásů a věnců včetně vzpěr odstranění</t>
  </si>
  <si>
    <t>417361821</t>
  </si>
  <si>
    <t>Výztuž ztužujících pásů a věnců z betonářské oceli 10 505 (R) nebo BSt 500</t>
  </si>
  <si>
    <t>Úprava povrchů vnitřních</t>
  </si>
  <si>
    <t>612311121</t>
  </si>
  <si>
    <t>Omítka vápenná vnitřních ploch nanášená ručně jednovrstvá hladká, tloušťky do 10 mm svislých konstrukcí stěn</t>
  </si>
  <si>
    <t>Pod obklady 
1N05 (1.80+0.98+0.645+0.475+0.10+0.995*2)*2.05=12.280 [A] 
(1.45+1.39)*0.60=1.704 [B] 
1N06 (1.50+1.80+1.00+1)*2.05=10.865 [C] 
1N07 (2.015+1.80)*2.0=7.630 [D] 
1N08 0.90*2.05=1.845 [E] 
1N09  2.00*0.60=1.200 [F] 
1N11+12 (2.02+1.20+1.57+3.315)*2.05=16.615 [G] 
1N16 (1.015+2.85)*2.05=7.923 [H] 
  1.39*0.60=0.834 [I] 
 1N19  0.90*2.05=1.845 [J] 
0.82*0.60=0.492 [K] 
1N22 2.90*0.60=1.740 [L] 
1N23 3.84*2.05=7.872 [M] 
1N27   0.60*0.60=0.360 [N] 
 1N33  (2.61*2+0.755+0.27*2+0.865+0.10)*2.05=15.334 [O] 
(0.99+1.68)*2*1.80-0.725*2.05=8.126 [P] 
1N34  (2.80+6.60+5.20)*2.05=29.930 [Q] 
1N35  (2*0.60+2.93)*0.70=2.891 [R] 
Mezisoučet: A+B+C+D+E+F+G+H+I+J+K+L+M+N+O+P+Q+R=129.486 [S] 
2.NP 
2N1.063.40*2.02+1.20*0.80=7.828 [T] 
2N2.025.50*0.60=3.300 [U] 
2N2.045.15*2.05=10.558 [V] 
2N03.024.50*0.60=2.700 [W] 
2N3.0510.65*2.02-(0.90*2.02+1.20*0.95)=18.555 [X] 
2N3.062.65*2.02-0.80*2.02=3.737 [Y] 
2N4.022.70*0.60=1.620 [Z] 
2N4.0611.30*2.02-(0.80*2.02+1.20*0.95)=20.070 [AA] 
2N5.035.15*2.02=10.403 [AB] 
2NK.028.24*2.02-(0.80*2.02+1.20*0.95)=13.889 [AC] 
2NK.044.30*0.60=2.580 [AD] 
Mezisoučet: T+U+V+W+X+Y+Z+AA+AB+AC+AD=95.240 [AE] 
Celkem: A+B+C+D+E+F+G+H+I+J+K+L+M+N+O+P+Q+R+T+U+V+W+X+Y+Z+AA+AB+AC+AD=224.726 [AF]</t>
  </si>
  <si>
    <t>1. Pro ocenění nanášení omítek v tloušťce jádrové omítky přes 10 mm se použije příplatek k cenám za každých dalších i započatých 5 mm tlouštky.  
2. Omítky stropních konstrukcí nanášené na pletivo se oceňují cenami omítek žebrových stropů nebo osamělých trámů.  
3. Podkladní a spojovací vrstvy se oceňují cenami souboru cen 61.13-1... této části katalogu.</t>
  </si>
  <si>
    <t>612311141</t>
  </si>
  <si>
    <t>Omítka vápenná vnitřních ploch nanášená ručně dvouvrstvá štuková, tloušťky jádrové omítky do 10 mm a tloušťky štuku do 3 mm svislých konstrukcí stěn</t>
  </si>
  <si>
    <t>odpočet hladkí omítky pod obklady 
-94.24=-94.240 [A] 
1.NP 
1N01 19.00*3.10=58.900 [B] 
-(1.88*2.17*3+2.05*3.025+1.375*2.12*2+2.23*3.10+1.88*3.05)=-36.917 [C] 
3*(1.88+2*2.17)*0.11=2.053 [D] 
(3.025+2*2.05)*0.11=0.784 [E] 
2*(1.375+2*2.12)*0.21=2.358 [F] 
(2.23+2*3.10)*0.50=4.215 [G] 
1N02 21.42*3.10=66.402 [H] 
-(2*0.95*2.05+1.375*2.12+2.23*3.10+2*1.43*2.20)=-20.015 [I] 
-(1.37+1.985)*3.10=-10.401 [J] 
(1.37+2*3.10)*0.50=3.785 [K] 
(1.985+2*3.10)*0.50=4.093 [L] 
1N03 (23.47-5.78)*3.10=54.839 [M] 
-(1.37+1.985)*3.10=-10.401 [N] 
-(1.05*2.05+1.39*2.17*2+1.52*3.00)=-12.745 [O] 
(1.39+2*2.17)*0.20=1.146 [P] 
(1.52+2*3.00)*0.40=3.008 [Q] 
1N041.50*3.00=4.500 [R] 
-1.05*2.05=-2.153 [S] 
1N05 (2.09+3.015+1.45+0.995*2)*3.00=25.635 [T] 
-1.39*2.17*2=-6.033 [U] 
(1.39+2*2.17)*0.20*2=2.292 [V] 
1N06 (1.50+1.80+1.00*2)*3.00=15.900 [W] 
1N07 (2.065+1.80)*3.00=11.595 [X] 
1N08 0.85*3.00=2.550 [Y] 
1N09 (2.605*2+2.25)*3.00=22.380 [Z] 
-(1.39*2.17+0.90*2.05)=-4.861 [AA] 
(1.39+2*2.7)*0.20=1.358 [AB] 
1N101.192*3.00=3.576 [AC] 
-0.80*2.05=-1.640 [AD] 
1N11+1N23 (1.57+0.70+2.51)*3.00=14.340 [AE] 
1N12 (2.02+1.20)*3.00=9.660 [AF] 
1N1310.52*3.00=31.560 [AG] 
-0.92*2.27=-2.088 [AH] 
(0.92+2*2.27)*0.40=2.184 [AI] 
1N14 (32.60-1.94+0.235*2)*3.00=93.390 [AJ] 
-(0.95*2.05*5+1.15*2.18+0.85*2.05+1.05*2.05)=-16.140 [AK] 
(1.32+2*2.10)*0.24=1.325 [AL] 
1N15 10.20*3.00=30.600 [AM] 
-(1.25*2.27+1.15*2.18)=-5.345 [AN] 
(1.25+2*2.27)*0.40=2.316 [AO] 
1N16(1.015*2+2.85)*3.545=17.300 [AP] 
-0.85*2.05=-1.743 [AQ] 
1N17 (12.54-1.94)*3.00=31.800 [AR] 
-(0.80*2.05*2+0.90*2.05)=-5.125 [AS] 
(1.30+2*2.05)*0.30=1.620 [AT] 
1N18 (10.18-2.83)*3.00=22.050 [AU] 
-(1.31*2.19+0.85*2.05)=-4.611 [AV] 
(1.31+2*2.19)*0.40=2.276 [AW] 
1N19 2*1.825*3.00=10.950 [AX] 
-(0.82*2.19+0.80*2.05)=-3.436 [AY] 
(0.82+2*2.19)*0.40=2.080 [AZ] 
1N20 (11.70+2.60)*3.46=49.478 [BA] 
-1.40*3.00=-4.200 [BB] 
1N21 (11.28+2.60)*3.46=48.025 [BC] 
-1.40*3.00=-4.200 [BD] 
1N22 16.93*3.00=50.790 [BE] 
-(0.95*2.05+1.49*3.00)=-6.418 [BF] 
(1.49*+2*3.00)*0.40= 
1N23 5.34*3.39=18.103 [BH] 
-0.75*2.05=-1.538 [BI] 
1N24 (15.85-5.78)*3.10=31.217 [BJ] 
-1.31*2.09=-2.738 [BK] 
(1.31+2*2.09)*0.40=2.196 [BL] 
1N25 (2.625*2+2.25)*3.00=22.500 [BM] 
-1.505*3.00=-4.515 [BN] 
(1.505+2*3.00)*0.40=3.002 [BO] 
1N26 25.04*3.00=75.120 [BP] 
-(0.95*2.05+1.39*2.27*2+1.375*2.12+2*1.43*2.20)=-17.465 [BQ] 
(1.39+2*2.27)*0.40=2.372 [BR] 
(1.375+2*2.12)*0.20=1.123 [BS] 
1N27 (10.43-2.87)*3.00=22.680 [BT] 
-1.39*2.17=-3.016 [BU] 
(1.39+2*2.17)*0.40=2.292 [BV] 
1N28 15.28*3.00=45.840 [BW] 
-0.90*2.05=-1.845 [BX] 
1N29 9.52*3.00=28.560 [BY] 
-(0.95*2.05*2+0.75*2.05)=-5.433 [BZ] 
1N3022.47*3.00=67.410 [CA] 
-(0.75*2.05+0.95*2.05*2+1.39*2.17*2)=-11.465 [CB] 
(0.75+2*2.05)*0.35=1.698 [CC] 
2*(1.39+2*2.17)*0.40=4.584 [CD] 
1N31 12.84*3.00=38.520 [CE] 
-(1.05*2.05+0.95*2.05*2+1.39*3.00)=-10.218 [CF] 
(0.95+2*2.05)*0.20=1.010 [CG] 
(1.39+2*3.00)*0.40=2.956 [CH] 
1N32 9.76*3.00 =29.280 [CI] 
-(1.025*2.05+0.95*2.05*3+1.05*2.05)=-10.096 [CJ] 
1N33 13.33*3.00=39.990 [CK] 
-(0.95*2.05+0.75*2.05*2)=-5.023 [CL] 
1N34  15.87*3.00=47.610 [CM] 
-(0.95+2.05+0.75*2.05*2)=-6.075 [CN] 
1N35 12.90*3.00=38.700 [CO] 
-(0.95*2.05+1.39*2.17)=-4.964 [CP] 
(1.39+2*2.17)*0.40=2.292 [CQ] 
1N36 18.53*3.00=55.590 [CR] 
-(1.39*2.27*2+1.025*2.05)=-8.412 [CS] 
2*(1.39+2*2.27)*0.40=4.744 [CT] 
Mezisoučet: A+B+C+D+E+F+G+H+I+J+K+L+M+N+O+P+Q+R+S+T+U+V+W+X+Y+Z+AA+AB+AC+AD+AE+AF+AG+AH+AI+AJ+AK+AL+AM+AN+AO+AP+AQ+AR+AS+AT+AU+AV+AW+AX+AY+AZ+BA+BB+BC+BD+BE+BF+BG+BH+BI+BJ+BK+BL+BM+BN+BO+BP+BQ+BR+BS+BT+BU+BV+BW+BX+BY+BZ+CA+CB+CC+CD+CE+CF+CG+CH+CI+CJ+CK+CL+CM+CN+CO+CP+CQ+CR+CS+CT= 
2.NP 
2N01 (15.76+6.64)*3.10=69.440 [CV] 
-(1.20*1.75+1.00*2.05*2+1.23*2.05)=-8.722 [CW] 
(1.20+2*1.75)*0.38=1.786 [CX] 
2N1.01 (11.52+3.68)*2.80=42.560 [CY] 
-(1.00*2.05+0.90*2.05+1.30*2.05)=-6.560 [CZ] 
2N1.03 17.52*2.80=49.056 [DA] 
-(1.30*2.05+1.10*2.10+2*1.10*1.75)=-8.825 [DB] 
(1.10+2*2.10)*0.20=1.060 [DC] 
2*(1.10+2*1.75)*0.42=3.864 [DD] 
2N02 (13.36-3.68)*2.80=27.104 [DE] 
-(1.10*2.10+1.20*1.75)=-4.410 [DF] 
(1.20+2*1.75)*0.38=1.786 [DG] 
2N1.04+2N1.05+2N1.06 (2.98+2.22+3.47)*2*2.80=48.552 [DH] 
-(0.90*2.05+2*1.20*1.75)=-6.045 [DI] 
2*(1.20+2*1.75)*0.38=3.572 [DJ] 
2N2.01 11.69*2.80=32.732 [DK] 
-(1.23*2.05+0.90*2.05*+0.80*2.05)= 
(1.23+2*2.05)*0.37=1.972 [DM] 
2N2.02 19.5*2.80=54.600 [DN] 
-(0.90*2.05+1.10*1.75)=-3.770 [DO] 
(1.10+2*1.75)*0.42=1.932 [DP] 
2N2.03+2N2.04 (1.77+2.66+3.50)*2*2.80=44.408 [DQ] 
-(1.10*1.75*2+0.90*2.05+0.80*2.05)=-7.335 [DR] 
2*(1.10+2*1.75)*0.42=3.864 [DS] 
2N3.01( 19.31-2.40-1.00)*2.80=44.548 [DT] 
-(1.00*2.05+1.20*2.05+0.90*2.05+2*0.80*2.05)=-9.635 [DU] 
(1.20+2*2.05)*0.40=2.120 [DV] 
2N3.02 20.76*2.80=58.128 [DW] 
-(1.10*1.75*2+1.00*2.05)=-5.900 [DX] 
2*(1.10+2*1.75)*0.40=3.680 [DY] 
2N3.03 (5.10+2.14*2)*2.80=26.264 [DZ] 
-1.20*1.75=-2.100 [EA] 
(1.20+2*1.75)*0.52=2.444 [EB] 
2N3.04 (3.90+2.40)*2.80=17.640 [EC] 
-1.20*1.75=-2.100 [ED] 
(1.20+2*1.75)*0.52=2.444 [EE] 
2N3.05 (2.90+2.435)*2*2.80=29.876 [EF] 
-(0.90*2.05+1.20*1.75)=-3.945 [EG] 
(1.20+2*1.75)*0.38=1.786 [EH] 
2N3.06+2N3.07(2.45+2.90)*2*2.80=29.960 [EI] 
-(2*0.80*2.05+1.20*1.75)=-5.380 [EJ] 
(1.20+2*1.75)*0.38=1.786 [EK] 
2N4.01 8.28*2.80=23.184 [EL] 
-(0.90*2.05+1.08*2.05+0.80*2.05)=-5.699 [EM] 
2N4.02 19.78*2.80=55.384 [EN] 
-(1.20*1.75*2+0.90*2.05+1.10*2.10)=-8.355 [EO] 
(1.20+2*1.75)*(0.52+0.38)=4.230 [EP] 
(1.10+2*2.10)*0.55=2.915 [EQ] 
2N4.03 (7.90-2.40)*2.80=15.400 [ER] 
-(0.90*2.05+1.10*2.10)=-4.155 [ES] 
2N4.04 15.85*2.80=44.380 [ET] 
-(1.10*1.75+0.90*2.05)=-3.770 [EU] 
(1.20+2*1.75)*0.38=1.786 [EV] 
2N4.05 (13.60-2.40)*2.80=31.360 [EW] 
-(1.10*1.75*2+0.90*2.05)=-5.695 [EX] 
(1.20+2*1.75)*0.38=1.786 [EY] 
2N5.01+2N5.02+2N5.03 (2.70+3.90+5.74)*2*2.80=69.104 [EZ] 
-(1.10*1.75*2+1.00*2.05)=-5.900 [FA] 
2*(1.20+2*1.75)*0.38=3.572 [FB] 
2NK.017.34*2.80=20.552 [FC] 
-(0.90*2.05*2+1.00*2.05+0.80*2.05)=-7.380 [FD] 
2NK.02 8.24*2.80=23.072 [FE] 
-(1.20*1.75+0.80*2.05)=-3.740 [FF] 
(1.20+2*1.75)*0.38=1.786 [FG] 
2NK.03 13.16*2.80=36.848 [FH] 
-(1.20*1.75+0.90*2.05)=-3.945 [FI] 
(1.20+2*1.75)*0.38=1.786 [FJ] 
2NK.04 28.00*2.80=78.400 [FK] 
-(3*1.20*1.75+0.90*2.05)=-8.145 [FL] 
3*(1.20+2*1.75)*0.42=5.922 [FM] 
Mezisoučet: CV+CW+CX+CY+CZ+DA+DB+DC+DD+DE+DF+DG+DH+DI+DJ+DK+DL+DM+DN+DO+DP+DQ+DR+DS+DT+DU+DV+DW+DX+DY+DZ+EA+EB+EC+ED+EE+EF+EG+EH+EI+EJ+EK+EL+EM+EN+EO+EP+EQ+ER+ES+ET+EU+EV+EW+EX+EY+EZ+FA+FB+FC+FD+FE+FF+FG+FH+FI+FJ+FK+FL+FM= 
3.NP 
3N01 17.30*2.65=45.845 [FO] 
-1.10*2.05=-2.255 [FP] 
3N02 16.20*2.65=42.930 [FQ] 
-1.10*2.05=-2.255 [FR] 
3N03 (5.30+5.02+5.04+5.30+14.14+14.12)*1.14=55.769 [FS] 
2*11.00*(1.14+3.95)/2=55.990 [FT] 
(7.32+2*0.15+7.00+0.23*2)*2.65=39.962 [FU] 
2*3.02*2*(1.14+2.65)*2=91.566 [FV] 
Komíny 
(0.95+0.486)*2*2.65=7.611 [FW] 
4*(1.00+0.485)*2*(3.80+3.95)/2=46.035 [FX] 
0.60*4*2.30=5.520 [FY] 
(1.00+0.60)*2*3.35=10.720 [FZ] 
(1.00+0.60)*2*3.60=11.520 [GA] 
stěna s komínem 
5.71*(1.14+3.95)/2=14.532 [GB] 
2.70*(2.65+3.95)/2=8.910 [GC] 
0.435*3.95=1.718 [GD] 
-2*1.10*2.05=-4.510 [GE] 
-4*3.14*0.425*0.425=-2.269 [GF] 
4*3.14*0.85*0.25=2.669 [GG] 
Mezisoučet: FO+FP+FQ+FR+FS+FT+FU+FV+FW+FX+FY+FZ+GA+GB+GC+GD+GE+GF+GG=430.008 [GH] 
Celkem: A+B+C+D+E+F+G+H+I+J+K+L+M+N+O+P+Q+R+S+T+U+V+W+X+Y+Z+AA+AB+AC+AD+AE+AF+AG+AH+AI+AJ+AK+AL+AM+AN+AO+AP+AQ+AR+AS+AT+AU+AV+AW+AX+AY+AZ+BA+BB+BC+BD+BE+BF+BG+BH+BI+BJ+BK+BL+BM+BN+BO+BP+BQ+BR+BS+BT+BU+BV+BW+BX+BY+BZ+CA+CB+CC+CD+CE+CF+CG+CH+CI+CJ+CK+CL+CM+CN+CO+CP+CQ+CR+CS+CT+CV+CW+CX+CY+CZ+DA+DB+DC+DD+DE+DF+DG+DH+DI+DJ+DK+DL+DM+DN+DO+DP+DQ+DR+DS+DT+DU+DV+DW+DX+DY+DZ+EA+EB+EC+ED+EE+EF+EG+EH+EI+EJ+EK+EL+EM+EN+EO+EP+EQ+ER+ES+ET+EU+EV+EW+EX+EY+EZ+FA+FB+FC+FD+FE+FF+FG+FH+FI+FJ+FK+FL+FM+FO+FP+FQ+FR+FS+FT+FU+FV+FW+FX+FY+FZ+GA+GB+GC+GD+GE+GF+GG=</t>
  </si>
  <si>
    <t>612821001</t>
  </si>
  <si>
    <t>Sanační omítka vnitřních ploch stěn pro vlhké zdivo, prováděná ručně zatřená</t>
  </si>
  <si>
    <t>1.PP - stropy  187.69=187.690 [A] 
1S13  19.60*2.45=48.020 [B] 
1S14  12.00*2.45=29.400 [C] 
1S15  (9.20+1.20*2)*2.45=28.420 [D] 
1S16a  (15.72+12.80)*2.29=65.311 [E] 
1S16b  (15.20+12.80)*2.29=64.120 [F] 
1S17a  (13.20+0.30*4)*2.29=32.976 [G] 
1S17b  (13.20+0.30*4)*2.29=32.976 [H] 
1S17c  9.00*2.29=20.610 [I] 
1S18  8.50*2.46=20.910 [J] 
1S19  17.20*2.46=42.312 [K] 
1S21  27.24*(2.45+1.94)/2=59.792 [L] 
1S22a  12.50*(2.45+1.94)/2=27.438 [M] 
1S22b  12.70*(2.45+1.94)/2=27.877 [N] 
1S23 22.72*(2.17+2.29)/2=50.666 [O] 
Celkem: A+B+C+D+E+F+G+H+I+J+K+L+M+N+O=738.518 [P]</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</si>
  <si>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</si>
  <si>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619991011</t>
  </si>
  <si>
    <t>Zakrytí vnitřních ploch před znečištěním včetně pozdějšího odkrytí konstrukcí a prvků obalením fólií a přelepením páskou</t>
  </si>
  <si>
    <t>Okna 
OK 02 1.31*2.0*8=20.960 [A] 
OK 03 1.31*2.19*5=14.345 [B] 
OK 04 1.81*2.09*3=11.349 [C] 
OK 05 0.84*2.19=1.840 [D] 
OK 06 1.17*2.19=2.562 [E] 
OK 07 0.74*2.19=1.621 [F] 
OK 09 1.02*1.67*15=25.551 [G] 
OK 10 1.12*1.67*13=24.315 [H] 
3.14*0.425*0.425*4=2.269 [I] 
Dveře 
 02  1.505*(2.95-0.56)=3.597 [J] 
 03  1.42*(2.95-0.56)=3.394 [K] 
 04  1.29*(2.96-0.56)*3=9.288 [L] 
 05   1.78*(2.95-0.56)=4.254 [M] 
 06  1.95*(2.985-0.56)=4.729 [N] 
 07  1.39*(2.95-0.56)=3.322 [O] 
Celkem: A+B+C+D+E+F+G+H+I+J+K+L+M+N+O=133.396 [P]</t>
  </si>
  <si>
    <t>1. U ceny -1011 se množství měrných jednotek určuje v m2 rozvinuté plochy jednotlivých konstrukcí a prvků.  
2. Zakrytí výplní otvorů se oceňuje příslušnými cenami souboru cen 629 99-10.. Zakrytí vnějších ploch před znečištěním.</t>
  </si>
  <si>
    <t>622131101</t>
  </si>
  <si>
    <t>Podkladní a spojovací vrstva vnějších omítaných ploch cementový postřik nanášený ručně celoplošně stěn</t>
  </si>
  <si>
    <t>622142002</t>
  </si>
  <si>
    <t>Potažení vnějších ploch pletivem v ploše nebo pruzích, na plném podkladu sklovláknitým provizorním přichycením stěn</t>
  </si>
  <si>
    <t>komíny 
(0.60+0.45)*2*1.00=2.100 [A] 
0.60*4*2.00=4.800 [B] 
2*(0.50+1.00)*4*0.95=11.400 [C] 
(0.95+0.50)*2*1.25=3.625 [D] 
(1.00+0.60)*2*1.10=3.520 [E] 
(1.00+0.60)*2*1.10=3.520 [F] 
Celkem: A+B+C+D+E+F=28.965 [G]</t>
  </si>
  <si>
    <t>1. Vcenách -2001 jsou započteny i náklady na tmel.</t>
  </si>
  <si>
    <t>622331111</t>
  </si>
  <si>
    <t>Omítka cementová vnějších ploch nanášená ručně jednovrstvá, tloušťky do 15 mm hrubá zatřená stěn</t>
  </si>
  <si>
    <t>1. Pro ocenění nanášení omítky v tloušťce jádrové omítky přes 15 mm se použije příplatek za každých dalších i započatých 5 mm.  
2. Podkladní a spojovací vrstvy se oceňují cenami souboru cen 62.13-1... této části katalogu.</t>
  </si>
  <si>
    <t>622635071</t>
  </si>
  <si>
    <t>Oprava spárování cihelného zdiva cementovou maltou včetně vysekání a vyčištění spár komínového nad střechou, v rozsahu opravované plochy přes 20 do 30 %</t>
  </si>
  <si>
    <t>625681011</t>
  </si>
  <si>
    <t>Ochrana proti holubům hrotový systém jednořadý, účinná šíře 10 cm</t>
  </si>
  <si>
    <t>Římsy 
(5.10+7.35+7.80+7.35+5.15)*2=65.500 [A] 
(2.65+4.70+2.70)*2=20.100 [B] 
Celkem: A+B=85.600 [C]</t>
  </si>
  <si>
    <t>Podlahy a podlahové konstrukce</t>
  </si>
  <si>
    <t>632451103</t>
  </si>
  <si>
    <t>Potěr cementový samonivelační ze suchých směsí tloušťky přes 5 do 10 mm</t>
  </si>
  <si>
    <t>Ccementová deskka tl.6mm 
36.08+22.24+107.69+78.46+8+18.882+36.79=308.142 [A]</t>
  </si>
  <si>
    <t>635211121</t>
  </si>
  <si>
    <t>Násyp lehký pod podlahy s udusáním a urovnáním povrchu z keramzitu</t>
  </si>
  <si>
    <t>(36.08+22.24)*0.055=3.208 [A] 
(107.69+78.46+8)*0.055=10.678 [B] 
113.42*0.065=7.372 [C] 
287.88*0.045=12.955 [D] 
18.882*0.035=0.661 [E] 
36.79*0.035=1.288 [F] 
366.35*0.175=64.111 [G] 
Celkem: A+B+C+D+E+F+G=100.273 [H]</t>
  </si>
  <si>
    <t>1. Ceny jsou určeny pro násyp vodorovný nebo ve spádu pod podlahy, mazaniny, dlažby a pro násypy na plochých střechách.</t>
  </si>
  <si>
    <t>Osazování výplní otvorů</t>
  </si>
  <si>
    <t>642944121</t>
  </si>
  <si>
    <t>Osazení ocelových dveřních zárubní lisovaných nebo z úhelníků dodatečně s vybetonováním prahu, plochy do 2,5 m2</t>
  </si>
  <si>
    <t>01a +b  3+3=6.000 [A] 
10  1+2=3.000 [B] 
11 1=1.000 [C] 
11m 6+7=13.000 [D] 
12 celá 4+2+1+3+4=14.000 [E] 
13 1+2=3.000 [F] 
14 1=1.000 [G] 
15m 3=3.000 [H] 
16m 1=1.000 [I] 
17 3+2+1=6.000 [J] 
Celkem: A+B+C+D+E+F+G+H+I+J=51.000 [K]</t>
  </si>
  <si>
    <t>1. V cenách nejsou započteny náklady na dodání zárubní, tyto se oceňují ve specifikaci.</t>
  </si>
  <si>
    <t>55331384</t>
  </si>
  <si>
    <t>zárubeň ocelová pro běžné zdění a pórobeton 150 levá/pravá 800</t>
  </si>
  <si>
    <t>01a +b  3+3=6.000 [A]</t>
  </si>
  <si>
    <t>55331346</t>
  </si>
  <si>
    <t>zárubeň ocelová pro běžné zdění a pórobeton 100 levá/pravá 600</t>
  </si>
  <si>
    <t>10 1+2=3.000 [A]</t>
  </si>
  <si>
    <t>55331348</t>
  </si>
  <si>
    <t>zárubeň ocelová pro běžné zdění a pórobeton 100 levá/pravá 700</t>
  </si>
  <si>
    <t>11m 6+7=13.000 [A] 
15m 3=3.000 [B] 
Celkem: A+B=16.000 [C]</t>
  </si>
  <si>
    <t>55331350</t>
  </si>
  <si>
    <t>zárubeň ocelová pro běžné zdění a pórobeton 100 levá/pravá 800</t>
  </si>
  <si>
    <t>11 1=1.000 [A] 
12 4+2+1+3+4=14.000 [B] 
16m 7+1=8.000 [C] 
Celkem: A+B+C=23.000 [D]</t>
  </si>
  <si>
    <t>55331354RRR</t>
  </si>
  <si>
    <t>zárubeň ocelová pro běžné zdění a pórobeton 100 levá/pravá 1000/2100</t>
  </si>
  <si>
    <t>13m 1=1.000 [A]</t>
  </si>
  <si>
    <t>55331352</t>
  </si>
  <si>
    <t>zárubeň ocelová pro běžné zdění a pórobeton 100 levá/pravá 900</t>
  </si>
  <si>
    <t>13 2+1+2=5.000 [A] 
17 3+2+1=6.000 [B] 
Celkem: A+B=11.000 [C]</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</si>
  <si>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</si>
  <si>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</si>
  <si>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</si>
  <si>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711161384</t>
  </si>
  <si>
    <t>Izolace proti zemní vlhkosti a beztlakové vodě nopovými fóliemi ostatní ukončení izolace provětrávací lištou</t>
  </si>
  <si>
    <t>základy  93.15=93.150 [A]</t>
  </si>
  <si>
    <t>713</t>
  </si>
  <si>
    <t>Izolace tepelné</t>
  </si>
  <si>
    <t>713121111</t>
  </si>
  <si>
    <t>Montáž tepelné izolace podlah rohožemi, pásy, deskami, dílci, bloky (izolační materiál ve specifikaci) kladenými volně jednovrstvá</t>
  </si>
  <si>
    <t>287.88+18.882+36.79=343.552 [A]</t>
  </si>
  <si>
    <t>1. Množství tepelné izolace podlah okrajovými pásky k ceně -1211 se určuje v m projektované délky obložení (bez přesahů) na obvodu podlahy.</t>
  </si>
  <si>
    <t>28376551</t>
  </si>
  <si>
    <t>deska polystyrénová pro snížení kročejového hluku (max. zatížení 4 kN/m2) tl 20mm</t>
  </si>
  <si>
    <t>366.35=366.350 [A]</t>
  </si>
  <si>
    <t>28376557</t>
  </si>
  <si>
    <t>deska polystyrénová pro snížení kročejového hluku (max. zatížení 6,5 kN/m2) tl 30mm</t>
  </si>
  <si>
    <t>713131143</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</si>
  <si>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</si>
  <si>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</si>
  <si>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143</t>
  </si>
  <si>
    <t>28376444</t>
  </si>
  <si>
    <t>deska z polystyrénu XPS, hrana rovná a strukturovaný povrch 300kPa tl 120mm</t>
  </si>
  <si>
    <t>144</t>
  </si>
  <si>
    <t>998713102</t>
  </si>
  <si>
    <t>Přesun hmot pro izolace tepelné stanovený z hmotnosti přesunovaného materiálu vodorovná dopravní vzdálenost do 50 m v objektech výšky přes 6 m do 12 m</t>
  </si>
  <si>
    <t>146</t>
  </si>
  <si>
    <t>501-R.pol</t>
  </si>
  <si>
    <t>LED svítidlo do kazetových stropů 600/600mm - 4x18W - ozn.501 - D+M - DLE SPECIFIKACE PD - viz. interiélové prvky</t>
  </si>
  <si>
    <t>147</t>
  </si>
  <si>
    <t>502-R.pol</t>
  </si>
  <si>
    <t>Zápusné LED svítidlo kruhové d=225mm - 1x16,5W - ozn.502 - D+M - DLE SPECIFIKACE PD - viz. interiélové prvky</t>
  </si>
  <si>
    <t>148</t>
  </si>
  <si>
    <t>503-R.pol</t>
  </si>
  <si>
    <t>Nástěnné svítidlo na schodišti - ozn.503 - D+M - DLE SPECIFIKACE PD - viz. interiélové prvky</t>
  </si>
  <si>
    <t>149</t>
  </si>
  <si>
    <t>504-R.pol</t>
  </si>
  <si>
    <t>Kulaté stropní svítidlo - ozn.504 - D+M - DLE SPECIFIKACE PD - viz. interiélové prvky</t>
  </si>
  <si>
    <t>150</t>
  </si>
  <si>
    <t>998741102</t>
  </si>
  <si>
    <t>Přesun hmot pro silnoproud stanovený z hmotnosti přesunovaného materiálu vodorovná dopravní vzdálenost do 50 m v objektech výšky přes 6 do 12 m</t>
  </si>
  <si>
    <t>751</t>
  </si>
  <si>
    <t>151</t>
  </si>
  <si>
    <t>751398012</t>
  </si>
  <si>
    <t>Montáž ostatních zařízení větrací mřížky na kruhové potrubí, průměru přes 100 do 200 mm</t>
  </si>
  <si>
    <t>M16 - fasáda 36=36.000 [A]</t>
  </si>
  <si>
    <t>152</t>
  </si>
  <si>
    <t>56245640</t>
  </si>
  <si>
    <t>mřížka větrací kruhová plast se síťovinou 160mm</t>
  </si>
  <si>
    <t>153</t>
  </si>
  <si>
    <t>751398025</t>
  </si>
  <si>
    <t>Montáž ostatních zařízení větrací mřížky stěnové, průřezu přes 0,200 m2</t>
  </si>
  <si>
    <t>Z 08 8=8.000 [A]</t>
  </si>
  <si>
    <t>154</t>
  </si>
  <si>
    <t>553R.pol.</t>
  </si>
  <si>
    <t>větrací mřížka -  DLE SPECIFIKACE PD</t>
  </si>
  <si>
    <t>155</t>
  </si>
  <si>
    <t>998751101</t>
  </si>
  <si>
    <t>Přesun hmot pro vzduchotechniku stanovený z hmotnosti přesunovaného materiálu vodorovná dopravní vzdálenost do 100 m v objektech výšky do 12 m</t>
  </si>
  <si>
    <t>762</t>
  </si>
  <si>
    <t>Konstrukce tesařské</t>
  </si>
  <si>
    <t>156</t>
  </si>
  <si>
    <t>762083111</t>
  </si>
  <si>
    <t>Práce společné pro tesařské konstrukce impregnace řeziva máčením proti dřevokaznému hmyzu a houbám, třída ohrožení 1 a 2 (dřevo v interiéru)</t>
  </si>
  <si>
    <t>39.968+10.075=50.043 [A] 
366.35*0.025=9.159 [B] 
709.442*0.030=21.283 [C] 
Celkem: A+B+C=80.485 [D]</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</si>
  <si>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t>
  </si>
  <si>
    <t>157</t>
  </si>
  <si>
    <t>76232-R.pol.</t>
  </si>
  <si>
    <t>Pomocné plechy D+M - viz.statika</t>
  </si>
  <si>
    <t>158</t>
  </si>
  <si>
    <t>762332142</t>
  </si>
  <si>
    <t>Montáž vázaných konstrukcí krovů střech pultových, sedlových, valbových, stanových čtvercového nebo obdélníkového půdorysu, z řeziva hraněného s použitím ocelov</t>
  </si>
  <si>
    <t>Montáž vázaných konstrukcí krovů střech pultových, sedlových, valbových, stanových čtvercového nebo obdélníkového půdorysu, z řeziva hraněného s použitím ocelových spojek (spojky ve specifikaci), průřezové plochy přes 120 do 224 cm2</t>
  </si>
  <si>
    <t>Krov hl.obj. 
' K1 až K6 krokev 80/180' 
7.65*78=596.700 [A] 
5.00*16=80.000 [B] 
5.30*4=21.200 [C] 
4.10*4=16.400 [D] 
2.90*4=11.600 [E] 
1.70*4=6.800 [F] 
Mezisoučet: A+B+C+D+E+F=732.700 [G] 
'L1 klešina 60/180'  
6.00*78=468.000 [H] 
' M1 výměna 120/180' 
1.60*17=27.200 [I] 
'P1 pozednice 140/140' 
15.00*4=60.000 [J] 
'S1 160/160 ' 
2.65*12=31.800 [K] 
'pásek 120/120'  
1.40*25=35.000 [L] 
Celkem: A+B+C+D+E+F+H+I+J+K+L=1 354.700 [M]</t>
  </si>
  <si>
    <t>1. V cenách nejsou započteny náklady na montáž kotevních želez spřipojením kdřevěné konstrukci; tyto se ocení příslušnými položkami souboru cen 762 08-5 tohoto katalogu.  
2. V cenách 762 33-5 nejsou započteny náklady na podpory (např. vazníky).</t>
  </si>
  <si>
    <t>159</t>
  </si>
  <si>
    <t>60512130</t>
  </si>
  <si>
    <t>hranol stavební řezivo průřezu do 224cm2 do dl 6m</t>
  </si>
  <si>
    <t>Krov hl.obj. 
' K1 až K6 krokev 80/180' 
(7.65*78+5.00*16+5.30*4+4.10*4)*0.08*0.18/1.10=9.351 [A] 
(2.90*4+1.70*4)*0.08*0.18/1.10=0.241 [B] 
'L1 klešina 60/180'  
6.00*78*0.06*0.18/1.10=4.595 [C] 
' M1 výměna 120/180' 
1.60*17*0.12*0.18*1.10=0.646 [D] 
'P1 pozednice 140/140' 
15.00*4*0.14*0.14*1.10=1.294 [E] 
'S1 160/160 ' 
2.65*12*0.16*0.16*1.10=0.895 [F] 
'pásek 120/120'  
1.40*25*0.12*0.12*1.10=0.554 [G] 
Celkem: A+B+C+D+E+F+G=17.576 [H]</t>
  </si>
  <si>
    <t>160</t>
  </si>
  <si>
    <t>Střecha nástupiště - pužití stávajících - výměna 30% 
 krokve  100/160 3.40*8+3.70*39=171.500 [A]</t>
  </si>
  <si>
    <t>161</t>
  </si>
  <si>
    <t>Střecha nástupiště - pužití stávajících - výměna 30% 
 krokve  100/160 3.40*8+3.70*39=171.500 [A] 
Mezisoučet: A=171.500 [B] 
171.50*0.10*0.16*0.30*1.10=0.906 [C]</t>
  </si>
  <si>
    <t>162</t>
  </si>
  <si>
    <t>762332144</t>
  </si>
  <si>
    <t>Montáž vázaných konstrukcí krovů střech pultových, sedlových, valbových, stanových čtvercového nebo obdélníkového půdorysu, z řeziva hraněného s použitím ocelových spojek (spojky ve specifikaci), průřezové plochy přes 288 do 450 cm2</t>
  </si>
  <si>
    <t>Střecha nástupiště  
 pozednice 160/280  52.00=52.000 [A]</t>
  </si>
  <si>
    <t>163</t>
  </si>
  <si>
    <t>60512140</t>
  </si>
  <si>
    <t>hranol stavební řezivo průřezu do 450cm2 do dl 6m</t>
  </si>
  <si>
    <t>Střecha nástupiště  
 pozednice 160/280  52.00*0.16*0.28*1.10=2.563 [A]</t>
  </si>
  <si>
    <t>164</t>
  </si>
  <si>
    <t>762332544</t>
  </si>
  <si>
    <t>Montáž vázaných konstrukcí krovů střech pultových, sedlových, valbových, stanových čtvercového nebo obdélníkového půdorysu, z řeziva hoblovaného s použitím ocel</t>
  </si>
  <si>
    <t>Montáž vázaných konstrukcí krovů střech pultových, sedlových, valbových, stanových čtvercového nebo obdélníkového půdorysu, z řeziva hoblovaného s použitím ocelových spojek (spojky ve specifikaci), průřezové plochy přes 288 do 450 cm2</t>
  </si>
  <si>
    <t>Krov hl.obj. 
'U1 140/220' 
7.10*4=28.400 [A] 
'V1 160/260' 
63.20=63.200 [B] 
'V 2  140/220' 
4.15*2=8.300 [C] 
'V 3  160/300' 
6.10*2=12.200 [D] 
Celkem: A+B+C+D=112.100 [E]</t>
  </si>
  <si>
    <t>165</t>
  </si>
  <si>
    <t>Krov hl.obj. 
'U1 140/220' 
7.10*4*0.14*0.22*1.10=0.962 [A] 
'V1 160/260' 
63.20*0.16*0.26*1.10=2.892 [B] 
'V 2  140/220' 
4.15*2*0.14*0.20*1.10=0.256 [C] 
'V 3  160/300' 
6.10*2*0.16*0.30*1.10=0.644 [D] 
Celkem: A+B+C+D=4.754 [E]</t>
  </si>
  <si>
    <t>166</t>
  </si>
  <si>
    <t>762341250</t>
  </si>
  <si>
    <t>Bednění a laťování montáž bednění střech rovných a šikmých sklonu do 60° s vyřezáním otvorů z prken hoblovaných</t>
  </si>
  <si>
    <t>S0 01 176.8=176.800 [A] 
 S0 02 (8.60+2*3.50)*(0.20+0.18)=5.928 [B] 
 S0 03 2*2*7.55*0.40=12.080 [C] 
2*37.66*(0.40+0.20)=45.192 [D] 
Celkem: A+B+C+D=240.000 [E]</t>
  </si>
  <si>
    <t>1. Vcenách -1011 až -1149 bednění střech zdesek dřevoštěpkových a cementotřískových jsou započteny i náklady na dodávku spojovacích prostředků, na tyto položky se nevztahuje ocenění dodávky spojovacích prostředků položka 762 39-5000.</t>
  </si>
  <si>
    <t>167</t>
  </si>
  <si>
    <t>61191184</t>
  </si>
  <si>
    <t>palubky podlahové SM 24x146mm A/B</t>
  </si>
  <si>
    <t>podbití střech</t>
  </si>
  <si>
    <t>168</t>
  </si>
  <si>
    <t>762341270</t>
  </si>
  <si>
    <t>Bednění a laťování montáž bednění střech rovných a šikmých sklonu do 60° s vyřezáním otvorů z desek dřevotřískových nebo dřevoštěpkových na sraz</t>
  </si>
  <si>
    <t>28.48+557+176.8=762.280 [A]</t>
  </si>
  <si>
    <t>169</t>
  </si>
  <si>
    <t>60726248</t>
  </si>
  <si>
    <t>deska dřevoštěpková OSB 3 ostrá hrana nebroušená tl 22mm</t>
  </si>
  <si>
    <t>170</t>
  </si>
  <si>
    <t>762395000</t>
  </si>
  <si>
    <t>Spojovací prostředky krovů, bednění a laťování, nadstřešních konstrukcí svory, prkna, hřebíky, pásová ocel, vruty</t>
  </si>
  <si>
    <t>17.576+0.906+2.563+4.754=25.799 [A] 
644.028*0.022=14.169 [B] 
Celkem: A+B=39.968 [C]</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</si>
  <si>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</si>
  <si>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171</t>
  </si>
  <si>
    <t>762511237</t>
  </si>
  <si>
    <t>Podlahové konstrukce podkladové z dřevoštěpkových desek OSB jednovrstvých lepených na pero a drážku broušených, tloušťky desky 25 mm</t>
  </si>
  <si>
    <t>1. Vcenách -1123 až -2225 Podlahové konstrukce podkladové zdesek dřevoštěpkových a cementotřískových jsou započteny i náklady na dodávku spojovacích prostředků, na tyto položky se nevztahuje ocenění dodávky spojovacích prostředků.</t>
  </si>
  <si>
    <t>172</t>
  </si>
  <si>
    <t>762511243</t>
  </si>
  <si>
    <t>Podlahové konstrukce podkladové z dřevoštěpkových desek OSB jednovrstvých šroubovaných na sraz, tloušťky desky 15 mm</t>
  </si>
  <si>
    <t>podklad pod parapety 
K01 -rš.280mm 53.60*0.16=8.576 [A] 
K02 - rš.390mm 5.602*0.16=0.896 [B] 
K03- rš.360mm 4.00*0.16=0.640 [C] 
K04 - rš.480mm 1.50*0.16=0.240 [D] 
K15 - rš.500mm 3.00*0.16=0.480 [E] 
K05 - rš.650mm 1.50*0.16=0.240 [F] 
Celkem: A+B+C+D+E+F=11.072 [G]</t>
  </si>
  <si>
    <t>173</t>
  </si>
  <si>
    <t>762511284</t>
  </si>
  <si>
    <t>Podlahové konstrukce podkladové z dřevoštěpkových desek OSB dvouvrstvých lepených na pero a drážku 2x15 mm</t>
  </si>
  <si>
    <t>174</t>
  </si>
  <si>
    <t>762521104</t>
  </si>
  <si>
    <t>Položení podlah nehoblovaných na sraz z prken hrubých</t>
  </si>
  <si>
    <t>36.08+22.24+107.69+78.46+8=252.470 [A] 
113.42+287.88=401.300 [B] 
18.882+36.79=55.672 [C] 
Celkem: A+B+C=709.442 [D]</t>
  </si>
  <si>
    <t>1. Cenu 762 52-1104, 762 52-1108 lze použít na provizorní zakrytí výkopu uvnitř budov.</t>
  </si>
  <si>
    <t>175</t>
  </si>
  <si>
    <t>176</t>
  </si>
  <si>
    <t>762595001</t>
  </si>
  <si>
    <t>Spojovací prostředky podlah a podkladových konstrukcí hřebíky, vruty</t>
  </si>
  <si>
    <t>366.35+780.386=1 146.736 [A]</t>
  </si>
  <si>
    <t>1. Cena -5001 je určena pro montážní ceny souborů cen : 762 51- Podlahové konstrukce podkladové, ceny -2235 až - 2255, 762 52- Položení podlah, 762 59- Zakrytí kanálů a výkopů  
2. Ochrana konstrukce se oceňuje samostatně, např. položkami 762 08-3 Impregnace řeziva, tohoto katalogu, nebo příslušnými položkami katalogu 800-783 Nátěry.</t>
  </si>
  <si>
    <t>177</t>
  </si>
  <si>
    <t>762811410</t>
  </si>
  <si>
    <t>Záklop stropů montáž (materiál ve specifikaci) z prken hrubých zapuštěného na sraz spáry nekryté</t>
  </si>
  <si>
    <t>178</t>
  </si>
  <si>
    <t>60511081</t>
  </si>
  <si>
    <t>řezivo jehličnaté středové smrk tl 18-32mm dl 4-5m</t>
  </si>
  <si>
    <t>366.35=366.350 [A] 
Mezisoučet: A=366.350 [B] 
366.36*0.025*1.10=10.075 [C]</t>
  </si>
  <si>
    <t>179</t>
  </si>
  <si>
    <t>762895000</t>
  </si>
  <si>
    <t>Spojovací prostředky záklopu stropů, stropnic, podbíjení hřebíky, svory</t>
  </si>
  <si>
    <t>1. Cena je určena jen pro montážní ceny souborů cen:  
a) 762 81- Záklop stropů, ceny -1100 až -3125,  
b) 762 82- Montáž stropnic,  
c) 762 84- Montáž podbíjení.  
2. Ochrana konstrukce se oceňuje samostatně, např. položkami 762 08-3 Impregnace řeziva tohoto katalogu nebo příslušnými položkami katalogu 800-783 Nátěry.</t>
  </si>
  <si>
    <t>180</t>
  </si>
  <si>
    <t>998762102</t>
  </si>
  <si>
    <t>Přesun hmot pro konstrukce tesařské stanovený z hmotnosti přesunovaného materiálu vodorovná dopravní vzdálenost do 50 m v objektech výšky přes 6 do 12 m</t>
  </si>
  <si>
    <t>181</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</si>
  <si>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</si>
  <si>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</si>
  <si>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</si>
  <si>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1.NP 
(1.94+3.61+5.33+2.25)*3.10=40.703 [A] 
5.78*3.20=18.496 [B] 
 -0.80*2.00*3=-4.800 [C] 
Mezisoučet: A+B+C=54.399 [D] 
2.NP 
(3.68+2.40+1.10+2.20+1.00)*2.90=30.102 [E] 
-0.80*2.00*3=-4.800 [F] 
Mezisoučet: E+F=25.302 [G] 
Celkem: A+B+C+E+F=79.701 [H]</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</si>
  <si>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</si>
  <si>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182</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</si>
  <si>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</si>
  <si>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</si>
  <si>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</si>
  <si>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1.NP 
 2.83*2*3.10=17.546 [A] 
(1.57+1.20+3.315+2.27)*3.10=25.901 [B] 
(1.80*2+5.14*2+1.50+2.09+2.025)*3.10=60.435 [C] 
-0.70*2.00*9=-12.600 [D] 
-0.80*2.00=-1.600 [E] 
Mezisoučet: A+B+C+D+E=89.682 [F] 
2.NP 
(2.47+2.22+0.90+3.50+0.90+1.80+0.95)*2.90=36.946 [G] 
(0.90+0.87+0.90+3.45+1.85)*2.90=23.113 [H] 
 -0.70*2.00=-1.400 [I] 
Mezisoučet: G+H+I=58.659 [J] 
Celkem: A+B+C+D+E+G+H+I=148.341 [K]</t>
  </si>
  <si>
    <t>183</t>
  </si>
  <si>
    <t>763111717</t>
  </si>
  <si>
    <t>Příčka ze sádrokartonových desek ostatní konstrukce a práce na příčkách ze sádrokartonových desek základní penetrační nátěr (oboustranný)</t>
  </si>
  <si>
    <t>79.701+148.341=228.042 [A]</t>
  </si>
  <si>
    <t>184</t>
  </si>
  <si>
    <t>763121433</t>
  </si>
  <si>
    <t>Stěna předsazená ze sádrokartonových desek s nosnou konstrukcí z ocelových profilů CW, UW jednoduše opláštěná deskou protipožární impregnovanou DFH2 tl. 12,5 mm</t>
  </si>
  <si>
    <t>Stěna předsazená ze sádrokartonových desek s nosnou konstrukcí z ocelových profilů CW, UW jednoduše opláštěná deskou protipožární impregnovanou DFH2 tl. 12,5 mm s izolací, EI 30, Rw do 12 dB, stěna tl. 112,5 mm, profil 100</t>
  </si>
  <si>
    <t>1.NP - WC 
2*0.995*1.20=2.388 [A] 
1.20*1.20=1.440 [B] 
3*1.00*1.20=3.600 [C] 
2*0.99*1.20=2.376 [D] 
0.885*1.20=1.062 [E] 
2.NP 
0.90*1.20=1.080 [F] 
0.93*1.20=1.116 [G] 
0.95*1.20=1.140 [H] 
1.00*1.20=1.200 [I] 
2*0.90*1.20=2.160 [J] 
Celkem: A+B+C+D+E+F+G+H+I+J=17.562 [K]</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</si>
  <si>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Ostatní konstrukce a práce a příplatky, neuvedené vtomto souboru cen, se oceňují cenami 763 11-17.. pro příčky ze sádrokartonových desek.</t>
  </si>
  <si>
    <t>185</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</si>
  <si>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</si>
  <si>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</si>
  <si>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</si>
  <si>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1.NP 
1N10 1.43=1.430 [A] 
2.NP 
8.07+11.04+18.73+2.19+10.50=50.530 [B] 
7.21+20.55+9.50=37.260 [C] 
12.85+27.02+11.24+9.68+5.16=65.950 [D] 
4.16+24.51+3.00+12.76+10.75+0.82=56.000 [E] 
5.67+19.77+3.26+10.78+38.66=78.140 [F] 
Celkem: A+B+C+D+E+F=289.310 [G]</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</si>
  <si>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</si>
  <si>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186</t>
  </si>
  <si>
    <t>763131432</t>
  </si>
  <si>
    <t>Podhled ze sádrokartonových desek dvouvrstvá zavěšená spodní konstrukce z ocelových profilů CD, UD jednoduše opláštěná deskou protipožární DF, tl. 15 mm, bez iz</t>
  </si>
  <si>
    <t>Podhled ze sádrokartonových desek dvouvrstvá zavěšená spodní konstrukce z ocelových profilů CD, UD jednoduše opláštěná deskou protipožární DF, tl. 15 mm, bez izolace, REI do 90</t>
  </si>
  <si>
    <t>557=557.000 [A]</t>
  </si>
  <si>
    <t>187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</si>
  <si>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</si>
  <si>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</si>
  <si>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</si>
  <si>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2.NP 
5.35+6.29+6.90+1.61+6.88+5.57+4.39=36.990 [A]</t>
  </si>
  <si>
    <t>188</t>
  </si>
  <si>
    <t>763131714</t>
  </si>
  <si>
    <t>Podhled ze sádrokartonových desek ostatní práce a konstrukce na podhledech ze sádrokartonových desek základní penetrační nátěr</t>
  </si>
  <si>
    <t>289.31+557.00+36.99=883.300 [A]</t>
  </si>
  <si>
    <t>189</t>
  </si>
  <si>
    <t>763131751</t>
  </si>
  <si>
    <t>Podhled ze sádrokartonových desek ostatní práce a konstrukce na podhledech ze sádrokartonových desek montáž parotěsné zábrany</t>
  </si>
  <si>
    <t>190</t>
  </si>
  <si>
    <t>28329274</t>
  </si>
  <si>
    <t>fólie PE vyztužená pro parotěsnou vrstvu (reakce na oheň - třída E) 110g/m2</t>
  </si>
  <si>
    <t>191</t>
  </si>
  <si>
    <t>763164618</t>
  </si>
  <si>
    <t>Obklad konstrukcí sádrokartonovými deskami včetně ochranných úhelníků ve tvaru U rozvinuté šíře do 0,6 m, opláštěný deskou protipožární DF, tl. 2 x 15 mm</t>
  </si>
  <si>
    <t>1.NP - obklad I nosičů 
2.23+1.37+1.995+2*1.43+1.82=10.275 [A] 
2*3.10=6.200 [B] 
Celkem: A+B=16.475 [C]</t>
  </si>
  <si>
    <t>192</t>
  </si>
  <si>
    <t>763164716</t>
  </si>
  <si>
    <t>Obklad konstrukcí sádrokartonovými deskami včetně ochranných úhelníků uzavřeného tvaru rozvinuté šíře do 0,8 m, opláštěný deskou protipožární DF, tl. 15 mm</t>
  </si>
  <si>
    <t>1.NP 
3.00=3.000 [A]</t>
  </si>
  <si>
    <t>193</t>
  </si>
  <si>
    <t>763431001</t>
  </si>
  <si>
    <t>Montáž podhledu minerálního včetně zavěšeného roštu viditelného s panely vyjímatelnými, velikosti panelů do 0,36 m2</t>
  </si>
  <si>
    <t>minerální podhled akustický 600/600 - ozn.301 74.90=74.900 [A] 
 minerální podhled voděvzdorný 600/600 - ozn.302 21.73=21.730 [B] 
Celkem: A+B=96.630 [C]</t>
  </si>
  <si>
    <t>1. Vcenách montáže podhledu -1001 až -1201 jsou započteny náklady na montáž a dodávku nosné konstrukce.  
2. Vcenách nejsou započteny náklady na dodávku panelů; jejich dodávka se oceňuje ve specifikaci.  
3. Ostatní práce a konstrukce na minerálních podhledech lze ocenit cenami 763 13-17. . .</t>
  </si>
  <si>
    <t>194</t>
  </si>
  <si>
    <t>59036010</t>
  </si>
  <si>
    <t>panel akustický nebarvená hrana viditelný rošt bílá rastr š 24mm tl 20mm</t>
  </si>
  <si>
    <t>minerální podhled akustický 600/600 - ozn.301 74.90*1.05=78.645 [A]</t>
  </si>
  <si>
    <t>195</t>
  </si>
  <si>
    <t>59036501</t>
  </si>
  <si>
    <t>deska podhledová minerální polodrážka jemně texturovaná bez perforace bílá 20x600x600mm</t>
  </si>
  <si>
    <t>minerální podhled voděvzdorný 600/600 - ozn.302 21.73*1.05=22.817 [A]</t>
  </si>
  <si>
    <t>196</t>
  </si>
  <si>
    <t>1.NP 
1N09, 1N11 až  1N19 
6.10+3.85+2.42+6.50+22.61+6.93+2.89+8.21+6.39+5.16=71.060 [A] 
1N22 až 1N36 
14.35+1.10+11.65+6.54+35.35+6.48+14.55+5.56=95.580 [B] 
32.29+8.68+4.91+6.01+6.40+10.05+18.85=87.190 [C] 
Celkem: A+B+C=253.830 [D]</t>
  </si>
  <si>
    <t>197</t>
  </si>
  <si>
    <t>198</t>
  </si>
  <si>
    <t>784111001</t>
  </si>
  <si>
    <t>Oprášení (ometení) podkladu v místnostech výšky do 3,80 m</t>
  </si>
  <si>
    <t>1.PP 
738.518=738.518 [A]</t>
  </si>
  <si>
    <t>199</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</si>
  <si>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</si>
  <si>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</si>
  <si>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</si>
  <si>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</si>
  <si>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</si>
  <si>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</si>
  <si>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200</t>
  </si>
  <si>
    <t>764011623</t>
  </si>
  <si>
    <t>Dilatační lišta z pozinkovaného plechu s povrchovou úpravou připojovací, včetně tmelení rš 150 mm</t>
  </si>
  <si>
    <t>K17 - krycí lišta - rš.160mm 29.90=29.900 [A]</t>
  </si>
  <si>
    <t>201</t>
  </si>
  <si>
    <t>764042419</t>
  </si>
  <si>
    <t>Strukturovaná odddělovací rohož se zabudovanou hydroizolací jakékoliv rš</t>
  </si>
  <si>
    <t>K06 580.00=580.000 [A] 
K07176.50=176.500 [B] 
K08 26.10=26.100 [C] 
Celkem: A+B+C=782.600 [D]</t>
  </si>
  <si>
    <t>202</t>
  </si>
  <si>
    <t>764111641</t>
  </si>
  <si>
    <t>Krytina ze svitků nebo z taškových tabulí z pozinkovaného plechu s povrchovou úpravou s úpravou u okapů, prostupů a výčnělků střechy rovné drážkováním ze svitků</t>
  </si>
  <si>
    <t>Krytina ze svitků nebo z taškových tabulí z pozinkovaného plechu s povrchovou úpravou s úpravou u okapů, prostupů a výčnělků střechy rovné drážkováním ze svitků do rš 670 mm, sklon střechy do 30°</t>
  </si>
  <si>
    <t>K06 580.00=580.000 [A] 
K07 176.50=176.500 [B] 
K08 26.10=26.100 [C] 
Celkem: A+B+C=782.600 [D]</t>
  </si>
  <si>
    <t>203</t>
  </si>
  <si>
    <t>764216604</t>
  </si>
  <si>
    <t>Oplechování parapetů z pozinkovaného plechu s povrchovou úpravou rovných mechanicky kotvené, bez rohů rš 330 mm</t>
  </si>
  <si>
    <t>K01 -rš.280mm 53.60=53.600 [A]</t>
  </si>
  <si>
    <t>204</t>
  </si>
  <si>
    <t>764216605</t>
  </si>
  <si>
    <t>Oplechování parapetů z pozinkovaného plechu s povrchovou úpravou rovných mechanicky kotvené, bez rohů rš 400 mm</t>
  </si>
  <si>
    <t>K02 - rš.390mm 5.602=5.602 [A] 
K03- rš.360mm 4.00=4.000 [B] 
Celkem: A+B=9.602 [C]</t>
  </si>
  <si>
    <t>205</t>
  </si>
  <si>
    <t>764216606</t>
  </si>
  <si>
    <t>Oplechování parapetů z pozinkovaného plechu s povrchovou úpravou rovných mechanicky kotvené, bez rohů rš 500 mm</t>
  </si>
  <si>
    <t>K04 - rš.480mm 1.50=1.500 [A] 
K15 - rš.500mm 3.00=3.000 [B] 
Celkem: A+B=4.500 [C]</t>
  </si>
  <si>
    <t>206</t>
  </si>
  <si>
    <t>764216607</t>
  </si>
  <si>
    <t>Oplechování parapetů z pozinkovaného plechu s povrchovou úpravou rovných mechanicky kotvené, bez rohů rš 670 mm</t>
  </si>
  <si>
    <t>K05 - rš.650mm 1.50=1.500 [A]</t>
  </si>
  <si>
    <t>207</t>
  </si>
  <si>
    <t>764311614</t>
  </si>
  <si>
    <t>Lemování zdí z pozinkovaného plechu s povrchovou úpravou boční nebo horní rovné, střech s krytinou skládanou mimo prejzovou rš 330 mm</t>
  </si>
  <si>
    <t>K13 - rš.350mm 6.40=6.400 [A] 
K14 - rš.350mm 30.00=30.000 [B] 
K16 - rš.350mm 7.00=7.000 [C] 
K18 - rš.330mm 8.80=8.800 [D] 
K19 - rš.330mm 12.30=12.300 [E] 
K20 - rš.330mm 8.80=8.800 [F] 
Celkem: A+B+C+D+E+F=73.300 [G]</t>
  </si>
  <si>
    <t>208</t>
  </si>
  <si>
    <t>K12 - rš.150mm 45.00=45.000 [A]</t>
  </si>
  <si>
    <t>209</t>
  </si>
  <si>
    <t>764311616</t>
  </si>
  <si>
    <t>Lemování zdí z pozinkovaného plechu s povrchovou úpravou boční nebo horní rovné, střech s krytinou skládanou mimo prejzovou rš 500 mm</t>
  </si>
  <si>
    <t>K11 - rš.450mm 45.00=45.000 [A]</t>
  </si>
  <si>
    <t>210</t>
  </si>
  <si>
    <t>764511602</t>
  </si>
  <si>
    <t>Žlab podokapní z pozinkovaného plechu s povrchovou úpravou včetně háků a čel půlkruhový rš 330 mm</t>
  </si>
  <si>
    <t>K09 119.50=119.500 [A]</t>
  </si>
  <si>
    <t>211</t>
  </si>
  <si>
    <t>764518623</t>
  </si>
  <si>
    <t>Svod z pozinkovaného plechu s upraveným povrchem včetně objímek, kolen a odskoků kruhový, průměru 120 mm</t>
  </si>
  <si>
    <t>K1055.50=55.500 [A]</t>
  </si>
  <si>
    <t>212</t>
  </si>
  <si>
    <t>998764102</t>
  </si>
  <si>
    <t>Přesun hmot pro konstrukce klempířské stanovený z hmotnosti přesunovaného materiálu vodorovná dopravní vzdálenost do 50 m v objektech výšky přes 6 do 12 m</t>
  </si>
  <si>
    <t>765</t>
  </si>
  <si>
    <t>Krytina skládaná</t>
  </si>
  <si>
    <t>213</t>
  </si>
  <si>
    <t>765192001</t>
  </si>
  <si>
    <t>Nouzové zakrytí střechy plachtou</t>
  </si>
  <si>
    <t>1. Cenu lze použít pro přechodné zakrytí střechy nebo krovu.  
2. V ceně 765 19-2001 jsou započteny náklady i na:  
a) montáž a demontáž plachty,  
b) opotřebení plachty.</t>
  </si>
  <si>
    <t>214</t>
  </si>
  <si>
    <t>998765102</t>
  </si>
  <si>
    <t>Přesun hmot pro krytiny skládané stanovený z hmotnosti přesunovaného materiálu vodorovná dopravní vzdálenost do 50 m na objektech výšky přes 6 do 12 m</t>
  </si>
  <si>
    <t>215</t>
  </si>
  <si>
    <t>611-OK15</t>
  </si>
  <si>
    <t>Bezpečnostní pokladní přepážka 1430/2200mm - ozn.OK 15 - D + M - DLE SPECIFIKACE PD  ozn.105</t>
  </si>
  <si>
    <t>Bezpečnostní pokladní přepážka 1430/2200mm - ozn.OK 15 - D + M - DLE SPECIFIKACE PD   
ozn.105</t>
  </si>
  <si>
    <t>216</t>
  </si>
  <si>
    <t>766660001</t>
  </si>
  <si>
    <t>Montáž dveřních křídel dřevěných nebo plastových otevíravých do ocelové zárubně povrchově upravených jednokřídlových, šířky do 800 mm</t>
  </si>
  <si>
    <t>11m6+7=13.000 [A] 
15m 3+3=6.000 [B] 
01b 3=3.000 [C] 
11 1=1.000 [D] 
12 4+3=7.000 [E] 
10 1+2=3.000 [F] 
12m 3+4=7.000 [G] 
16m 7+1=8.000 [H] 
Celkem: A+B+C+D+E+F+G+H=48.000 [I]</t>
  </si>
  <si>
    <t>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</si>
  <si>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217</t>
  </si>
  <si>
    <t>61160320</t>
  </si>
  <si>
    <t>dveře jednokřídlé dřevěné vč. mřížky plastové plné 600-700x1970mm</t>
  </si>
  <si>
    <t>11m6+7=13.000 [A] 
15m 3+3=6.000 [B] 
Celkem: A+B=19.000 [C]</t>
  </si>
  <si>
    <t>218</t>
  </si>
  <si>
    <t>61162074</t>
  </si>
  <si>
    <t>dveře jednokřídlé voštinové povrch laminátový plné 800x1970/2100mm</t>
  </si>
  <si>
    <t>01b 3=3.000 [A] 
11 1=1.000 [B] 
12 4+3=7.000 [C] 
Celkem: A+B+C=11.000 [D]</t>
  </si>
  <si>
    <t>219</t>
  </si>
  <si>
    <t>61162072</t>
  </si>
  <si>
    <t>dveře jednokřídlé voštinové povrch laminátový plné 600x1970/2100mm</t>
  </si>
  <si>
    <t>220</t>
  </si>
  <si>
    <t>61160321</t>
  </si>
  <si>
    <t>dveře jednokřídlé dřevěné vč. mřížky plastové plné 800-900x1970mm</t>
  </si>
  <si>
    <t>12m 3+4=7.000 [A] 
13m 2+2=4.000 [B] 
16m 7+1=8.000 [C] 
Celkem: A+B+C=19.000 [D]</t>
  </si>
  <si>
    <t>221</t>
  </si>
  <si>
    <t>766660002</t>
  </si>
  <si>
    <t>Montáž dveřních křídel dřevěných nebo plastových otevíravých do ocelové zárubně povrchově upravených jednokřídlových, šířky přes 800 mm</t>
  </si>
  <si>
    <t>13m 2+2=4.000 [A] 
13 1=1.000 [B] 
14m 1=1.000 [C] 
Celkem: A+B+C=6.000 [D]</t>
  </si>
  <si>
    <t>222</t>
  </si>
  <si>
    <t>61162075</t>
  </si>
  <si>
    <t>dveře jednokřídlé voštinové povrch laminátový plné 900x1970/2100mm</t>
  </si>
  <si>
    <t>13 1=1.000 [A]</t>
  </si>
  <si>
    <t>223</t>
  </si>
  <si>
    <t>61162076</t>
  </si>
  <si>
    <t>dveře jednokřídlé voštinové povrch laminátový plné 1000x1970/2100mm</t>
  </si>
  <si>
    <t>14m 1=1.000 [A]</t>
  </si>
  <si>
    <t>224</t>
  </si>
  <si>
    <t>54964110</t>
  </si>
  <si>
    <t>vložka zámková cylindrická oboustranná</t>
  </si>
  <si>
    <t>12a 1=1.000 [A]</t>
  </si>
  <si>
    <t>225</t>
  </si>
  <si>
    <t>549641RR01</t>
  </si>
  <si>
    <t>kování - hranatý štítek 200mm nad klikou</t>
  </si>
  <si>
    <t>11m 6=6.000 [A] 
12m 2=2.000 [B] 
13m 2=2.000 [C] 
Celkem: A+B+C=10.000 [D]</t>
  </si>
  <si>
    <t>226</t>
  </si>
  <si>
    <t>549141RR01</t>
  </si>
  <si>
    <t>kování  dveří "12P" DLE SPECIFIKACE PD</t>
  </si>
  <si>
    <t>227</t>
  </si>
  <si>
    <t>549141RR02</t>
  </si>
  <si>
    <t>kování  dveří "14m" DLE SPECIFIKACE PD</t>
  </si>
  <si>
    <t>228</t>
  </si>
  <si>
    <t>766660171</t>
  </si>
  <si>
    <t>Montáž dveřních křídel dřevěných nebo plastových otevíravých do obložkové zárubně povrchově upravených jednokřídlových, šířky do 800 mm</t>
  </si>
  <si>
    <t>15 3+2=5.000 [A] 
16 3+2=5.000 [B] 
22 1=1.000 [C] 
Celkem: A+B+C=11.000 [D]</t>
  </si>
  <si>
    <t>229</t>
  </si>
  <si>
    <t>61161000</t>
  </si>
  <si>
    <t>dveře jednokřídlé voštinové povrch lakovaný plné 600x1970/2100mm</t>
  </si>
  <si>
    <t>22 1=1.000 [A]</t>
  </si>
  <si>
    <t>230</t>
  </si>
  <si>
    <t>61161001</t>
  </si>
  <si>
    <t>dveře jednokřídlé voštinové povrch lakovaný plné 700x1970/2100mm</t>
  </si>
  <si>
    <t>15 3+2=5.000 [A]</t>
  </si>
  <si>
    <t>231</t>
  </si>
  <si>
    <t>61161002</t>
  </si>
  <si>
    <t>dveře jednokřídlé voštinové povrch lakovaný plné 800x1970/2100mm</t>
  </si>
  <si>
    <t>16 3+2=5.000 [A]</t>
  </si>
  <si>
    <t>232</t>
  </si>
  <si>
    <t>766660172</t>
  </si>
  <si>
    <t>Montáž dveřních křídel dřevěných nebo plastových otevíravých do obložkové zárubně povrchově upravených jednokřídlových, šířky přes 800 mm</t>
  </si>
  <si>
    <t>18  1=1.000 [A]</t>
  </si>
  <si>
    <t>233</t>
  </si>
  <si>
    <t>61161003</t>
  </si>
  <si>
    <t>dveře jednokřídlé voštinové povrch lakovaný plné 900x1970/2100mm</t>
  </si>
  <si>
    <t>234</t>
  </si>
  <si>
    <t>766660173</t>
  </si>
  <si>
    <t>Montáž dveřních křídel dřevěných nebo plastových otevíravých do obložkové zárubně povrchově upravených dvoukřídlových, šířky do 1450 mm</t>
  </si>
  <si>
    <t>20 1=1.000 [A]</t>
  </si>
  <si>
    <t>235</t>
  </si>
  <si>
    <t>61161030</t>
  </si>
  <si>
    <t>dveře dvoukřídlé voštinové povrch lakovaný plné 1250x1970/2100mm</t>
  </si>
  <si>
    <t>236</t>
  </si>
  <si>
    <t>766682111</t>
  </si>
  <si>
    <t>Montáž zárubní dřevěných, plastových nebo z lamina obložkových, pro dveře jednokřídlové, tloušťky stěny do 170 mm</t>
  </si>
  <si>
    <t>15 3+2=5.000 [A] 
16 3+2=5.000 [B] 
18  1=1.000 [C] 
22 1=1.000 [D] 
Celkem: A+B+C+D=12.000 [E]</t>
  </si>
  <si>
    <t>1. V cenách montáže zárubní jsou započteny i náklady na zaměření, vyklínování, horizontální i vertikální vyrovnání zárubně, ukotvení a vyplnění spáry mezi rámem a ostěním polyuretanovou pěnou, včetně zednického začištění.</t>
  </si>
  <si>
    <t>237</t>
  </si>
  <si>
    <t>61182262</t>
  </si>
  <si>
    <t>zárubeň obložková pro dveře 1křídlé 600,700,800,900x1970mm tl 60-170mm fólie dub,buk a bílá</t>
  </si>
  <si>
    <t>238</t>
  </si>
  <si>
    <t>766682121</t>
  </si>
  <si>
    <t>Montáž zárubní dřevěných, plastových nebo z lamina obložkových, pro dveře dvoukřídlové, tloušťky stěny do 170 mm</t>
  </si>
  <si>
    <t>239</t>
  </si>
  <si>
    <t>61182284</t>
  </si>
  <si>
    <t>zárubeň obložková pro dveře 2křídlé 1250,1450x1970mm tl 180-250mm fólie dub,buk,třešeň,bílá</t>
  </si>
  <si>
    <t>240</t>
  </si>
  <si>
    <t>766694112</t>
  </si>
  <si>
    <t>Montáž ostatních truhlářských konstrukcí parapetních desek dřevěných nebo plastových šířky do 300 mm, délky přes 1000 do 1600 mm</t>
  </si>
  <si>
    <t>OK 04 3=3.000 [A] 
OK 08 2*2=4.000 [B] 
Celkem: A+B=7.000 [C]</t>
  </si>
  <si>
    <t>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</si>
  <si>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241</t>
  </si>
  <si>
    <t>60794100</t>
  </si>
  <si>
    <t>deska parapetní dřevotřísková vnitřní 150x1000mm</t>
  </si>
  <si>
    <t>OK 04 3*1.89=5.670 [A]</t>
  </si>
  <si>
    <t>242</t>
  </si>
  <si>
    <t>60794102</t>
  </si>
  <si>
    <t>deska parapetní dřevotřísková vnitřní 260x1000mm</t>
  </si>
  <si>
    <t>OK 08 2*2*1.375=5.500 [A]</t>
  </si>
  <si>
    <t>243</t>
  </si>
  <si>
    <t>766694121</t>
  </si>
  <si>
    <t>Montáž ostatních truhlářských konstrukcí parapetních desek dřevěných nebo plastových šířky přes 300 mm, délky do 1000 mm</t>
  </si>
  <si>
    <t>244</t>
  </si>
  <si>
    <t>60794106</t>
  </si>
  <si>
    <t>deska parapetní dřevotřísková vnitřní 450x1000mm</t>
  </si>
  <si>
    <t>OK 06 1*0.92=0.920 [A] 
OK 07 1*0.82=0.820 [B] 
Celkem: A+B=1.740 [C]</t>
  </si>
  <si>
    <t>245</t>
  </si>
  <si>
    <t>766694122</t>
  </si>
  <si>
    <t>Montáž ostatních truhlářských konstrukcí parapetních desek dřevěných nebo plastových šířky přes 300 mm, délky přes 1000 do 1600 mm</t>
  </si>
  <si>
    <t>OK 02 8=8.000 [A] 
OK 03 5=5.000 [B] 
OK 06 1=1.000 [C] 
OK 09  13=13.000 [D] 
OK 10 15=15.000 [E] 
OK 16 1=1.000 [F] 
Celkem: A+B+C+D+E+F=43.000 [G]</t>
  </si>
  <si>
    <t>246</t>
  </si>
  <si>
    <t>60794105</t>
  </si>
  <si>
    <t>deska parapetní dřevotřísková vnitřní 400x1000mm</t>
  </si>
  <si>
    <t>OK 10 11*1.20=13.200 [A]</t>
  </si>
  <si>
    <t>247</t>
  </si>
  <si>
    <t>OK 02 8*1.39=11.120 [A] 
OK 03 5*1.39=6.950 [B] 
OK 06 1*1.25=1.250 [C] 
OK 09  13*1.10=14.300 [D] 
OK 10 1*1.20=1.200 [E] 
OK 16 1*1.39=1.390 [F] 
Celkem: A+B+C+D+E+F=36.210 [G]</t>
  </si>
  <si>
    <t>248</t>
  </si>
  <si>
    <t>60794109</t>
  </si>
  <si>
    <t>deska parapetní dřevotřísková vnitřní 600x1000mm</t>
  </si>
  <si>
    <t>OK 10 3*1.20=3.600 [A]</t>
  </si>
  <si>
    <t>249</t>
  </si>
  <si>
    <t>766694123</t>
  </si>
  <si>
    <t>Montáž ostatních truhlářských konstrukcí parapetních desek dřevěných nebo plastových šířky přes 300 mm, délky přes 1600 do 2600 mm</t>
  </si>
  <si>
    <t>250</t>
  </si>
  <si>
    <t>251</t>
  </si>
  <si>
    <t>766695213</t>
  </si>
  <si>
    <t>Montáž ostatních truhlářských konstrukcí prahů dveří jednokřídlových, šířky přes 100 mm</t>
  </si>
  <si>
    <t>01a +b  3+3=6.000 [A] 
12a 1=1.000 [B] 
17 3+2=5.000 [C] 
17a 1=1.000 [D] 
Celkem: A+B+C+D=13.000 [E]</t>
  </si>
  <si>
    <t>252</t>
  </si>
  <si>
    <t>61187181</t>
  </si>
  <si>
    <t>práh dveřní dřevěný dubový tl 20mm dl 920mm š 150mm</t>
  </si>
  <si>
    <t>17 3+2=5.000 [A] 
17a 1=1.000 [B] 
Celkem: A+B=6.000 [C]</t>
  </si>
  <si>
    <t>253</t>
  </si>
  <si>
    <t>61187161</t>
  </si>
  <si>
    <t>práh dveřní dřevěný dubový tl 20mm dl 820mm š 150mm</t>
  </si>
  <si>
    <t>01a +b  3+3=6.000 [A] 
12a 1=1.000 [B] 
Celkem: A+B=7.000 [C]</t>
  </si>
  <si>
    <t>254</t>
  </si>
  <si>
    <t>766-R.pol.1</t>
  </si>
  <si>
    <t>Sanitární montovatelná kabina - ozn.428 - m.č.1N06 - D+M</t>
  </si>
  <si>
    <t>255</t>
  </si>
  <si>
    <t>766-R.pol.2</t>
  </si>
  <si>
    <t>Sanitární montovatelná kabina - m.č.2N06, 4N06 - D+M</t>
  </si>
  <si>
    <t>256</t>
  </si>
  <si>
    <t>766-R.pol.3</t>
  </si>
  <si>
    <t>Dřevěný obklad stěn profilovaný - ozn.230 - D+M DLE SPECIFIKACE PD</t>
  </si>
  <si>
    <t>Dřevěný obklad stěn profilovaný - ozn.230 - D+M  
DLE SPECIFIKACE PD</t>
  </si>
  <si>
    <t>1N02, 1N03 60.21=60.210 [A]</t>
  </si>
  <si>
    <t>257</t>
  </si>
  <si>
    <t>258</t>
  </si>
  <si>
    <t>553-01a</t>
  </si>
  <si>
    <t>Dveře protipožární EW 30 DP 3 CS - 800/1880mm, vč.kování - ozn.01a - DLE SPECIFIKACE PD</t>
  </si>
  <si>
    <t>259</t>
  </si>
  <si>
    <t>553-12a</t>
  </si>
  <si>
    <t>Dveře protipožární EW 30 DP 3 C - 800/1970mm, vč.kování - ozn.12a - DLE SPECIFIKACE PD</t>
  </si>
  <si>
    <t>260</t>
  </si>
  <si>
    <t>553-17</t>
  </si>
  <si>
    <t>Dveře protipožární EW 30 DP 3 C - 900/1970mm, vč.kování - ozn.17 - DLE SPECIFIKACE PD</t>
  </si>
  <si>
    <t>L 3=3.000 [A] 
P 2=2.000 [B] 
Celkem: A+B=5.000 [C]</t>
  </si>
  <si>
    <t>261</t>
  </si>
  <si>
    <t>553-17a</t>
  </si>
  <si>
    <t>Dveře protipožární EW 30 DP 3 C - 900/1970mm, vč.kování - ozn.17a - DLE SPECIFIKACE PD</t>
  </si>
  <si>
    <t>napojení na čtečku</t>
  </si>
  <si>
    <t>262</t>
  </si>
  <si>
    <t>767646510</t>
  </si>
  <si>
    <t>Montáž dveří ocelových protipožárních uzávěrů jednokřídlových</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</si>
  <si>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</si>
  <si>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263</t>
  </si>
  <si>
    <t>767851104</t>
  </si>
  <si>
    <t>Montáž komínových lávek kompletní celé lávky</t>
  </si>
  <si>
    <t>2.25+3.25=5.500 [A] 
2.65+1.285+4.85=8.785 [B] 
1.50+4.90=6.400 [C] 
2.25+1.85+0.75=4.850 [D] 
Celkem: A+B+C+D=25.535 [E]</t>
  </si>
  <si>
    <t>1. V cenách -1102 a -1104 je započtena i montáž zábradlí.</t>
  </si>
  <si>
    <t>264</t>
  </si>
  <si>
    <t>553R.pol</t>
  </si>
  <si>
    <t>lávka komínová  v.zábradlí</t>
  </si>
  <si>
    <t>9*0.25*0.60=1.350 [A] 
11*0.25*0.60+1.50*0.25=2.025 [B] 
2.65*0.25+6*0.25*0.60+4.85*0.25=2.775 [C] 
6*0.25*0.60+4.90*0.25=2.125 [D] 
12*0.25*0.60+1.85*0.25=2.263 [E] 
Celkem: A+B+C+D+E=10.538 [F]</t>
  </si>
  <si>
    <t>265</t>
  </si>
  <si>
    <t>767-OK01</t>
  </si>
  <si>
    <t>Kovová větrací mřížka s pevnými žaluziemi 900/200mm - D + M - DLE SPECIFIKACE PD</t>
  </si>
  <si>
    <t>266</t>
  </si>
  <si>
    <t>767-SL01</t>
  </si>
  <si>
    <t>Repase stávajících nosných sloupů - demontáž, repase a zpětné osazení, DLE SPECIFIKACE PD</t>
  </si>
  <si>
    <t>stávající sloupy na nástupušti 
9=9.000 [A]</t>
  </si>
  <si>
    <t>267</t>
  </si>
  <si>
    <t>767-SL02</t>
  </si>
  <si>
    <t>Nové nosné sloupy zastřešení nástupiště - D+M, vč.povrchové úpravy, DLE SPECIFIKACE PD</t>
  </si>
  <si>
    <t>nové sloupy na nástupušti - D+M - DLE SPECIFIKACE PD 
S1 + S2 94.13=94.130 [A]</t>
  </si>
  <si>
    <t>268</t>
  </si>
  <si>
    <t>767-SL03</t>
  </si>
  <si>
    <t>S1 v 1.NP - D+M, vč.povrchové úpravy, viz.statika</t>
  </si>
  <si>
    <t>S1 UPN  200 + plechy'  
113.85+5.65+2.83+15.83+7.91+6.63+3.52=156.220 [A] 
Mezisoučet: A=156.220 [B] 
156.22*1.08=168.718 [C]</t>
  </si>
  <si>
    <t>269</t>
  </si>
  <si>
    <t>998767202</t>
  </si>
  <si>
    <t>Přesun hmot pro zámečnické konstrukce stanovený procentní sazbou (%) z ceny vodorovná dopravní vzdálenost do 50 m v objektech výšky přes 6 do 12 m</t>
  </si>
  <si>
    <t>%</t>
  </si>
  <si>
    <t>771</t>
  </si>
  <si>
    <t>Podlahy z dlaždic</t>
  </si>
  <si>
    <t>270</t>
  </si>
  <si>
    <t>771111011</t>
  </si>
  <si>
    <t>Příprava podkladu před provedením dlažby vysátí podlah</t>
  </si>
  <si>
    <t>36.08+22.24+107.69+78.46+8+18.882+36.79=308.142 [A]</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</si>
  <si>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</si>
  <si>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271</t>
  </si>
  <si>
    <t>771121011</t>
  </si>
  <si>
    <t>Příprava podkladu před provedením dlažby nátěr penetrační na podlahu</t>
  </si>
  <si>
    <t>272</t>
  </si>
  <si>
    <t>771574111</t>
  </si>
  <si>
    <t>Montáž podlah z dlaždic keramických lepených flexibilním lepidlem maloformátových hladkých přes 6 do 9 ks/m2</t>
  </si>
  <si>
    <t>ozn.220  - 300/300mm 
1N01, 1N02, 1N03, 1N04, 1N20, 1N21, 2N01, 2N02 89.96=89.960 [A]</t>
  </si>
  <si>
    <t>1. Položky jsou učeny pro všechy druhy povrchových úprav.</t>
  </si>
  <si>
    <t>273</t>
  </si>
  <si>
    <t>59761011</t>
  </si>
  <si>
    <t>dlažba keramická slinutá hladká do interiéru i exteriéru do 9ks/m2</t>
  </si>
  <si>
    <t>274</t>
  </si>
  <si>
    <t>36.08+107.69+8+18.882+36.79=207.442 [A]</t>
  </si>
  <si>
    <t>275</t>
  </si>
  <si>
    <t>276</t>
  </si>
  <si>
    <t>771574153</t>
  </si>
  <si>
    <t>Montáž podlah z dlaždic keramických lepených flexibilním lepidlem velkoformátových hladkých přes 2 do 4 ks/m2</t>
  </si>
  <si>
    <t>ozn.223 - 600/600mm   - 1N05, 1N06, 1N07 22.06=22.060 [A]</t>
  </si>
  <si>
    <t>277</t>
  </si>
  <si>
    <t>59761008</t>
  </si>
  <si>
    <t>dlažba velkoformátová keramická slinutá hladká do interiéru i exteriéru přes 2 do 4ks/m2</t>
  </si>
  <si>
    <t>278</t>
  </si>
  <si>
    <t>771577111</t>
  </si>
  <si>
    <t>Montáž podlah z dlaždic keramických lepených flexibilním lepidlem Příplatek k cenám za plochu do 5 m2 jednotlivě</t>
  </si>
  <si>
    <t>1NP 
4.52+1.78+1.43+3.95+2.42+2.89+1.10+4.91=23.000 [A] 
2.NP 
1.61+0.82+4.39=6.820 [B] 
8+18.882=26.882 [C] 
Celkem: A+B+C=56.702 [D]</t>
  </si>
  <si>
    <t>279</t>
  </si>
  <si>
    <t>771584123</t>
  </si>
  <si>
    <t>Montáž podlah z mozaikových lepenců lepených flexibilním lepidlem keramických glazovaných</t>
  </si>
  <si>
    <t>ozn.220 b - 50/50mm 
1N01, 1N02, 1N03 15.90=15.900 [A]</t>
  </si>
  <si>
    <t>280</t>
  </si>
  <si>
    <t>59761181</t>
  </si>
  <si>
    <t>mozaika keramická hladká na podlahu i stěnu pro interiér i exteriér (5x5)-set 300mx300mm</t>
  </si>
  <si>
    <t>ozn.220 b - 50/50mm 
1N01, 1N02, 1N03 15.90=15.900 [A] 
Mezisoučet: A=15.900 [B] 
15.90/(0.30*0.30)*1.10=194.333 [C]</t>
  </si>
  <si>
    <t>281</t>
  </si>
  <si>
    <t>771591112</t>
  </si>
  <si>
    <t>Izolace podlahy pod dlažbu nátěrem nebo stěrkou ve dvou vrstvách</t>
  </si>
  <si>
    <t>36.08+22.24+36.79=95.110 [A] 
vytažení na stěny cca 20cm  95.11*0.20=19.022 [B] 
Celkem: A+B=114.132 [C]</t>
  </si>
  <si>
    <t>1. V ceně 771 59-1112 jsou započteny i náklady na materiál.  
2. Položka 771 59-1112 se použije pro izolaci podlah zatížené přechodnou vlhkostí.  
3. V ceně 771 59-1112 až -1212 jsou započteny i náklady na materiál.  
4. V cenách 77159-1227, 77159-1217, 77159-1237, 77159-1247, 77159-1257 nejsou započteny náklady na materiál, tyto se oceňují ve specifikaci.</t>
  </si>
  <si>
    <t>282</t>
  </si>
  <si>
    <t>998771102</t>
  </si>
  <si>
    <t>Přesun hmot pro podlahy z dlaždic stanovený z hmotnosti přesunovaného materiálu vodorovná dopravní vzdálenost do 50 m v objektech výšky přes 6 do 12 m</t>
  </si>
  <si>
    <t>283</t>
  </si>
  <si>
    <t>772-R.pol.</t>
  </si>
  <si>
    <t>Renovace schodiště - broušení, napuštění, vč.vyspravení</t>
  </si>
  <si>
    <t>2.40+3.55=5.950 [A] 
4.63+4.50=9.130 [B] 
3.70+0.218+0.275=4.193 [C] 
4.50=4.500 [D] 
Celkem: A+B+C+D=23.773 [E]</t>
  </si>
  <si>
    <t>284</t>
  </si>
  <si>
    <t>776</t>
  </si>
  <si>
    <t>Podlahy povlakové</t>
  </si>
  <si>
    <t>285</t>
  </si>
  <si>
    <t>776111311</t>
  </si>
  <si>
    <t>Příprava podkladu vysátí podlah</t>
  </si>
  <si>
    <t>113.42+287.88=401.300 [A]</t>
  </si>
  <si>
    <t>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t>
  </si>
  <si>
    <t>286</t>
  </si>
  <si>
    <t>776121111</t>
  </si>
  <si>
    <t>Příprava podkladu penetrace vodou ředitelná na savý podklad (válečkováním) ředěná v poměru 1:3 podlah</t>
  </si>
  <si>
    <t>287</t>
  </si>
  <si>
    <t>776141111</t>
  </si>
  <si>
    <t>Příprava podkladu vyrovnání samonivelační stěrkou podlah min.pevnosti 20 MPa, tloušťky do 3 mm</t>
  </si>
  <si>
    <t>288</t>
  </si>
  <si>
    <t>776222111</t>
  </si>
  <si>
    <t>Montáž podlahovin z PVC lepením 2-složkovým lepidlem (do vlhkých prostor) z pásů</t>
  </si>
  <si>
    <t>113.42=113.420 [A]</t>
  </si>
  <si>
    <t>289</t>
  </si>
  <si>
    <t>28411000</t>
  </si>
  <si>
    <t>PVC heterogenní zátěžová antibakteriální tl 2,25mm, nášlapná vrstva 0,90mm, třída zátěže 34/43, otlak do 0,03mm, R10, hořlavost Bfl S1</t>
  </si>
  <si>
    <t>290</t>
  </si>
  <si>
    <t>776232111</t>
  </si>
  <si>
    <t>Montáž podlahovin z vinylu lepením lamel nebo čtverců 2-složkovým lepidlem (do vlhkých prostor)</t>
  </si>
  <si>
    <t>287.88=287.880 [A]</t>
  </si>
  <si>
    <t>291</t>
  </si>
  <si>
    <t>28411067</t>
  </si>
  <si>
    <t>dílce vinylové plovoucí na P+D, tl 10,0mm, nášlapná vrstva 0,40mm, úprava PUR, zátěž 23/32, otlak 0,03mm, R10, hořlavost Bfl S1, podložka kompozitní</t>
  </si>
  <si>
    <t>292</t>
  </si>
  <si>
    <t>776421111</t>
  </si>
  <si>
    <t>Montáž lišt obvodových lepených</t>
  </si>
  <si>
    <t>293</t>
  </si>
  <si>
    <t>28411009</t>
  </si>
  <si>
    <t>lišta soklová PVC 18x80mm</t>
  </si>
  <si>
    <t>294</t>
  </si>
  <si>
    <t>998776102</t>
  </si>
  <si>
    <t>Přesun hmot pro podlahy povlakové stanovený z hmotnosti přesunovaného materiálu vodorovná dopravní vzdálenost do 50 m v objektech výšky přes 6 do 12 m</t>
  </si>
  <si>
    <t>781</t>
  </si>
  <si>
    <t>Dokončovací práce - obklady</t>
  </si>
  <si>
    <t>295</t>
  </si>
  <si>
    <t>781111011</t>
  </si>
  <si>
    <t>Příprava podkladu před provedením obkladu oprášení (ometení) stěny</t>
  </si>
  <si>
    <t>Sokl 
174.059=174.059 [A] 
Ostění - sokl 
3.997=3.997 [B] 
Obklad 
311.96=311.960 [C] 
Celkem: A+B+C=490.016 [D]</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</si>
  <si>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</si>
  <si>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296</t>
  </si>
  <si>
    <t>781121011</t>
  </si>
  <si>
    <t>Příprava podkladu před provedením obkladu nátěr penetrační na stěnu</t>
  </si>
  <si>
    <t>297</t>
  </si>
  <si>
    <t>781474112</t>
  </si>
  <si>
    <t>Montáž obkladů vnitřních stěn z dlaždic keramických lepených flexibilním lepidlem maloformátových hladkých přes 9 do 12 ks/m2</t>
  </si>
  <si>
    <t>1.NP 
1N085.40*2.05-0.80*2.05=9.430 [A] 
1N092.10*0.70=1.470 [B] 
1N118.164*2.05-0.80*2.05*3=11.816 [C] 
1N12 6.44*2.05-0.80*2.05=11.562 [D] 
1N167.73*2.05-0.80*2.05=14.207 [E] 
'1N18' 
'1N19' 
1N223.00*0.70=2.100 [F] 
1N234.54*2.05-0.80*2.05=7.667 [G] 
'1N24' 
1N271.80*0.70=1.260 [H] 
1N3313.33*2.05-(0.90*2.05+0.70*2.05*2)=22.612 [I] 
1N3415.87*2.05-(0.90*2.05+0.70*2.05*2)=27.819 [J] 
1N35 4.13*0.70=2.891 [K] 
2.NP 
2N1.024.90*0.60=2.940 [L] 
2N1.0611.28*2.02-(0.80*2.02+1.20*0.95)=20.030 [M] 
2N2.025.50*0.60=3.300 [N] 
2N2.0412.84*2.02-(0.80*2.02+1.10*0.95)=23.276 [O] 
2N03.024.50*0.60=2.700 [P] 
2N3.0512.45*2.02-(0.90*2.02+1.20*0.95)=22.191 [Q] 
2N3.065.30*2.02-0.80*2.02=9.090 [R] 
2N4.022.70*0.60=1.620 [S] 
2N4.0614.28*2.02-(0.80*2.02+1.20*0.95)=26.090 [T] 
2N5.023.20*0.60=1.920 [U] 
2N5.0312.08*2.02-0.80*2.02=22.786 [V] 
2NK.028.24*2.02-(0.80*2.02+1.20*0.95)=13.889 [W] 
2NK.044.30*0.60=2.580 [X] 
Celkem: A+B+C+D+E+F+G+H+I+J+K+L+M+N+O+P+Q+R+S+T+U+V+W+X=265.246 [Y]</t>
  </si>
  <si>
    <t>1. Položky jsou určeny pro všechny druhy povrchových úprav.</t>
  </si>
  <si>
    <t>298</t>
  </si>
  <si>
    <t>59761071</t>
  </si>
  <si>
    <t>obklad keramický hladký přes 12 do 19ks/m2</t>
  </si>
  <si>
    <t>299</t>
  </si>
  <si>
    <t>781474164</t>
  </si>
  <si>
    <t>Montáž obkladů vnitřních stěn z dlaždic keramických lepených flexibilním lepidlem velkoformátových reliéfních nebo z dekorů přes 4 do 6 ks/m2</t>
  </si>
  <si>
    <t>1N0520.17*2.05-(0.90*2.05+0.80*2.05*4)=32.944 [A] 
1N06(2.025*2+1.50+1.80)*2*2.05-0.80*2.05*4=23.575 [B] 
1N077.62*2.05-0.90*2.05=13.776 [C] 
Celkem: A+B+C=70.295 [D]</t>
  </si>
  <si>
    <t>300</t>
  </si>
  <si>
    <t>59761060</t>
  </si>
  <si>
    <t>dekor keramický pro interiér i exteriér do 6ks/m2</t>
  </si>
  <si>
    <t>301</t>
  </si>
  <si>
    <t>781734111</t>
  </si>
  <si>
    <t>Montáž obkladů vnějších stěn z obkladaček cihelných lepených flexibilním lepidlem do 50 ks/m2</t>
  </si>
  <si>
    <t>Sokl 
174.059=174.059 [A] 
ostění 
3.997=3.997 [B] 
Celkem: A+B=178.056 [C]</t>
  </si>
  <si>
    <t>1. Cenami lze oceňovat i obklady vápenopískovými pásky.</t>
  </si>
  <si>
    <t>302</t>
  </si>
  <si>
    <t>59521230</t>
  </si>
  <si>
    <t>pásek obkladový vápenopískový 240x71x16mm nebarvený</t>
  </si>
  <si>
    <t>303</t>
  </si>
  <si>
    <t>781739191</t>
  </si>
  <si>
    <t>Montáž obkladů vnějších stěn z obkladaček cihelných Příplatek k cenám za plochu do 10 m2 jednotlivě</t>
  </si>
  <si>
    <t>ostění 
3.997=3.997 [A]</t>
  </si>
  <si>
    <t>304</t>
  </si>
  <si>
    <t>998781102</t>
  </si>
  <si>
    <t>Přesun hmot pro obklady keramické stanovený z hmotnosti přesunovaného materiálu vodorovná dopravní vzdálenost do 50 m v objektech výšky přes 6 do 12 m</t>
  </si>
  <si>
    <t>305</t>
  </si>
  <si>
    <t>783218111</t>
  </si>
  <si>
    <t>Lazurovací nátěr tesařských konstrukcí dvojnásobný syntetický</t>
  </si>
  <si>
    <t>Střecha nástupiště 
Průvlak  52.00*(0.16+2*0.28)=37.440 [A] 
Krokve (3.40*8+3.70*39)*(0.10+2*0.16)=72.030 [B] 
 S0 01 176.8=176.800 [C] 
 S0 02 (8.60+2*3.50)*(0.20+0.18)=5.928 [D] 
 S0 03 2*2*7.55*0.40=12.080 [E] 
2*37.66*(0.40+0.20)=45.192 [F] 
Celkem: A+B+C+D+E+F=349.470 [G]</t>
  </si>
  <si>
    <t>306</t>
  </si>
  <si>
    <t>783801401</t>
  </si>
  <si>
    <t>Příprava podkladu omítek před provedením nátěru ometení</t>
  </si>
  <si>
    <t>307</t>
  </si>
  <si>
    <t>783813141</t>
  </si>
  <si>
    <t>Penetrační nátěr omítek hladkých zdiva lícového syntetický</t>
  </si>
  <si>
    <t>784</t>
  </si>
  <si>
    <t>Dokončovací práce - malby a tapety</t>
  </si>
  <si>
    <t>308</t>
  </si>
  <si>
    <t>Omítky 
2283.94=2 283.940 [A] 
SDK 
883.30+228.042*2=1 339.384 [B]</t>
  </si>
  <si>
    <t>309</t>
  </si>
  <si>
    <t>784181121</t>
  </si>
  <si>
    <t>Penetrace podkladu jednonásobná hloubková v místnostech výšky do 3,80 m</t>
  </si>
  <si>
    <t>310</t>
  </si>
  <si>
    <t>784211101</t>
  </si>
  <si>
    <t>Malby z malířských směsí otěruvzdorných za mokra dvojnásobné, bílé za mokra otěruvzdorné výborně v místnostech výšky do 3,80 m</t>
  </si>
  <si>
    <t>789</t>
  </si>
  <si>
    <t>Povrchové úpravy ocelových konstrukcí a technologických zařízení</t>
  </si>
  <si>
    <t>311</t>
  </si>
  <si>
    <t>789121240</t>
  </si>
  <si>
    <t>Úpravy povrchů pod nátěry ocelových konstrukcí třídy I očištění odmaštěním</t>
  </si>
  <si>
    <t>1.PP podepření stávajícího nosníku klenby 
2xIPE 220 svařeno DLE PD 2*5*5.50*0.777=42.735 [A]</t>
  </si>
  <si>
    <t>312</t>
  </si>
  <si>
    <t>789325110</t>
  </si>
  <si>
    <t>Nátěr ocelových konstrukcí třídy I jednosložkový alkydový základní, tloušťky do 40 µm</t>
  </si>
  <si>
    <t>313</t>
  </si>
  <si>
    <t>789326135</t>
  </si>
  <si>
    <t>Protipožární zpěňující nátěr ocelových konstrukcí třídy II jednosložkový rozpouštědlový, funkční tloušťky přes 350 do 500 µm</t>
  </si>
  <si>
    <t>314</t>
  </si>
  <si>
    <t>789326435</t>
  </si>
  <si>
    <t>Protipožární zpěňující nátěr ocelových konstrukcí třídy II jednosložkový vodou ředitelný, funkční tloušťky přes 350 do 500 µm</t>
  </si>
  <si>
    <t>1.NP 
Z1 UPN 280 3.50*0.891=3.119 [A] 
Z2 UPN 200 3.50*4*0.66=9.240 [B] 
= 
Podkroví 
N 1   HEA 240  5.85*4*0.845=19.773 [D] 
N 2   HEA 240  6.00*4*0.845=20.280 [E] 
N 3   HEA 240  5.45*2*0.845=9.211 [F] 
N 4   HEA 240  6.20*0.845=5.239 [G] 
N 5   HEA 240  5.65*0.845=4.774 [H] 
Celkem: A+B+C+D+E+F+G+H=</t>
  </si>
  <si>
    <t>799</t>
  </si>
  <si>
    <t>Ostaní</t>
  </si>
  <si>
    <t>315</t>
  </si>
  <si>
    <t>799-R.pol.1</t>
  </si>
  <si>
    <t>Sedací prvek - ozn.101 - DLE SPECIFIKACE - D+M - viz. interiélové prvky</t>
  </si>
  <si>
    <t>316</t>
  </si>
  <si>
    <t>799-R.pol.2</t>
  </si>
  <si>
    <t>Sedací prvek - ozn.102 - DLE SPECIFIKACE - D+M - viz. interiélové prvky</t>
  </si>
  <si>
    <t>317</t>
  </si>
  <si>
    <t>799-R.pol.3</t>
  </si>
  <si>
    <t>Automat dveřního zámku - mincovník - ozn.104 - DLE SPECIFIKACE - D+M - viz. interiélové prvky</t>
  </si>
  <si>
    <t>318</t>
  </si>
  <si>
    <t>799-R.pol.4</t>
  </si>
  <si>
    <t>Ergonomicky nastavitelná kancelářská židle - ozn.106 - DLE SPECIFIKACE - D+M - viz. interiélové prvky</t>
  </si>
  <si>
    <t>953-R.pol.1</t>
  </si>
  <si>
    <t>Kontrola stávajících klenbových stropů 1.PP - viz.statika</t>
  </si>
  <si>
    <t>953-R.pol.2</t>
  </si>
  <si>
    <t>Kontrola stávajících nosných trámů 1.PN - viz.statika</t>
  </si>
  <si>
    <t>953-R.pol.3</t>
  </si>
  <si>
    <t>Kontrola stávajících nosných trámů 2.PN - viz.statika</t>
  </si>
  <si>
    <t>1.PP 187.69=187.690 [A] 
1.NP 372.77=372.770 [B] 
2.NP 353.75=353.750 [C] 
Celkem: A+B+C=914.210 [D]</t>
  </si>
  <si>
    <t>952901111</t>
  </si>
  <si>
    <t>Vyčištění budov nebo objektů před předáním do užívání budov bytové nebo občanské výstavby, světlé výšky podlaží do 4 m</t>
  </si>
  <si>
    <t>1.PP 36.41*12.16=442.746 [A] 
1.NP 36.73*12.48+7.93*2.93=481.625 [B] 
2.NP 36.73*12.48=458.390 [C] 
Půda 36.73*12.48=458.390 [D] 
Celkem: A+B+C+D=1 841.151 [E]</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</si>
  <si>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</si>
  <si>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953943212</t>
  </si>
  <si>
    <t>Osazování drobných kovových předmětů kotvených do stěny skříně pro hasicí přístroj</t>
  </si>
  <si>
    <t>1.PP  3=3.000 [A] 
1.NP 3=3.000 [B] 
2.NP 4=4.000 [C] 
3.NP 3=3.000 [D] 
Celkem: A+B+C+D=13.000 [E]</t>
  </si>
  <si>
    <t>44932114</t>
  </si>
  <si>
    <t>přístroj hasicí ruční práškový PG 6 LE</t>
  </si>
  <si>
    <t>725110811</t>
  </si>
  <si>
    <t>Demontáž klozetů splachovacích s nádrží nebo tlakovým splachovačem</t>
  </si>
  <si>
    <t>1.NP  5=5.000 [A] 
2.NP  3=3.000 [B] 
Celkem: A+B=8.000 [C]</t>
  </si>
  <si>
    <t>725210821</t>
  </si>
  <si>
    <t>Demontáž umyvadel bez výtokových armatur umyvadel</t>
  </si>
  <si>
    <t>1.NP  8=8.000 [A] 
2.NP  5=5.000 [B] 
Celkem: A+B=13.000 [C]</t>
  </si>
  <si>
    <t>725220841</t>
  </si>
  <si>
    <t>Demontáž van ocelových rohových</t>
  </si>
  <si>
    <t>2.NP 2=2.000 [A]</t>
  </si>
  <si>
    <t>725590812</t>
  </si>
  <si>
    <t>Vnitrostaveništní přemístění vybouraných (demontovaných) hmot zařizovacích předmětů vodorovně do 100 m v objektech výšky přes 6 do 12 m</t>
  </si>
  <si>
    <t>0.013+0.155+0.253+0.066+0.023=0.510 [A]</t>
  </si>
  <si>
    <t>725820801</t>
  </si>
  <si>
    <t>Demontáž baterií nástěnných do G 3/4</t>
  </si>
  <si>
    <t>1.NP  8=8.000 [A] 
2.NP  5+2=7.000 [B] 
Celkem: A+B=15.000 [C]</t>
  </si>
  <si>
    <t>725860811</t>
  </si>
  <si>
    <t>Demontáž zápachových uzávěrek pro zařizovací předměty jednoduchých</t>
  </si>
  <si>
    <t>762111811</t>
  </si>
  <si>
    <t>Demontáž stěn a příček z hranolků, fošen nebo latí</t>
  </si>
  <si>
    <t>Nástupiště boční stěna 
2.90*(4.05+3.50)/2=10.948 [A]</t>
  </si>
  <si>
    <t>762132811</t>
  </si>
  <si>
    <t>Demontáž bednění svislých stěn a nadstřešních stěn z jednostranně hoblovaných prken</t>
  </si>
  <si>
    <t>Nástupiště boční stěna 
2*2.90*(4.05+3.50)/2=21.895 [A]</t>
  </si>
  <si>
    <t>762331811</t>
  </si>
  <si>
    <t>Demontáž vázaných konstrukcí krovů sklonu do 60° z hranolů, hranolků, fošen, průřezové plochy do 120 cm2</t>
  </si>
  <si>
    <t>Hlavní střecha 
Pásky 2.00*(18+8)=52.000 [A] 
Střecha nástupiště 
3.40*8+3.70*39=171.500 [B] 
Celkem: A+B=223.500 [C]</t>
  </si>
  <si>
    <t>762331813</t>
  </si>
  <si>
    <t>Demontáž vázaných konstrukcí krovů sklonu do 60° z hranolů, hranolků, fošen, průřezové plochy přes 224 do 288 cm2</t>
  </si>
  <si>
    <t>Střecha přístavek 
10*3.20+8.60=40.600 [A] 
Hlavní střecha 
12/14 7.10*(16+22*2+14)=525.400 [B] 
2.525*16+7.20*16=155.600 [C] 
16/16 3.90*2+2.75*18=57.300 [D] 
18/1637.60*2=75.200 [E] 
15/18 11.305*9=101.745 [F] 
Střecha nástupiště 
52.00=52.000 [G] 
Celkem: A+B+C+D+E+F+G=1 007.845 [H]</t>
  </si>
  <si>
    <t>762331814</t>
  </si>
  <si>
    <t>Demontáž vázaných konstrukcí krovů sklonu do 60° z hranolů, hranolků, fošen, průřezové plochy přes 288 do 450 cm2</t>
  </si>
  <si>
    <t>Hlavní střecha 
15/2037.60*3=112.800 [A] 
15/22 3.75*(16+1)=63.750 [B] 
Celkem: A+B=176.550 [C]</t>
  </si>
  <si>
    <t>762341811</t>
  </si>
  <si>
    <t>Demontáž bednění a laťování bednění střech rovných, obloukových, sklonu do 60° se všemi nadstřešními konstrukcemi z prken hrubých, hoblovaných tl. do 32 mm</t>
  </si>
  <si>
    <t>28.48=28.480 [A] 
557=557.000 [B] 
176.8=176.800 [C]</t>
  </si>
  <si>
    <t>762522811</t>
  </si>
  <si>
    <t>Demontáž podlah s polštáři z prken tl. do 32 mm</t>
  </si>
  <si>
    <t>359.15=359.150 [A] 
340.96=340.960 [B] 
363.6=363.600 [C] 
Celkem: A+B+C=1 063.710 [D]</t>
  </si>
  <si>
    <t>762811811</t>
  </si>
  <si>
    <t>Demontáž záklopů stropů vrchních a zapuštěných z hrubých prken, tl. do 32 mm</t>
  </si>
  <si>
    <t>363.6=363.600 [A]</t>
  </si>
  <si>
    <t>762841811</t>
  </si>
  <si>
    <t>Demontáž podbíjení obkladů stropů a střech sklonu do 60° z hrubých prken tl. do 35 mm bez omítky</t>
  </si>
  <si>
    <t>359.15=359.150 [A] 
340.96=340.960 [B] 
Celkem: A+B=700.110 [C]</t>
  </si>
  <si>
    <t>764001831</t>
  </si>
  <si>
    <t>Demontáž klempířských konstrukcí krytiny z taškových tabulí do suti</t>
  </si>
  <si>
    <t>Střecha nad vstupem 
8.90*3.20=28.480 [A] 
nástupiště 
52.00*3.40=176.800 [B] 
Celkem: A+B=205.280 [C]</t>
  </si>
  <si>
    <t>764002851</t>
  </si>
  <si>
    <t>Demontáž klempířských konstrukcí oplechování parapetů do suti</t>
  </si>
  <si>
    <t>1.NP 
1.39*(8+5)=18.070 [A] 
1.88*2=3.760 [B] 
1.89*2=3.780 [C] 
0.92+1.25+0.82=2.990 [D] 
2.NP 
1.10*13=14.300 [E] 
1.20*14+2.225=19.025 [F] 
3.NP 
0.85*4=3.400 [G] 
Celkem: A+B+C+D+E+F+G=65.325 [H]</t>
  </si>
  <si>
    <t>764002861</t>
  </si>
  <si>
    <t>Demontáž klempířských konstrukcí oplechování říms do suti</t>
  </si>
  <si>
    <t>(5.165+7.755+6.80+7.715+5.135)*2=65.140 [A]</t>
  </si>
  <si>
    <t>764002881</t>
  </si>
  <si>
    <t>Demontáž klempířských konstrukcí lemování střešních prostupů do suti</t>
  </si>
  <si>
    <t>Komíny 
2.10+2.40*2+2.97*4+1.90+3.20*2=27.080 [A] 
Mezisoučet: A=27.080 [B] 
27.08*0.35=9.478 [C]</t>
  </si>
  <si>
    <t>764003801</t>
  </si>
  <si>
    <t>Demontáž klempířských konstrukcí lemování trub, konzol, držáků, ventilačních nástavců a ostatních kusových prvků do suti</t>
  </si>
  <si>
    <t>kotlíky 5=5.000 [A]</t>
  </si>
  <si>
    <t>764004801</t>
  </si>
  <si>
    <t>Demontáž klempířských konstrukcí žlabu podokapního do suti</t>
  </si>
  <si>
    <t>Hl.objekt 
14.65+14.55+2*0.50=30.200 [A] 
8.50=8.500 [B] 
14.06+14.10+2*0.50=29.160 [C] 
nástupuště 
52.00=52.000 [D] 
Celkem: A+B+C+D=119.860 [E]</t>
  </si>
  <si>
    <t>764004861</t>
  </si>
  <si>
    <t>Demontáž klempířských konstrukcí svodu do suti</t>
  </si>
  <si>
    <t>HL.objekt 
2*8.40=16.800 [A] 
2*8.70+3.70=21.100 [B] 
 nástupiště 
3*3.50=10.500 [C] 
Celkem: A+B+C=48.400 [D]</t>
  </si>
  <si>
    <t>76513-R.pol</t>
  </si>
  <si>
    <t>Demontáž azbestocementové krytiny ze čtverců nebo šablon, na bednění, do suti</t>
  </si>
  <si>
    <t>1. Ceny nelze použít pro demontáž azbestocementové krytiny.</t>
  </si>
  <si>
    <t>765192811</t>
  </si>
  <si>
    <t>Demontáž střešního výlezu jakékoliv plochy</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</si>
  <si>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</si>
  <si>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766441811</t>
  </si>
  <si>
    <t>Demontáž parapetních desek dřevěných nebo plastových šířky do 300 mm délky do 1 m</t>
  </si>
  <si>
    <t>1.NP 2=2.000 [A]</t>
  </si>
  <si>
    <t>766441821</t>
  </si>
  <si>
    <t>Demontáž parapetních desek dřevěných nebo plastových šířky do 300 mm délky přes 1 m</t>
  </si>
  <si>
    <t>1.NP 22=22.000 [A] 
2.NP 24=24.000 [B] 
Celkem: A+B=46.000 [C]</t>
  </si>
  <si>
    <t>766441822</t>
  </si>
  <si>
    <t>Demontáž parapetních desek dřevěných nebo plastových šířky přes 300 mm délky přes 1 m</t>
  </si>
  <si>
    <t>2.NP 3=3.000 [A]</t>
  </si>
  <si>
    <t>767851803</t>
  </si>
  <si>
    <t>Demontáž komínových lávek kompletní celé lávky</t>
  </si>
  <si>
    <t>33.00+3.00+2*2.30*2=45.200 [A]</t>
  </si>
  <si>
    <t>1. V cenách -1802 a -1803 je započtena i demontáž zábradlí.</t>
  </si>
  <si>
    <t>771471810</t>
  </si>
  <si>
    <t>Demontáž soklíků z dlaždic keramických kladených do malty rovných</t>
  </si>
  <si>
    <t>771571810</t>
  </si>
  <si>
    <t>Demontáž podlah z dlaždic keramických kladených do malty</t>
  </si>
  <si>
    <t>1.NP 
17.45+25.95+40.46+4.06+10.21+10.28+6.62+8.55+6.18=129.760 [A] 
0.93+1.02+5.97+4.25+1.66+4.38+1.93+9.82+13.72=43.680 [B] 
2.NP 
8.37+4.23+3.26+4.16+5.58+2.93+3.60=32.130 [C] 
14.82+4.13+10.13+7.11+6.61=42.800 [D] 
3.NP 
7.53+7.53=15.060 [E] 
Celkem: A+B+C+D+E=263.430 [F]</t>
  </si>
  <si>
    <t>776201811</t>
  </si>
  <si>
    <t>Demontáž povlakových podlahovin lepených ručně bez podložky</t>
  </si>
  <si>
    <t>1.NP 
28.73+16.04+31.77+6.21+34.87+5.36+18.38=141.360 [A] 
4.91+7.90+31.56=44.370 [B] 
2.NP 
10.63+17.97+19.01+2.26+10.34+12.87+18.83=91.910 [C] 
15.86+18.36+19.48+2.52+23.66+11.02+12.03+0.82=103.750 [D] 
Celkem: A+B+C+D=381.390 [E]</t>
  </si>
  <si>
    <t>776410811</t>
  </si>
  <si>
    <t>Demontáž soklíků nebo lišt pryžových nebo plastových</t>
  </si>
  <si>
    <t>953-R.pol</t>
  </si>
  <si>
    <t>Demontáž všech prvků na fasádě - osvětlení, hodiny, cedule a pod., vč.likvidace</t>
  </si>
  <si>
    <t>962031132</t>
  </si>
  <si>
    <t>Bourání příček z cihel, tvárnic nebo příčkovek z cihel pálených, plných nebo dutých na maltu vápennou nebo vápenocementovou, tl. do 100 mm</t>
  </si>
  <si>
    <t>1.NP 
1.94*3.545=6.877 [A] 
-0.80*2.05=-1.640 [B] 
0.815*3.54=2.885 [C] 
Mezisoučet: A+B+C=8.122 [D] 
2.NP 
2.425*3.065=7.433 [E] 
1.90*3.07-0.76*2.17=4.184 [F] 
1.465*2.22=3.252 [G] 
1.96*2.22-1.10*2.15=1.986 [H] 
2.335*3.09-0.915*2.02=5.367 [I] 
5.50*3.09-0.90*2.02=15.177 [J] 
5.73*3.07-0.90*2.10=15.701 [K] 
Mezisoučet: E+F+G+H+I+J+K=53.100 [L] 
3.NP 
5.30*2.55-0.70*2.00=12.115 [M] 
Mezisoučet: M=12.115 [N] 
Celkem: A+B+C+E+F+G+H+I+J+K+M=73.337 [O]</t>
  </si>
  <si>
    <t>962031133</t>
  </si>
  <si>
    <t>Bourání příček z cihel, tvárnic nebo příčkovek z cihel pálených, plných nebo dutých na maltu vápennou nebo vápenocementovou, tl. do 150 mm</t>
  </si>
  <si>
    <t>1.NP 
(2*0.92+1.345+1.37)*2.20=10.021 [A] 
-0.60*2.03*2=-2.436 [B] 
(2.85+3.265+0.10+1.935)*3.545=28.892 [C] 
-0.70*2.10=-1.470 [D] 
-0.80*2.05=-1.640 [E] 
Mezisoučet: A+B+C+D+E=33.367 [F] 
2.NP 
5.50*3.09=16.995 [G] 
Mezisoučet: G=16.995 [H] 
Celkem: A+B+C+D+E+G=50.362 [I]</t>
  </si>
  <si>
    <t>962032230</t>
  </si>
  <si>
    <t>Bourání zdiva nadzákladového z cihel nebo tvárnic z cihel pálených nebo vápenopískových, na maltu vápennou nebo vápenocementovou, objemu do 1 m3</t>
  </si>
  <si>
    <t>1.NP 
(1.82*3.45-1.045*2.05)*0.20=0.827 [A] 
1.88*0.88*0.30=0.496 [B] 
Celkem: A+B=1.323 [C]</t>
  </si>
  <si>
    <t>1. Bourání pilířů o průřezu přes 0,36 m2 se oceňuje příslušnými cenami -2230, -2231, -2240, -2241,-2253 a -2254 jako bourání zdiva nadzákladového cihelného.</t>
  </si>
  <si>
    <t>962032231</t>
  </si>
  <si>
    <t>Bourání zdiva nadzákladového z cihel nebo tvárnic z cihel pálených nebo vápenopískových, na maltu vápennou nebo vápenocementovou, objemu přes 1 m3</t>
  </si>
  <si>
    <t>1.NP- 
1.82*3.44*0.32=2.003 [A] 
(2.735*3.45-1.425*2.08)*0.25=1.618 [B] 
1.11*3.45*0.50=1.915 [C] 
(3.08*3.12-0.75*1.07-0.735*1.07)*0.25=2.005 [D] 
Mezisoučet: A+B+C+D=7.541 [E] 
2.NP 
0.37*3.09*0.20=0.229 [F] 
(5.73*3.00-0.70*3.00-1.28*3.00)*0.20=2.250 [G] 
Mezisoučet: F+G=2.479 [H] 
3.NP :  
ubourání zdiva pro nový věnec  
(11.00+14.14*2+14.12*2+11.00)*0.50*(0.245+0.495)/2=14.526 [I] 
(1.10*2.55-0.80*2.00)*0.32*2=0.771 [J] 
Mezisoučet: I+J=15.297 [K] 
Celkem: A+B+C+D+F+G+I+J=25.317 [L]</t>
  </si>
  <si>
    <t>965043341</t>
  </si>
  <si>
    <t>Bourání mazanin betonových s potěrem nebo teracem tl. do 100 mm, plochy přes 4 m2</t>
  </si>
  <si>
    <t>1.NP ( 26.71+10.66+24.66+6.14+6.41+20.66)*0.05=4.762 [A]</t>
  </si>
  <si>
    <t>965081113</t>
  </si>
  <si>
    <t>Bourání podlah z dlaždic bez podkladního lože nebo mazaniny, s jakoukoliv výplní spár půdních, plochy přes 1 m2</t>
  </si>
  <si>
    <t>3.NP 363.60=363.600 [A]</t>
  </si>
  <si>
    <t>1. Odsekání soklíků se oceňuje cenami souboru cen 965 08.</t>
  </si>
  <si>
    <t>965082923</t>
  </si>
  <si>
    <t>Odstranění násypu pod podlahami nebo ochranného násypu na střechách tl. do 100 mm, plochy přes 2 m2</t>
  </si>
  <si>
    <t>359.15=359.150 [A] 
Mezisoučet: A=359.150 [B] 
359.15*0.16=57.464 [C] 
340.96=340.960 [D] 
Mezisoučet: C+D=398.424 [E] 
362.509*0.06=21.751 [F] 
363.6=363.600 [G] 
Mezisoučet: F+G=385.351 [H] 
385.351*0.045=17.341 [I] 
Celkem: A+C+D+F+G+I=1 160.266 [J]</t>
  </si>
  <si>
    <t>967031732</t>
  </si>
  <si>
    <t>Přisekání (špicování) plošné nebo rovných ostění zdiva z cihel pálených plošné, na maltu vápennou nebo vápenocementovou, tl. na maltu vápennou nebo vápenocement</t>
  </si>
  <si>
    <t>Přisekání (špicování) plošné nebo rovných ostění zdiva z cihel pálených plošné, na maltu vápennou nebo vápenocementovou, tl. na maltu vápennou nebo vápenocementovou, tl. do 100 mm</t>
  </si>
  <si>
    <t>Pohled JZ 
2.10+1.80+3.40+0.65+1.90+2.80=12.650 [A] 
1.54+2.20+2.35+1.50+0.70+1.54=9.830 [B] 
2*0.25375*13=6.598 [C] 
3.95*(0.32+0.16*4+0.29*2+0.16*2+0.32)=8.611 [D] 
36.41*0.85=30.949 [E] 
-(1.30+1.45*2+1.49+1.39)*0.85=-6.018 [F] 
-1.40*0.45*3=-1.890 [G] 
Pohled JV 
2.00+7.90+1.85=11.750 [H] 
0.13=0.130 [I] 
0.16*(4.25+4.65*2+4.90*2+4.45)=4.448 [J] 
12.40*0.30=3.720 [K] 
Pohled SV 
4.72+10.13+4.17*2+10.10+4.70=37.990 [L] 
0.47+0.41+0.67+0.43+0.52+0.28+2.40=5.180 [M] 
0.10+1.30+0.70+0.15+0.40=2.650 [N] 
Mezisoučet: A+B+C+D+E+F+G+H+I+J+K+L+M+N=126.598 [O] 
Vnitřky 
1.NP 
2*0.35*3.17=2.219 [P] 
2*0.36*2.17=1.562 [Q] 
Mezisoučet: P+Q=3.781 [R] 
2.NP 
2*0.10*2.05=0.410 [S] 
0.20*2.945=0.589 [T] 
0.10*2.22=0.222 [U] 
2*0.10*2.22=0.444 [V] 
Mezisoučet: S+T+U+V=1.665 [W] 
Celkem: A+B+C+D+E+F+G+H+I+J+K+L+M+N+P+Q+S+T+U+V=132.044 [X]</t>
  </si>
  <si>
    <t>967031734</t>
  </si>
  <si>
    <t>Přisekání (špicování) plošné nebo rovných ostění zdiva z cihel pálených plošné, na maltu vápennou nebo vápenocementovou, tl. na maltu vápennou nebo vápenocementovou, tl. do 300 mm</t>
  </si>
  <si>
    <t>1.NP  - 1.N02 
0.50*3.335=1.668 [A] 
1.38*0.70=0.966 [B] 
Mezisoučet: A+B=2.634 [C] 
2.NP 
0.90*0.62*2=1.116 [D] 
0.50*0.62=0.310 [E] 
0.20*2.22=0.444 [F] 
Mezisoučet: D+E+F=1.870 [G] 
Celkem: A+B+D+E+F=4.504 [H]</t>
  </si>
  <si>
    <t>968062455</t>
  </si>
  <si>
    <t>Vybourání dřevěných rámů oken s křídly, dveřních zárubní, vrat, stěn, ostění nebo obkladů dveřních zárubní, plochy do 2 m2</t>
  </si>
  <si>
    <t>1.NP 
0.94*2.17*5=10.199 [A] 
0.80*2.17=1.736 [B] 
0.70*2.17*3=4.557 [C] 
Celkem: A+B+C=16.492 [D]</t>
  </si>
  <si>
    <t>1. V cenách -2244 až -2747 jsou započteny i náklady na vyvěšení křídel.</t>
  </si>
  <si>
    <t>968072244</t>
  </si>
  <si>
    <t>Vybourání kovových rámů oken s křídly, dveřních zárubní, vrat, stěn, ostění nebo obkladů okenních rámů s křídly jednoduchých, plochy do 1 m2</t>
  </si>
  <si>
    <t>1.PP 
0.90*0.35=0.315 [A] 
0.90*0.30*4=1.080 [B] 
1.20*0.30=0.360 [C] 
Celkem: A+B+C=1.755 [D]</t>
  </si>
  <si>
    <t>1. V cenách -2244 až -2559 jsou započteny i náklady na vyvěšení křídel.  
2. Cenou -2641 se oceňuje i vybourání nosné ocelové konstrukce pro sádrokartonové příčky.</t>
  </si>
  <si>
    <t>968072245</t>
  </si>
  <si>
    <t>Vybourání kovových rámů oken s křídly, dveřních zárubní, vrat, stěn, ostění nebo obkladů okenních rámů s křídly jednoduchých, plochy do 2 m2</t>
  </si>
  <si>
    <t>1.PP 
0.80*1.88=1.504 [A] 
0.80*1.88*3=4.512 [B] 
1.NP 
0.90*2.00*2=3.600 [C] 
0.86*2.00*5=8.600 [D] 
0.60*2.00*5=6.000 [E] 
0.80*2.00*5=8.000 [F] 
2.NP 
0.90*1.97=1.773 [G] 
1.00*2.07=2.070 [H] 
0.80*1.97*6=9.456 [I] 
0.60*1.97*4=4.728 [J] 
3.NP 
0.70*2.00*3=4.200 [K] 
Celkem: A+B+C+D+E+F+G+H+I+J+K=54.443 [L]</t>
  </si>
  <si>
    <t>968072246</t>
  </si>
  <si>
    <t>Vybourání kovových rámů oken s křídly, dveřních zárubní, vrat, stěn, ostění nebo obkladů okenních rámů s křídly jednoduchých, plochy do 4 m2</t>
  </si>
  <si>
    <t>1.PP 
1.50*1.60*2=4.800 [A] 
1.NP - dveře 
1.50*3.00=4.500 [B] 
1.45*3.00*2=8.700 [C] 
1.49*3.00=4.470 [D] 
1.39*3.00=4.170 [E] 
1.40*3.00*2=8.400 [F] 
2.05*3.025=6.201 [G] 
1.925*3.095=5.958 [H] 
1.30*2.05=2.665 [I] 
Celkem: A+B+C+D+E+F+G+H+I=49.864 [J]</t>
  </si>
  <si>
    <t>968072885</t>
  </si>
  <si>
    <t>Vybourání kovových rámů oken s křídly, dveřních zárubní, vrat, stěn, ostění nebo obkladů rolet svinovacích shrnovacích nůžkových, plochy do 2 m2</t>
  </si>
  <si>
    <t>1.NP -  mříže 
0.95*2.30=2.185 [A]</t>
  </si>
  <si>
    <t>968072886</t>
  </si>
  <si>
    <t>Vybourání kovových rámů oken s křídly, dveřních zárubní, vrat, stěn, ostění nebo obkladů rolet svinovacích shrnovacích nůžkových, plochy přes 2 m2</t>
  </si>
  <si>
    <t>1.NP -  mříže 
1.70*3.00=5.100 [A]</t>
  </si>
  <si>
    <t>971033261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</si>
  <si>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</si>
  <si>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600 mm</t>
  </si>
  <si>
    <t>1.PP 3=3.000 [A] 
1.NP 9+5=14.000 [B] 
2.NP  13+9=22.000 [C] 
Celkem: A+B+C=39.000 [D]</t>
  </si>
  <si>
    <t>971033621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</si>
  <si>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</si>
  <si>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100 mm</t>
  </si>
  <si>
    <t>1.NP 
0.85*2.30=1.955 [A]</t>
  </si>
  <si>
    <t>971033631</t>
  </si>
  <si>
    <t>Vybourání otvorů ve zdivu základovém nebo nadzákladovém z cihel, tvárnic, příčkovek z cihel pálených na maltu vápennou nebo vápenocementovou plochy do 4 m2, tl. do 150 mm</t>
  </si>
  <si>
    <t>2.NP 
0.90*2.22=1.998 [A] 
1.10*3.09=3.399 [B] 
Celkem: A+B=5.397 [C]</t>
  </si>
  <si>
    <t>971033641</t>
  </si>
  <si>
    <t>Vybourání otvorů ve zdivu základovém nebo nadzákladovém z cihel, tvárnic, příčkovek z cihel pálených na maltu vápennou nebo vápenocementovou plochy do 4 m2, tl. do 300 mm</t>
  </si>
  <si>
    <t>1.NP 
1.05*92.17*0.20=19.356 [A] 
Mezisoučet: A=19.356 [B] 
2.NP 
2.24*3.09*0.20=1.384 [C] 
0.90*2.22*0.18=0.360 [D] 
1.30*2.22*0.20=0.577 [E] 
1.10*2.22*0.20=0.488 [F] 
1.10*2.22*0.33=0.806 [G] 
0.90*2.22*0.22=0.440 [H] 
Mezisoučet: C+D+E+F+G+H=4.055 [I] 
Celkem: A+C+D+E+F+G+H=23.411 [J]</t>
  </si>
  <si>
    <t>971033651</t>
  </si>
  <si>
    <t>Vybourání otvorů ve zdivu základovém nebo nadzákladovém z cihel, tvárnic, příčkovek z cihel pálených na maltu vápennou nebo vápenocementovou plochy do 4 m2, tl. do 600 mm</t>
  </si>
  <si>
    <t>2.NP 
2*1.20*2.22*0.40+1.00*2.22*0.15=2.464 [A]</t>
  </si>
  <si>
    <t>973031325</t>
  </si>
  <si>
    <t>Vysekání výklenků nebo kapes ve zdivu z cihel na maltu vápennou nebo vápenocementovou kapes, plochy do 0,10 m2, hl. do 300 mm</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</si>
  <si>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</si>
  <si>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</si>
  <si>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</si>
  <si>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1.NP 
2xIPN 120 -tl.200mm 2*1.55=3.100 [A] 
2xIPN 120 -tl.200mm 2*1.45=2.900 [B] 
2xIPN 120 -tl.245mm 2*3.50=7.000 [C] 
2xIPN 120 -tl.365mm 2*1.40=2.800 [D] 
2xIPN 120 -tl.360mm 2*1.40=2.800 [E] 
Mezisoučet: A+B+C+D+E=18.600 [F] 
2.NP 
1xIPN 120  - tl. 110mm 1.20=1.200 [G] 
2xIPN 120 - tl.100mm 2.30=2.300 [H] 
1xIPN 120 - tl.100mm 3.55=3.550 [I] 
2xIPN 120 - tl.220mm 2*1.45=2.900 [J] 
2xIPN 120 -tl.200mm 2*1.40=2.800 [K] 
2xIPN 120 -tl.200mm 2*1.60=3.200 [L] 
2xIPN 120 -tl.180mm 1.20=1.200 [M] 
4xIPN 120 -tl.330mm 2*1.30=2.600 [N] 
2xIPN 120 -tl.300mm 2*2.705=5.410 [O] 
2xIPN 120 -tl.250mm 2*1.65=3.300 [P] 
4xIPN 120 -tl.200mm 4*1.50=6.000 [Q] 
2xIPN 120 -tl.160mm 1.50=1.500 [R] 
2xIPN 120 -tl.160mm 1.20=1.200 [S] 
2xIPN 120 -tl.190mm 2*1.50=3.000 [T] 
1xIPN 120 -tl.100mm 1.10=1.100 [U] 
2xIPN 120 -tl.200mm 2*1.50=3.000 [V] 
2xIPN 120 -tl.300mm 2*1.30=2.600 [W] 
1xIPN 120 -tl.100mm 1.10=1.100 [X] 
2xIPN 120 -tl.150mm0.80=0.800 [Y] 
2xIPN 120 -tl.300mm 2*2.70=5.400 [Z] 
2xIPN 120 -tl.250mm 2*1.50=3.000 [AA] 
Mezisoučet: G+H+I+J+K+L+M+N+O+P+Q+R+S+T+U+V+W+X+Y+Z+AA=57.160 [AB] 
Celkem: A+B+C+D+E+G+H+I+J+K+L+M+N+O+P+Q+R+S+T+U+V+W+X+Y+Z+AA=75.760 [AC]</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</si>
  <si>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</si>
  <si>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</si>
  <si>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</si>
  <si>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1.NP 
2xIPN 240 -tl.320mm 2*2.15=4.300 [A] 
2xIPN 240 -tl.500mm3*4.50=13.500 [B] 
2xIPN 120 -tl.500mm 3*4.50=13.500 [C] 
Celkem: A+B+C=31.300 [D]</t>
  </si>
  <si>
    <t>974031745</t>
  </si>
  <si>
    <t>Vysekání rýh ve zdivu cihelném na maltu vápennou nebo vápenocementovou v podhledu cihelných kleneb nebo klenbových pásů do hl. 70 mm a šířky do 200 mm</t>
  </si>
  <si>
    <t>1.NP  
2x2 UPN 200 2*3*3.00=18.000 [A]</t>
  </si>
  <si>
    <t>978011191</t>
  </si>
  <si>
    <t>Otlučení vápenných nebo vápenocementových omítek vnitřních ploch stropů, v rozsahu přes 50 do 100 %</t>
  </si>
  <si>
    <t>1.PP 
1S13 9.85=9.850 [A] 
1s14 6.75=6.750 [B] 
1S15 5.20=5.200 [C] 
1S16a 15.00=15.000 [D] 
1S16B 13.80=13.800 [E] 
1S17a 9.20=9.200 [F] 
1S17b 9.20=9.200 [G] 
1S17c 4.50=4.500 [H] 
1S18 3.01=3.010 [I] 
1S19 16.14=16.140 [J] 
1S21 44.71=44.710 [K] 
1S22a 9.00=9.000 [L] 
1S22b 9.40=9.400 [M] 
1S23 31.93=31.930 [N] 
Celkem: A+B+C+D+E+F+G+H+I+J+K+L+M+N=187.690 [O]</t>
  </si>
  <si>
    <t>1. Položky lze použít i pro ocenění otlučení sádrových, hliněných apod. vnitřních omítek.</t>
  </si>
  <si>
    <t>978012191</t>
  </si>
  <si>
    <t>Otlučení vápenných nebo vápenocementových omítek vnitřních ploch stropů rákosovaných, v rozsahu přes 50 do 100 %</t>
  </si>
  <si>
    <t>978013191</t>
  </si>
  <si>
    <t>Otlučení vápenných nebo vápenocementových omítek vnitřních ploch stěn s vyškrabáním spar, s očištěním zdiva, v rozsahu přes 50 do 100 %</t>
  </si>
  <si>
    <t>1.PP 
1S13 19.60*2.45=48.020 [A] 
1s14 12.00*2.45=29.400 [B] 
1S15 (9.20+1.20*2)*2.45=28.420 [C] 
1S16a (15.72+12.80)*2.29=65.311 [D] 
1S16B(15.20+12.80)*2.29=64.120 [E] 
1S17a (13.20+0.30*4)*2.29=32.976 [F] 
1S17b (13.20+0.30*4)*2.29=32.976 [G] 
1S17c 9.00*2.29=20.610 [H] 
1S18 8.50*2.46=20.910 [I] 
1S19 17.20*2.46=42.312 [J] 
1S21 27.24*(2.45+1.94)/2=59.792 [K] 
1S22a 12.50*(2.45+1.94)/2=27.438 [L] 
1S22b 12.70*(2.45+1.94)/2=27.877 [M] 
1S23 22.72*(2.17+2.29)/2=50.666 [N] 
Mezisoučet: A+B+C+D+E+F+G+H+I+J+K+L+M+N=550.828 [O] 
1.NP 
1N01 19.00*3.46=65.740 [P] 
-(1.88*2.17*4+2.05*3.025+1.375*2.12+1.945*3.00)=-31.270 [Q] 
1N02 20.92*3.46=72.383 [R] 
-(0.95*2.05+1.375*2.12+1.945*3.00+3.08*3.12)=-20.307 [S] 
-(2,31+1,425+,115)*3,45 
1N03 25.56*3.46=88.438 [T] 
-(2.31+1.425+0.115)*3.45=-13.283 [U] 
-(1.05*2.17+1.39*2.17*2+1.45*3.00)=-12.661 [V] 
(1.39+2*2.17)*0.20*2=2.292 [W] 
(1.45+2*3.00)*0.40=2.980 [X] 
1N04 21.46*3.44=73.822 [Y] 
-(1.05*2.17+1.45*3.00+1.39*2.17)=-9.645 [Z] 
(1.45+2*3.00)*0.40=2.980 [AA] 
(1.39+2*2.17)*0.20=1.146 [AB] 
1N05 16.92*3.41=57.697 [AC] 
-(1.04*2.05+1.39*2.17)=-5.148 [AD] 
(1.39+2*2.17)*0.20=1.146 [AE] 
1N06 22.58*3.47=78.353 [AF] 
-(1.04*2.05+1.50*3.00+1.39*2.17-0.95*2.30)=-7.463 [AG] 
(1.50+2*3.00)*0.40=3.000 [AH] 
(1.39+2*2.17)*0.20=1.146 [AI] 
1N07 2*2.23*3.45=15.387 [AJ] 
1N08 (2*5.70+2*1.82)*3.45=51.888 [AK] 
-(1.38*2.30+1.15*2.30)=-5.819 [AL] 
1N09+1N13+1N14+1N15+1N16 (5.30+4.90)*2*3.545=72.318 [AM] 
-(0.95*2.30+1.82*3.44+0.82*2.27+1.38*2.27+1.30*2.05)=-16.105 [AN] 
(0.82+2*2.27)*0.20=1.072 [AO] 
(1.39+2*2.27)*0.20=1.186 [AP] 
(1.30+2*2.05)*0.35=1.890 [AQ] 
1N10 10.18*3.548=36.119 [AR] 
-(0.92*2.27+0.95*2.05)=-4.036 [AS] 
(0.92+2*2.27)*0.20=1.092 [AT] 
(0.95+2*2.05)*0.29=1.465 [AU] 
1N11 10.44*3.54=36.958 [AV] 
1N12 11.70*3.50=40.950 [AW] 
-1.40*3.00=-4.200 [AX] 
-(1.15*2.30+1.25*2.27)=-5.483 [AY] 
(1.25+2*2.27)*0.20=1.158 [AZ] 
1N17 24.36*3.525=85.869 [BA] 
-(3.08*3.12+1.39*2.12+1.39*2.27*2+0.95*2.17)=-20.929 [BB] 
(1.39+2*2.12)*0.20=1.126 [BC] 
(1.39+2*2.27)*0.20*2=2.372 [BD] 
1N18 9.52*3.40=32.368 [BE] 
-(0.95*2.17+0.95*2.05+0.80*1.50)=-5.209 [BF] 
(0.80+2*1.50)*0.19=0.722 [BG] 
1N19 11.29*3.50=39.515 [BH] 
-(1.40*3.00+0.80*1.50)=-5.400 [BI] 
1N20 17.85*3.42=61.047 [BJ] 
-(1.05*2.05+1.39*2.27*2)=-8.463 [BK] 
(1.39+2*2.27)*0.20*2=2.372 [BL] 
1N21 9.76*3.39=33.086 [BM] 
-(0.95*2.05*2+1.15*2.05+0.95*2.05*2)=-10.148 [BN] 
1N22 8.89*3.39=30.137 [BO] 
-(0.95*2.05+0.75*2.05)=-3.485 [BP] 
1N23 5.34*3.39=18.103 [BQ] 
-0.75*2.05=-1.538 [BR] 
1N24 10.91*3.39=36.985 [BS] 
-(0.95*2.05+0.75*2.05)=-3.485 [BT] 
1N25 5.88*3.39=19.933 [BU] 
-0.75*2.05=-1.538 [BV] 
1N26 12.56*3.375=42.390 [BW] 
-(0.95*2.05+1.39*2.17)=-4.964 [BX] 
(1.39+2*2.17)*0.20=1.146 [BY] 
1N27 11.58*3.39=39.256 [BZ] 
-(02.95*2.05*2+1.39*3.00+1.15*2.05)=-18.623 [CA] 
(1.15+2*2.05)*0.20=1.050 [CB] 
1N28 22.47*3.405=76.510 [CC] 
-(0.75*2.05+0.95*2.05*2+1.39*2.17*2)=-11.465 [CD] 
(1.39+2*2.17)*0.20*2=2.292 [CE] 
(0.75+2*2.05)*0.35=1.698 [CF] 
1N29 16.09*3.405=54.786 [CG] 
-(0.95*2.05+1.49*3.00)=-6.418 [CH] 
Mezisoučet: P+Q+R+S+T+U+V+W+X+Y+Z+AA+AB+AC+AD+AE+AF+AG+AH+AI+AJ+AK+AL+AM+AN+AO+AP+AQ+AR+AS+AT+AU+AV+AW+AX+AY+AZ+BA+BB+BC+BD+BE+BF+BG+BH+BI+BJ+BK+BL+BM+BN+BO+BP+BQ+BR+BS+BT+BU+BV+BW+BX+BY+BZ+CA+CB+CC+CD+CE+CF+CG+CH=1 058.284 [CI] 
2.NP 
1P01 (11.29+2.60)*3.10=43.059 [CJ] 
-(1.20*1.75+1.00*2.22+1.04*2.22+1.04*2.20)=-8.917 [CK] 
(1.15+2*2.00)*0.31=1.597 [CL] 
(1.20+2*1.75)*0.23=1.081 [CM] 
1P02 8.24*3.05=25.132 [CN] 
-(1.20*1.75+0.80*2.22)=-3.876 [CO] 
(1.20+2*1.75)*0.245=1.152 [CP] 
'1P03' 7,34*3,05* 
-(0.80*2.22+0.90*2.05*2+1.00*2.10)=-7.566 [CQ] 
1P04 13.16*3.05=40.138 [CR] 
-(0.90*2.05+1.20*1.75)=-3.945 [CS] 
(1.20+2*1.75)*0.245=1.152 [CT] 
1P05+1P06 (5.30+7.25+0.80+0.50)*2*3.09=85.593 [CU] 
-(0.90*2.05+1.20*1.75+1.10*1.75*2)=-7.795 [CV] 
(1.20+2*1.75)*0.20=0.940 [CW] 
(1.25+2*1.75)*0.25*2=2.375 [CX] 
1P07/01 8.28*3.075=25.461 [CY] 
-(1.5*2.22+0.98*2.05+1.14*2.02+1.09*2.20)=-10.040 [CZ] 
(1.09+2*2.20)*0.55=3.020 [DA] 
1P08+1P09 (8.34+5.50)*2*3.09=85.531 [DB] 
-(1.09*2.10+1.10*2.10+1.00*2.22+0.90*2.22+1.10*1.75*3)=-14.592 [DC] 
(1.25+2*1.75)*0.25*3=3.563 [DD] 
1P11+1P12 (7.05+5.73)*2*3.07=78.469 [DE] 
-(1.10*1.75*3+0.90*2.22+1.10*2.22+0.95*2.15)=-12.258 [DF] 
(1.25+2*1.75)*0.25*3=3.563 [DG] 
1P13 19.69*3.10=61.039 [DH] 
-(1.10*1.75+0.90*2.22+1.00*2.17)=-6.093 [DI] 
(1.15+2*1.75)*0.25=1.163 [DJ] 
1P14 16.06*3.11=49.947 [DK] 
-(1.10*1.75*2+1.04*2.02+2.465*2.22)=-11.423 [DL] 
(1.15+2*1.75)*0.285*2=2.651 [DM] 
1P15+1P16 (3.55+1.90)*2*3.07=33.463 [DN] 
-(2.465*2.22+0.90*2.22+1.04*2.21+1.23*2.05)=-12.290 [DO] 
(1.23+2*2.05)*0.40=2.132 [DP] 
1P17 17.52*3.06=53.611 [DQ] 
-(1.10*2.22+1.30*2.22+1.04*2.02+1.10*1.75*2)=-11.279 [DR] 
(1.15+2*1.75)*0.25*2=2.325 [DS] 
1P18 17.82*3.01=53.638 [DT] 
-(1.10*2.22*2+1.30*2.22+1.04*2.21+0.90*2.22+1.04*2.15+2.225*1.75)=-18.196 [DU] 
(2.225+2*1.75)*0.25=1.431 [DV] 
1P19 17.40*3.02=52.548 [DW] 
-(1.04*2.15+0.90*2.22+1.20*1.75*2)=-8.434 [DX] 
(1.20+2*1.75)*0.25*2=2.350 [DY] 
1P21 (15.76+4.80)*3.96=81.418 [DZ] 
-(1.00*2.22+1.23*2.05+1.95*2.15+1.20*1.75)=-11.034 [EA] 
(1.20+2*1.75)*0.25=1.175 [EB] 
1P22+1P23 (2.85+2.425)*2*3.06=32.283 [EC] 
-(1.20*1.75+0.80*2.22+0.40*0.20+1.80*2.22)=-7.952 [ED] 
(1.20+2*1.75)*0.25=1.175 [EE] 
(0.40+2*0.40)*0.25=0.300 [EF] 
1P24 14.29*3.09=44.156 [EG] 
-(1.95*2.15+1.80*2.22+0.90*2.22+1.10*3.09)=-13.586 [EH] 
1P25 10.70*3.08=32.956 [EI] 
-(1.20*1.75+0.90*2.22)=-4.098 [EJ] 
(1.20+2*1.75)*0.25=1.175 [EK] 
1P26 19.48*3.07=59.804 [EL] 
-(1.20*1.75*2+0.90*2.22+1.20*2.22+1.10*3.09)=-12.261 [EM] 
(1.20+2*1.75)*0.38*2=3.572 [EN] 
1P27+1P28 (4.80+5.10)*2*3.00=59.400 [EO] 
-(1.20*1.75*2+1.14*2.22+1.1*2.10+1.00*2.02)=-11.061 [EP] 
(1.20+2*1.75)*0.25=1.175 [EQ] 
(1.20+2*1.75)*0.38=1.786 [ER] 
'1P29/1'(2,43+2,041,51+1,00)*2*2,99 
-(1.58*2.22+0.80*2.22*2+1.2*1.75)=-9.160 [ES] 
(1.20+2*1.75)*0.25=1.175 [ET] 
1P29/1 3.64*2.99=10.884 [EU] 
-0.70*2.05=-1.435 [EV] 
Mezisoučet: CJ+CK+CL+CM+CN+CO+CP+CQ+CR+CS+CT+CU+CV+CW+CX+CY+CZ+DA+DB+DC+DD+DE+DF+DG+DH+DI+DJ+DK+DL+DM+DN+DO+DP+DQ+DR+DS+DT+DU+DV+DW+DX+DY+DZ+EA+EB+EC+ED+EE+EF+EG+EH+EI+EJ+EK+EL+EM+EN+EO+EP+EQ+ER+ES+ET+EU+EV=843.267 [EW] 
3.NP 
3N01 16.05*(2.70+1.50)*2=134.820 [EX] 
-1.09*2.05=-2.235 [EY] 
3N02 16.05*(2.70+1.50)*2=134.820 [EZ] 
-1.09*2.05=-2.235 [FA] 
3N03 (5.30+5.02+5.04+5.30+14.14+14.12)*0.925=45.251 [FB] 
2*11.00*(0.925+3.24/2)=55.990 [FC] 
(7.32+2*0.15+7.00+0.23*2)*2.86=43.129 [FD] 
2*3.02*2*(0.925+2.86)*2=91.446 [FE] 
Komíny 
(0.95+0.486)*2*2.86=8.214 [FF] 
4*(1.00+0.485)*2*(3.80+4.01)/2=46.391 [FG] 
0.60*4*2.30=5.520 [FH] 
(1.00+0.60)*2*3.35=10.720 [FI] 
(1.00+0.60)*2*3.60=11.520 [FJ] 
stěna s komínem 
5.71*(0.925+4.01)/2=14.089 [FK] 
2.70*(2.86+4.01)/2=9.275 [FL] 
0.435*4.01=1.744 [FM] 
-2*1.10*2.86=-6.292 [FN] 
-4*3.14*0.425*0.425=-2.269 [FO] 
4*(3,14*0,85*0,25 
Mezisoučet: EX+EY+EZ+FA+FB+FC+FD+FE+FF+FG+FH+FI+FJ+FK+FL+FM+FN+FO=599.898 [FP] 
Celkem: A+B+C+D+E+F+G+H+I+J+K+L+M+N+P+Q+R+S+T+U+V+W+X+Y+Z+AA+AB+AC+AD+AE+AF+AG+AH+AI+AJ+AK+AL+AM+AN+AO+AP+AQ+AR+AS+AT+AU+AV+AW+AX+AY+AZ+BA+BB+BC+BD+BE+BF+BG+BH+BI+BJ+BK+BL+BM+BN+BO+BP+BQ+BR+BS+BT+BU+BV+BW+BX+BY+BZ+CA+CB+CC+CD+CE+CF+CG+CH+CJ+CK+CL+CM+CN+CO+CP+CQ+CR+CS+CT+CU+CV+CW+CX+CY+CZ+DA+DB+DC+DD+DE+DF+DG+DH+DI+DJ+DK+DL+DM+DN+DO+DP+DQ+DR+DS+DT+DU+DV+DW+DX+DY+DZ+EA+EB+EC+ED+EE+EF+EG+EH+EI+EJ+EK+EL+EM+EN+EO+EP+EQ+ER+ES+ET+EU+EV+EX+EY+EZ+FA+FB+FC+FD+FE+FF+FG+FH+FI+FJ+FK+FL+FM+FN+FO=3 052.277 [FQ]</t>
  </si>
  <si>
    <t>978015331</t>
  </si>
  <si>
    <t>Otlučení vápenných nebo vápenocementových omítek vnějších ploch s vyškrabáním spar a s očištěním zdiva stupně členitosti 1 a 2, v rozsahu přes 10 do 20 %</t>
  </si>
  <si>
    <t>Pohled JZ 
36.41*7.87+9.00*2.05/2=295.772 [A] 
Pohled SV 
36.41*7.79+8.00*(0.23+2.05/2)=293.674 [B] 
Pohled JV 
13.40*7.95+13.40*3.308/2=128.694 [C] 
0.29*7.95=2.306 [D] 
3.03*(3.15+3.00)*2=37.269 [E] 
Pohled SZ 
13.40*3.90+13.40*3.308/2=74.424 [F] 
0.29*7.87=2.282 [G] 
3.03*(3.15+3.00)*2=37.269 [H] 
Mezisoučet: A+B+C+D+E+F+G+H=871.690 [I] 
Odpočty otvorů 
1.NP 
-1.30*3.00=-3.900 [J] 
-1.39*2.17*8=-24.130 [K] 
-1.49*3.00=-4.470 [L] 
-1.45*3.00*2=-8.700 [M] 
-1.39*2.27*5=-15.777 [N] 
-1.40*3.00*2=-8.400 [O] 
-1.88*2.17*4=-16.318 [P] 
-2.05*3.025=-6.201 [Q] 
-0.92*2.27=-2.088 [R] 
-0.82*2.27=-1.861 [S] 
-1.25*2.27=-2.838 [T] 
2.NP 
-1.10*1.75*13=-25.025 [U] 
-1.20*1.57*14=-26.376 [V] 
-2.225*1.75=-3.894 [W] 
3.NP 
-3.14*0.425*0.425*4=-2.269 [X] 
Mezisoučet: J+K+L+M+N+O+P+Q+R+S+T+U+V+W+X=- 152.247 [Y] 
Ostění 
1.NP 
(1.39+2*2.17)*8*0.15=6.876 [Z] 
(1.49+2*3.00)*0.40=2.996 [AA] 
(1.945+2*2.595)*0.30=2.141 [AB] 
(0.99+2*2.10)*0.32=1.661 [AC] 
(1.39+2*2.27)*5*0.15=4.448 [AD] 
(1.40+2*3.00)*2*0.40=5.920 [AE] 
(1.88+2*2.17)*4*0.05=1.244 [AF] 
(2.05+2*3.025)*0.20=1.620 [AG] 
(0.92+2*2.27)*0.05=0.273 [AH] 
(0.82+2*2.27)*0.15=0.804 [AI] 
(1.25+2*2.27)*0.05=0.290 [AJ] 
2.NP 
(1.10+2*1.75)*13*0.05=2.990 [AK] 
(1.20+2*1.57)*14*0.05=3.038 [AL] 
(2.225+2*1.75)*0.05=0.286 [AM] 
Mezisoučet: Z+AA+AB+AC+AD+AE+AF+AG+AH+AI+AJ+AK+AL+AM=34.587 [AN] 
3.NP 
3.14*0.85*0.12*4=1.281 [AO] 
Mezisoučet: AO=1.281 [AP] 
komíny 
(0.60+0.45)*2*1.00=2.100 [AQ] 
0.60*4*2.00=4.800 [AR] 
2*(0.50+1.00)*4*0.95=11.400 [AS] 
(0.95+0.50)*2*1.25=3.625 [AT] 
(1.00+0.60)*2*1.10=3.520 [AU] 
(1.00+0.60)*2*1.10=3.520 [AV] 
Mezisoučet: AQ+AR+AS+AT+AU+AV=28.965 [AW] 
Celkem: A+B+C+D+E+F+G+H+J+K+L+M+N+O+P+Q+R+S+T+U+V+W+X+Z+AA+AB+AC+AD+AE+AF+AG+AH+AI+AJ+AK+AL+AM+AO+AQ+AR+AS+AT+AU+AV=784.276 [AX]</t>
  </si>
  <si>
    <t>978059541</t>
  </si>
  <si>
    <t>Odsekání obkladů stěn včetně otlučení podkladní omítky až na zdivo z obkládaček vnitřních, z jakýchkoliv materiálů, plochy přes 1 m2</t>
  </si>
  <si>
    <t>1.NP 
1N061.65*1.50=2.475 [A] 
1N11(2.85+4.10)*2.00=13.900 [B] 
1N13(1.80+2.85)*2.00=9.300 [C] 
1N140.60*2.20=1.320 [D] 
1N15(0.745+1.23)*2.20=4.345 [E] 
1N161.50*2.20=3.300 [F] 
1N22(4.526+2.61)*2.00=14.272 [G] 
1N18 1.15*1.50=1.725 [H] 
1N234.60*2.00=9.200 [I] 
1N24 (2.65+6.515)*2.00=18.330 [J] 
1N25 5.10*2.00=10.200 [K] 
Mezisoučet: A+B+C+D+E+F+G+H+I+J+K=88.367 [L] 
2.NP 
1P13 3.50*2.00=7.000 [M] 
1P14 2.50*2.00=5.000 [N] 
1P22 (0.80+2.80)*2.00=7.200 [O] 
1P25 (4.32+4.72)*2.00=18.080 [P] 
1P29/1(3.50+3.10)*2.00=13.200 [Q] 
Mezisoučet: M+N+O+P+Q=50.480 [R] 
Celkem: A+B+C+D+E+F+G+H+I+J+K+M+N+O+P+Q=138.847 [S]</t>
  </si>
  <si>
    <t>2118.711-7.798=2 110.913 [A]</t>
  </si>
  <si>
    <t>997013821</t>
  </si>
  <si>
    <t>Poplatek za uložení stavebního odpadu na skládce (skládkovné) ze stavebních materiálů obsahujících azbest zatříděných do Katalogu odpadů pod kódem 17 06 05</t>
  </si>
  <si>
    <t xml:space="preserve">  SO661-Z</t>
  </si>
  <si>
    <t>Výpravní budova rekonstrukce - způsobilé</t>
  </si>
  <si>
    <t>SO661-Z</t>
  </si>
  <si>
    <t>622211031</t>
  </si>
  <si>
    <t>Montáž kontaktního zateplení lepením a mechanickým kotvením z polystyrenových desek nebo z kombinovaných desek na vnější stěny, tloušťky desek přes 120 do 160 m</t>
  </si>
  <si>
    <t>Montáž kontaktního zateplení lepením a mechanickým kotvením z polystyrenových desek nebo z kombinovaných desek na vnější stěny, tloušťky desek přes 120 do 160 mm</t>
  </si>
  <si>
    <t>SOKL 
Pohled JZ 
36.41*0.58=21.118 [A] 
Pohled SV 
36.41*0.91=33.133 [B] 
Pohled JV 
13.40*0.715=9.581 [C] 
0.29*0.58=0.168 [D] 
3.03*0.91=2.757 [E] 
Pohled SZ 
13.40*3.90+13.40*3.308/2=74.424 [F] 
0.29*7.87=2.282 [G] 
3.03*(3.15+3.00)*2=37.269 [H] 
Dveře 
 02  -1.505*0.56=-0.843 [I] 
 03  - 1.42*0.56=-0.795 [J] 
 04  -1.29*0.56*3=-2.167 [K] 
 05   -1.782*0.56=-0.998 [L] 
 06  -1.95*0.56=-1.092 [M] 
 07  -1.39*0.56=-0.778 [N] 
Celkem: A+B+C+D+E+F+G+H+I+J+K+L+M+N=174.059 [O]</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</si>
  <si>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</si>
  <si>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28376447</t>
  </si>
  <si>
    <t>deska z polystyrénu XPS, hrana rovná a strukturovaný povrch 300kPa tl 160mm</t>
  </si>
  <si>
    <t>Pohled JZ 
36.41*7.87+9.00*2.05/2=295.772 [A] 
Pohled SV 
36.41*7.79+8.00*(0.23+2.05/2)=293.674 [B] 
Pohled JV 
13.40*7.95+13.40*3.308/2=128.694 [C] 
0.29*7.95=2.306 [D] 
3.03*(3.15+3.00)*2=37.269 [E] 
Pohled SZ 
13.40*3.90+13.40*3.308/2=74.424 [F] 
0.29*7.87=2.282 [G] 
3.03*(3.15+3.00)*2=37.269 [H] 
Mezisoučet: A+B+C+D+E+F+G+H=871.690 [I] 
Odpočty otvorů 
Ostění 
Okna 
OK 02 -1.31*2.0*8=-20.960 [J] 
OK 03 -1.31*2.19*5=-14.345 [K] 
OK 04 -1.81*2.09*3=-11.349 [L] 
OK 05 -0.84*2.19=-1.840 [M] 
OK 06 -1.17*2.19=-2.562 [N] 
OK 07 -0.74*2.19=-1.621 [O] 
OK 09 -1.02*1.67*15=-25.551 [P] 
OK 10 -1.12*1.67*13=-24.315 [Q] 
-3.14*0.425*0.425*4=-2.269 [R] 
Dveře 
 02  -1.505*(2.95-0.56)=-3.597 [S] 
 03  -1.42*(2.95-0.56)=-3.394 [T] 
 04  -1.29*(2.96-0.56)*3=-9.288 [U] 
 05   -1.78*(2.95-0.56)=-4.254 [V] 
 06  -1.95*(2.985-0.56)=-4.729 [W] 
 07  -1.39*(2.95-0.56)=-3.322 [X] 
Mezisoučet: J+K+L+M+N+O+P+Q+R+S+T+U+V+W+X=- 133.396 [Y] 
Celkem: A+B+C+D+E+F+G+H+J+K+L+M+N+O+P+Q+R+S+T+U+V+W+X=738.294 [Z]</t>
  </si>
  <si>
    <t>28376044</t>
  </si>
  <si>
    <t>deska EPS grafitová fasádní ?=0,032 tl 160mm</t>
  </si>
  <si>
    <t>622212051</t>
  </si>
  <si>
    <t>Montáž kontaktního zateplení vnějšího ostění, nadpraží nebo parapetu lepením z polystyrenových desek nebo z kombinovaných desek hloubky špalet přes 200 do 400 m</t>
  </si>
  <si>
    <t>Montáž kontaktního zateplení vnějšího ostění, nadpraží nebo parapetu lepením z polystyrenových desek nebo z kombinovaných desek hloubky špalet přes 200 do 400 mm, tloušťky desek do 40 mm</t>
  </si>
  <si>
    <t>Ostění Dveře 
 02  (1.505+2*0.56)*0.16=0.420 [A] 
 03  (1.42+2*0.56)*0.16=0.406 [B] 
 04  (1.29+2*0.56)*3*0.16=1.157 [C] 
 05   (1.78+2*0.56)*0.27=0.783 [D] 
 06  (1.95+2*0.56)*0.27=0.829 [E] 
 07  (1.39+2*0.56)*0.16=0.402 [F] 
Celkem: A+B+C+D+E+F=3.997 [G]</t>
  </si>
  <si>
    <t>1. Vcenách jsou započteny náklady na:  
a) upevnění desek celoplošným lepením,  
b) přestěrkování izolačních desek,  
c) vložení sklovláknité výztužné tkaniny,  
d) osazení a dodávku rohovníků.  
2. Vcenách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lepením a mechanickým kotvením.</t>
  </si>
  <si>
    <t>28376439</t>
  </si>
  <si>
    <t>deska z polystyrénu XPS, hrana rovná a strukturovaný povrch 250kPa tl 40mm</t>
  </si>
  <si>
    <t>Ostění 
Okna 
OK 02 (1.31+2*2.09)*8*0.16=7.027 [A] 
OK 03 (1.31+2*2.19)*5*0.16=4.552 [B] 
OK 04 (1.81+2*2.09)*3*0.27=4.852 [C] 
OK 05 (0.84+2*2.19)*0.16=0.835 [D] 
OK 06 (1.17+2*2.19)*0.16=0.888 [E] 
OK 07 (0.74+2*2.19)*0.16=0.819 [F] 
OK 09 (1.02+2*1.67)*15*0.16=10.464 [G] 
'OK 10' ('1,12+2*1,67)*13*0,16 
3.14*0.85*4*0.36=3.843 [H] 
Dveře 
 02  (1.505+2*(2.95-0.56))*0.16=1.006 [I] 
 03  (1.42+2*(2.95-0.56))*0.16=0.992 [J] 
 04  (1.29+2*(2.96-0.56))*3*0.16=2.923 [K] 
 05   (1.78+2*(2.95-0.56))*0.27=1.771 [L] 
 06  (1.95+2*(2.985-0.56))*0.27=1.836 [M] 
 07  (1.39+2*(2.95-0.56))*0.16=0.987 [N] 
Celkem: A+B+C+D+E+F+G+H+I+J+K+L+M+N=42.795 [O]</t>
  </si>
  <si>
    <t>28376072</t>
  </si>
  <si>
    <t>deska EPS grafitová fasádní ?=0,031 tl 40mm</t>
  </si>
  <si>
    <t>622253181</t>
  </si>
  <si>
    <t>Montáž kontaktního zateplení - lištový systém nadpraží, z desek lepených a kotvených mechanicky tloušťky do 40 mm polystyrenových, hloubka špalety do 200 mm</t>
  </si>
  <si>
    <t>Šambrány - ozn.M09 
Pohled JZ 
13*1.60=20.800 [A] 
Pohled SV 
13*1.70=22.100 [B] 
Pohled JV 
1.70+2*1.75+3.55=8.750 [C] 
Pohled SZ 
1.70+2*1.75+3.55=8.750 [D] 
Celkem: A+B+C+D=60.400 [E]</t>
  </si>
  <si>
    <t>1. V cenách jsou započteny náklady na :  
a) montáž a dodávku nosné hliníkové konstrukce,  
b) montáž desek tepelné izolace vložením do lišt.  
2. V cenách nejsou započteny náklady na :  
a) dodávku desek tepelné izolace, tyto se ocení ve specifikaci, ztratné lze stanovit ve výši 5% pro desky tepelné izolace vkládané do lišt a 10% pro plochu ostění nebo nadpraží.  
b) přestěrkování izolačních desek a vložení sklovláknité výztužné tkaniny, tyto se ocení příslušnými cenami souboru cen 62. 14-20.. - Potažení vnějších ploch pletivem  
c) montáž a dodávku profilů rohových, dilatačních apod., tyto s ocení cenami souboru cen 622 25-20.. Montáž profilů kontaktního zateplení.  
d)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 fasádními obkladovými deskami; tyto se ocení příslušnými cenami.</t>
  </si>
  <si>
    <t>28375931</t>
  </si>
  <si>
    <t>deska EPS 70 fasádní ?=0,039 tl 30mm</t>
  </si>
  <si>
    <t>Šambrány - ozn.M09 
Pohled JZ 
13*1.60=20.800 [A] 
Pohled SV 
13*1.70=22.100 [B] 
Pohled JV 
1.70+2*1.75+3.55=8.750 [C] 
Pohled SZ 
1.70+2*1.75+3.55=8.750 [D] 
Mezisoučet: A+B+C+D=60.400 [E] 
60.40*0.15*1.10=9.966 [F]</t>
  </si>
  <si>
    <t>Šambrány - ozn.M15 
Pohled JZ 
0.62+3.05+10.075+3.75+7.00+3.20=27.695 [A] 
Pohled SV 
5.15+10.85+7.725+0.20+0.70+5.135=29.760 [B] 
Pohled JV 
12.35+0.455*2=13.260 [C] 
Pohled SZ 
2.80=2.800 [D] 
Celkem: A+B+C+D=73.515 [E]</t>
  </si>
  <si>
    <t>28375938</t>
  </si>
  <si>
    <t>deska EPS 70 fasádní ?=0,039 tl 100mm</t>
  </si>
  <si>
    <t>Šambrány - ozn.M15 
Pohled JZ 
0.62+3.05+10.075+3.75+7.00+3.20=27.695 [A] 
Pohled SV 
5.15+10.85+7.725+0.20+0.70+5.135=29.760 [B] 
Pohled JV 
12.35+0.455*2=13.260 [C] 
Pohled SZ 
2.80=2.800 [D] 
Mezisoučet: A+B+C+D=73.515 [E] 
73.515*0.158*1.10=12.777 [F]</t>
  </si>
  <si>
    <t>622253187</t>
  </si>
  <si>
    <t>Montáž kontaktního zateplení - lištový systém nadpraží, z desek lepených a kotvených mechanicky tloušťky do 40 mm polystyrenových, hloubka špalety přes 200 do 4</t>
  </si>
  <si>
    <t>Montáž kontaktního zateplení - lištový systém nadpraží, z desek lepených a kotvených mechanicky tloušťky do 40 mm polystyrenových, hloubka špalety přes 200 do 400 mm</t>
  </si>
  <si>
    <t>Šambrány - ozn.M10b 
Pohled JZ 
š. 600mm 7.20*2=14.400 [A] 
Pohled SV 
š. 600mm 7.20*2=14.400 [B] 
Pohled JV 
š. 600mm 3.62+4.12*2+3.70=15.560 [C] 
Pohled SZ 
= 
Celkem: A+B+C+D=</t>
  </si>
  <si>
    <t>Šambrány - ozn.M10b 
Pohled JZ 
š. 600mm 7.20*2=14.400 [A] 
Pohled SV 
š. 600mm 7.20*2=14.400 [B] 
Pohled JV 
š. 600mm 3.62+4.12*2+3.70=15.560 [C] 
Pohled SZ 
= 
Mezisoučet: A+B+C+D= 
44.36*0.60*1.10=29.278 [F]</t>
  </si>
  <si>
    <t>622325102</t>
  </si>
  <si>
    <t>Oprava vápenocementové omítky vnějších ploch stupně členitosti 1 hladké stěn, v rozsahu opravované plochy přes 10 do 30%</t>
  </si>
  <si>
    <t>vyrovnání povrchu fasády - otlučení omítek 
784.276=784.276 [A]</t>
  </si>
  <si>
    <t>622521001</t>
  </si>
  <si>
    <t>Omítka tenkovrstvá silikátová vnějších ploch probarvená, včetně penetrace podkladu zrnitá, tloušťky 1,0 mm stěn</t>
  </si>
  <si>
    <t>Fasáda 
738.294=738.294 [A] 
Ostění 
42.795=42.795 [B] 
komín 
28.965=28.965 [C] 
Celkem: A+B+C=810.054 [D]</t>
  </si>
  <si>
    <t>629991011</t>
  </si>
  <si>
    <t>Zakrytí vnějších ploch před znečištěním včetně pozdějšího odkrytí výplní otvorů a svislých ploch fólií přilepenou lepící páskou</t>
  </si>
  <si>
    <t>1. Vceně -1012 nejsou započteny náklady na dodávku a montáž začišťovací lišty; tyto se oceňují cenou 622 14-3004 této části katalogu a materiálem ve specifikaci.</t>
  </si>
  <si>
    <t>629995101</t>
  </si>
  <si>
    <t>Očištění vnějších ploch tlakovou vodou omytím</t>
  </si>
  <si>
    <t>Pohled JZ 
36.41*7.87+9.00*2.05/2=295.772 [A] 
Pohled SV 
36.41*7.79+8.00*(0.23+2.05/2)=293.674 [B] 
Pohled JV 
13.40*7.95+13.40*3.308/2=128.694 [C] 
0.29*7.95=2.306 [D] 
3.03*(3.15+3.00)*2=37.269 [E] 
Pohled SZ 
13.40*3.90+13.40*3.308/2=74.424 [F] 
0.29*7.87=2.282 [G] 
3.03*(3.15+3.00)*2=37.269 [H] 
Mezisoučet: A+B+C+D+E+F+G+H=871.690 [I] 
Odpočty otvorů 
1.NP 
-1.30*3.00=-3.900 [J] 
-1.39*2.17*8=-24.130 [K] 
-1.49*3.00=-4.470 [L] 
-1.45*3.00*2=-8.700 [M] 
-1.39*2.27*5=-15.777 [N] 
-1.40*3.00*2=-8.400 [O] 
-1.88*2.17*4=-16.318 [P] 
-2.05*3.025=-6.201 [Q] 
-0.92*2.27=-2.088 [R] 
-0.82*2.27=-1.861 [S] 
-1.25*2.27=-2.838 [T] 
2.NP 
-1.10*1.75*13=-25.025 [U] 
-1.20*1.57*14=-26.376 [V] 
-2.225*1.75=-3.894 [W] 
3.NP 
-3.14*0.425*0.425*4=-2.269 [X] 
Mezisoučet: J+K+L+M+N+O+P+Q+R+S+T+U+V+W+X=- 152.247 [Y] 
Ostění 
1.NP 
(1.39+2*2.17)*8*0.15=6.876 [Z] 
(1.49+2*3.00)*0.40=2.996 [AA] 
(1.945+2*2.595)*0.30=2.141 [AB] 
(0.99+2*2.10)*0.32=1.661 [AC] 
(1.39+2*2.27)*5*0.15=4.448 [AD] 
(1.40+2*3.00)*2*0.40=5.920 [AE] 
(1.88+2*2.17)*4*0.05=1.244 [AF] 
(2.05+2*3.025)*0.20=1.620 [AG] 
(0.92+2*2.27)*0.05=0.273 [AH] 
(0.82+2*2.27)*0.15=0.804 [AI] 
(1.25+2*2.27)*0.05=0.290 [AJ] 
2.NP 
(1.10+2*1.75)*13*0.05=2.990 [AK] 
(1.20+2*1.57)*14*0.05=3.038 [AL] 
(2.225+2*1.75)*0.05=0.286 [AM] 
3.NP 
3.14*0.85*0.12*4=1.281 [AN] 
Mezisoučet: Z+AA+AB+AC+AD+AE+AF+AG+AH+AI+AJ+AK+AL+AM+AN=35.868 [AO] 
Celkem: A+B+C+D+E+F+G+H+J+K+L+M+N+O+P+Q+R+S+T+U+V+W+X+Z+AA+AB+AC+AD+AE+AF+AG+AH+AI+AJ+AK+AL+AM+AN=755.311 [AP]</t>
  </si>
  <si>
    <t>36.08+22.24+107.69+78.46+8+113.42=365.890 [A]</t>
  </si>
  <si>
    <t>28376382</t>
  </si>
  <si>
    <t>deska z polystyrénu XPS, hrana polodrážková a hladký povrch s vyšší odolností tl 100mm</t>
  </si>
  <si>
    <t>713151111</t>
  </si>
  <si>
    <t>Montáž tepelné izolace střech šikmých rohožemi, pásy, deskami (izolační materiál ve specifikaci) kladenými volně mezi krokve</t>
  </si>
  <si>
    <t>28.48+557=585.480 [A]</t>
  </si>
  <si>
    <t>1. Vcenách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  
2. Vcenách -1211 až -1218 nejsou započteny náklady na osazení latí pokud rozteč krokví je větší než 1000 mm; tyto se oceňují cenami souboru 762 34-.. Bednění a laťování katalogu 762 - Konstrukce tesařské.</t>
  </si>
  <si>
    <t>63166771</t>
  </si>
  <si>
    <t>pás tepelně izolační mezi krokve ?=0,036-0,037 tl 180mm</t>
  </si>
  <si>
    <t>557=557.000 [A] 
A * 1.02Koeficient množství=568.140 [B]</t>
  </si>
  <si>
    <t>28375991</t>
  </si>
  <si>
    <t>deska EPS 150 do plochých střech a podlah ?=0,035 tl 160mm</t>
  </si>
  <si>
    <t>28.48=28.480 [A] 
A * 1.02Koeficient množství=29.050 [B]</t>
  </si>
  <si>
    <t>713151121</t>
  </si>
  <si>
    <t>Montáž tepelné izolace střech šikmých rohožemi, pásy, deskami (izolační materiál ve specifikaci) kladenými volně pod krokve</t>
  </si>
  <si>
    <t>63150822</t>
  </si>
  <si>
    <t>pás tepelně izolační pro všechny druhy nezatížených izolací ?=0,038-0,039 tl 60mm</t>
  </si>
  <si>
    <t>611-OK02</t>
  </si>
  <si>
    <t>Okno euro s bezpečnostním izolačním trojsklem - 1390/2170mm- ozn.OK 02 - D + M - DLE SPECIFIKACE PD</t>
  </si>
  <si>
    <t>611-OK03</t>
  </si>
  <si>
    <t>Okno euro s bezpečnostním izolačním trojsklem - 1390/2270mm- ozn.OK 03 - D + M - DLE SPECIFIKACE PD</t>
  </si>
  <si>
    <t>611-OK04</t>
  </si>
  <si>
    <t>Okno euro s bezpečnostním izolačním trojsklem - 1390/2170mm- ozn.OK 04 - D + M - DLE SPECIFIKACE PD</t>
  </si>
  <si>
    <t>611-OK05</t>
  </si>
  <si>
    <t>Okno euro s bezpečnostním izolačním trojsklem - 920/2170mm- ozn.OK 05 - D + M - DLE SPECIFIKACE PD</t>
  </si>
  <si>
    <t>611-OK06</t>
  </si>
  <si>
    <t>Okno euro s bezpečnostním izolačním trojsklem - 1250/2270mm- ozn.OK 06 - D + M - DLE SPECIFIKACE PD</t>
  </si>
  <si>
    <t>611-OK07</t>
  </si>
  <si>
    <t>Okno euro s bezpečnostním izolačním trojsklem - 820/2270mm- ozn.OK 07 - D + M - DLE SPECIFIKACE PD</t>
  </si>
  <si>
    <t>611-OK08</t>
  </si>
  <si>
    <t>Okno euro s nadsvětlíkem jednoduch.zasklení - 1375/2120mm - ozn.OK 08 - DLE SPECIFIKACE PD</t>
  </si>
  <si>
    <t>611-OK09</t>
  </si>
  <si>
    <t>Okno euro s bezpečnostním izolačním trojsklem - 1100/1750mm- ozn.OK 09 - D + M - DLE SPECIFIKACE PD</t>
  </si>
  <si>
    <t>611-OK10</t>
  </si>
  <si>
    <t>Okno euro s bezpečnostním izolačním trojsklem - 1200/1750mm- ozn.OK 10 - D + M - DLE SPECIFIKACE PD</t>
  </si>
  <si>
    <t>611-OK11</t>
  </si>
  <si>
    <t>Okno kruhové pr.850mm - ozn.OK 11 - D + M - DLE SPECIFIKACE PD</t>
  </si>
  <si>
    <t>611-OK16</t>
  </si>
  <si>
    <t>Okno euro s bezpečnostním izolačním trojsklem - 1390/2170mm- ozn.OK 16 - D + M - DLE SPECIFIKACE PD</t>
  </si>
  <si>
    <t>766671024</t>
  </si>
  <si>
    <t>Montáž střešních oken dřevěných nebo plastových kyvných, výklopných/kyvných s okenním rámem a lemováním, s plisovaným límcem, s napojením na krytinu do krytiny</t>
  </si>
  <si>
    <t>Montáž střešních oken dřevěných nebo plastových kyvných, výklopných/kyvných s okenním rámem a lemováním, s plisovaným límcem, s napojením na krytinu do krytiny tvarované, rozměru 78 x 118 cm</t>
  </si>
  <si>
    <t>OK 14 4=4.000 [A]</t>
  </si>
  <si>
    <t>1. V cenách nejsou započteny náklady na dodávku okna, rámu, lemování a límce; tyto se oceňují ve specifikaci.  
2. V cenách montáže oken jsou započteny i náklady na zaměření, vyklínování, horizontální i vertikální vyrovnání okenního rámu, ukotvení a vyplnění spáry mezi rámem a ostěním polyuretanovou pěnou, včetně zednického začištění.</t>
  </si>
  <si>
    <t>61140607</t>
  </si>
  <si>
    <t>výlez střešní pro sklon střechy 15-85° 66x118cm</t>
  </si>
  <si>
    <t>61140923</t>
  </si>
  <si>
    <t>lemování střešních oken na ploché krytiny do v 10mm 66x118cm</t>
  </si>
  <si>
    <t>998766202</t>
  </si>
  <si>
    <t>Přesun hmot pro konstrukce truhlářské stanovený procentní sazbou (%) z ceny vodorovná dopravní vzdálenost do 50 m v objektech výšky přes 6 do 12 m</t>
  </si>
  <si>
    <t>766-D02</t>
  </si>
  <si>
    <t>Dveře AL vč.zárubně 800+500/2300mm - ozn.02 - D + M - DLE SPECIFIKACE PD</t>
  </si>
  <si>
    <t>Dveře AL vč.zárubně 460+860/2100mm - ozn.03 - D + M - DLE SPECIFIKACE PD</t>
  </si>
  <si>
    <t>Dveře AL vč.zárubně 600+600/2100mm - ozn.04 - D + M - DLE SPECIFIKACE PD</t>
  </si>
  <si>
    <t>Dveře AL vč.zárubně 840+840/2100mm - ozn.05 - D + M - DLE SPECIFIKACE PD</t>
  </si>
  <si>
    <t>Dveře AL vč.zárubně 925+925/2100mm - ozn.06 - D + M - DLE SPECIFIKACE PD</t>
  </si>
  <si>
    <t>Dveře AL vč.zárubně 650+650/2100mm - ozn.07 - D + M - DLE SPECIFIKACE PD</t>
  </si>
  <si>
    <t>941111121</t>
  </si>
  <si>
    <t>Montáž lešení řadového trubkového lehkého pracovního s podlahami s provozním zatížením tř. 3 do 200 kg/m2 šířky tř. W09 přes 0,9 do 1,2 m, výšky do 10 m</t>
  </si>
  <si>
    <t>Pohled SV  (36.76+2.00)*8.70=337.212 [A] 
8.32*2.05=17.056 [B] 
2*3.00*3.75=22.500 [C] 
Pohled JV  12.48*(8.75*2+11.90)/3=122.304 [D] 
Pohled SZ  12.48*(8.75*2+11.90)/3=122.304 [E] 
-11.53*5.00=-57.650 [F] 
Pohled JZ  (36.76+2.00)*8.40=325.584 [G] 
9.00*1.70=15.300 [H] 
Celkem: A+B+C+D+E+F+G+H=904.610 [I]</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</si>
  <si>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</si>
  <si>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</si>
  <si>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</si>
  <si>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</si>
  <si>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941111822</t>
  </si>
  <si>
    <t>Demontáž lešení řadového trubkového lehkého pracovního s podlahami s provozním zatížením tř. 3 do 200 kg/m2 šířky tř. W09 přes 0,9 do 1,2 m, výšky přes 10 do 25</t>
  </si>
  <si>
    <t>Demontáž lešení řadového trubkového lehkého pracovního s podlahami s provozním zatížením tř. 3 do 200 kg/m2 šířky tř. W09 přes 0,9 do 1,2 m, výšky přes 10 do 25 m</t>
  </si>
  <si>
    <t>1. Demontáž lešení řadového trubkového lehkého výšky přes 25 m se oceňuje individuálně.</t>
  </si>
  <si>
    <t>944111122</t>
  </si>
  <si>
    <t>Montáž ochranného zábradlí trubkového vnitřního na lešeňových konstrukcích dvoutyčového</t>
  </si>
  <si>
    <t>1. Cena -1111 je určena pro zábradlí na objektech jakékoliv výšky.  
2. Ceny -1121 a -1122 jsou určeny pro lešeňové trubkové konstrukce do výšky 25 m.  
3. Množství měrných jednotek se určuje:  
a) u ceny -1111 v m délky vnějšího obvodu objektu vúrovni ochranného zábradlí,  
b) u cen -1121 a -1122 v m délky ochranného zábradlí.</t>
  </si>
  <si>
    <t>944111222</t>
  </si>
  <si>
    <t>Montáž ochranného zábradlí trubkového Příplatek za první a každý další den použití zábradlí k ceně -1122</t>
  </si>
  <si>
    <t>904.610*0.50=452.305 [A] 
A * 150Koeficient množství=67 845.750 [B]</t>
  </si>
  <si>
    <t>944111822</t>
  </si>
  <si>
    <t>Demontáž ochranného zábradlí trubkového vnitřního na lešeňových konstrukcích dvoutyčového</t>
  </si>
  <si>
    <t>1. Cena -1811 je určena pro zábradlí na objektech jakékoliv výšky.  
2. Ceny -1821 a -1822 jsou určeny pro lešeňové trubkové konstrukce do výšky 25 m.</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</si>
  <si>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</si>
  <si>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</si>
  <si>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</si>
  <si>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</si>
  <si>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</si>
  <si>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</si>
  <si>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</si>
  <si>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 xml:space="preserve">  SO801</t>
  </si>
  <si>
    <t>Sadové a vegetační úpravy</t>
  </si>
  <si>
    <t>SO801</t>
  </si>
  <si>
    <t>181111111</t>
  </si>
  <si>
    <t>Plošná úprava terénu v zemině tř. 1 až 4 s urovnáním povrchu bez doplnění ornice souvislé plochy do 500 m2 při nerovnostech terénu přes 50 do 100 mm v rovině ne</t>
  </si>
  <si>
    <t>Plošná úprava terénu v zemině tř. 1 až 4 s urovnáním povrchu bez doplnění ornice souvislé plochy do 500 m2 při nerovnostech terénu přes 50 do 100 mm v rovině nebo na svahu do 1:5</t>
  </si>
  <si>
    <t>45.53=45.530 [A]</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</si>
  <si>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</si>
  <si>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183101221</t>
  </si>
  <si>
    <t>Hloubení jamek pro vysazování rostlin v zemině tř.1 až 4 s výměnou půdy z 50% v rovině nebo na svahu do 1:5, objemu přes 0,40 do 1,00 m3</t>
  </si>
  <si>
    <t>1. Vcenách jsou započteny i náklady na případné naložení přebytečných výkopků na dopravní prostředek, odvoz na vzdálenost do 20 km a složení výkopků.  
2. Vcenách nejsou započteny náklady na:  
a) uložení odpadu na skládku,  
b) substrát, tyto náklady se oceňují ve specifikaci.  
3. Vcenách o sklonu svahu přes 1:1 jsou uvažovány podmínky pro svahy běžně schůdné; bez použití lezeckých technik. Vpřípadě použití lezeckých technik se tyto náklady oceňují individuálně.</t>
  </si>
  <si>
    <t>10371500</t>
  </si>
  <si>
    <t>substrát pro trávníky VL</t>
  </si>
  <si>
    <t>183111113</t>
  </si>
  <si>
    <t>Hloubení jamek pro vysazování rostlin v zemině tř.1 až 4 bez výměny půdy v rovině nebo na svahu do 1:5, objemu přes 0,005 do 0,01 m3</t>
  </si>
  <si>
    <t>1. Vcenách jsou započteny i náklady na případné naložení přebytečných výkopků na dopravní prostředek, odvoz na vzdálenost do 20 km a složení výkopků.  
2. Vcenách nejsou započteny náklady na uložení odpadu na skládku.  
3. Vcenách o sklonu svahu přes 1:1 jsou uvažovány podmínky pro svahy běžně schůdné; bez použití lezeckých technik. Vpřípadě použití lezeckých technik se tyto náklady oceňují individuálně.</t>
  </si>
  <si>
    <t>183403111</t>
  </si>
  <si>
    <t>Obdělání půdy nakopáním hl. přes 50 do 100 mm v rovině nebo na svahu do 1:5</t>
  </si>
  <si>
    <t>1. Každé opakované obdělání půdy se oceňuje samostatně.  
2. Ceny -3114 a -3115 lze použít i pro obdělání půdy aktivními branami.</t>
  </si>
  <si>
    <t>183403153</t>
  </si>
  <si>
    <t>Obdělání půdy hrabáním v rovině nebo na svahu do 1:5</t>
  </si>
  <si>
    <t>45.53*2=91.060 [A]</t>
  </si>
  <si>
    <t>183403161</t>
  </si>
  <si>
    <t>Obdělání půdy válením v rovině nebo na svahu do 1:5</t>
  </si>
  <si>
    <t>184102111</t>
  </si>
  <si>
    <t>Výsadba dřeviny s balem do předem vyhloubené jamky se zalitím v rovině nebo na svahu do 1:5, při průměru balu přes 100 do 200 mm</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</si>
  <si>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</si>
  <si>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26520-R.pol.02</t>
  </si>
  <si>
    <t>Brslen Fortuneův Euonymus fortunei var. radicans - výška 15-20cm</t>
  </si>
  <si>
    <t>184102115</t>
  </si>
  <si>
    <t>Výsadba dřeviny s balem do předem vyhloubené jamky se zalitím v rovině nebo na svahu do 1:5, při průměru balu přes 500 do 600 mm</t>
  </si>
  <si>
    <t>026503-R.pol.1</t>
  </si>
  <si>
    <t>Červenolistý japonský javor, OK 16-18cm</t>
  </si>
  <si>
    <t>184807911</t>
  </si>
  <si>
    <t>Dodání a osazení kůlu k sazenici délky 2 m, průměru od 40 do 60 mm, s upevněním sazenice ke kůlu motouzem, sazenice 1 až 3 leté</t>
  </si>
  <si>
    <t>1. V ceně jsou započteny i náklady na zaražení kůlu vedle sazenice nebo na osazení kůlu do jamky při výsadbě sazenic.</t>
  </si>
  <si>
    <t>185802124</t>
  </si>
  <si>
    <t>Hnojení půdy nebo trávníku na svahu přes 1:5 do 1:2 umělým hnojivem s rozdělením k jednotlivým rostlinám</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</si>
  <si>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</si>
  <si>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</si>
  <si>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 Cererit</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</si>
  <si>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</si>
  <si>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</si>
  <si>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</si>
  <si>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180405114</t>
  </si>
  <si>
    <t>Založení trávníků ve vegetačních dlaždicích nebo prefabrikátech výsevem směsi substrátu a semene v rovině nebo na svahu do 1:5</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</si>
  <si>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</si>
  <si>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00572100</t>
  </si>
  <si>
    <t>osivo jetelotráva intenzivní víceletá</t>
  </si>
  <si>
    <t>(45.53+202.13)*0.025=6.192 [A]</t>
  </si>
  <si>
    <t>182311123</t>
  </si>
  <si>
    <t>Rozprostření a urovnání ornice ve svahu sklonu přes 1:5 ručně při souvislé ploše, tl. vrstvy do 200 mm</t>
  </si>
  <si>
    <t>1. V ceně jsou započteny i náklady na případné nutné přemístění hromad nebo dočasných skládek na místo spotřeby ze vzdálenosti do 3 m.  
2. V ceně nejsou započteny náklady na získání ornice.</t>
  </si>
  <si>
    <t>182313101</t>
  </si>
  <si>
    <t>Vyplnění otvorů ornicí v mřížovinových nebo vylehčených tvárnicích nebo panelech pro jakýkoliv tvar a velikost otvorů</t>
  </si>
  <si>
    <t>1. V cenách nejsou započteny náklady na dodání ornice; práce spojené s dodáním ornice se oceňují příslušnými cenami.  
2. Množství měrných jednotek se určí v m2 plochy zpevněné panely nebo tvárnicemi.</t>
  </si>
  <si>
    <t>10364101</t>
  </si>
  <si>
    <t>zemina pro terénní úpravy -  ornice</t>
  </si>
  <si>
    <t>45.53*0.20*1.60=14.570 [A] 
202.13*0.405*0.08*1.60=10.478 [B] 
Celkem: A+B=25.048 [C]</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</si>
  <si>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</si>
  <si>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</si>
  <si>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</si>
  <si>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45.53+202.13=247.660 [A]</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</si>
  <si>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</si>
  <si>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25234001</t>
  </si>
  <si>
    <t>herbicid totální systémový neselektivní</t>
  </si>
  <si>
    <t>litr</t>
  </si>
  <si>
    <t>(45.53+202.13)*10*2*0.0001=0.495 [A]</t>
  </si>
  <si>
    <t>185802113</t>
  </si>
  <si>
    <t>Hnojení půdy nebo trávníku v rovině nebo na svahu do 1:5 umělým hnojivem na široko</t>
  </si>
  <si>
    <t>(45.53+202.13)*0.00005=0.012 [A]</t>
  </si>
  <si>
    <t>185804312</t>
  </si>
  <si>
    <t>Zalití rostlin vodou plochy záhonů jednotlivě přes 20 m2</t>
  </si>
  <si>
    <t>trávník 
(45.53+202.13)*20*2/1000=9.906 [A] 
strom 
1*20*2/1000=0.040 [B]</t>
  </si>
  <si>
    <t>185851121</t>
  </si>
  <si>
    <t>Dovoz vody pro zálivku rostlin na vzdálenost do 1000 m</t>
  </si>
  <si>
    <t>1. Ceny lze použít pouze tehdy, když není voda dostupná z vodovodního řádu.  
2. V cenách jsou započteny i náklady na čerpání vody do cisterny.  
3. V cenách nejsou započteny náklady na dodání vody. Tyto náklady se oceňují individuálně.</t>
  </si>
  <si>
    <t>936104213</t>
  </si>
  <si>
    <t>Montáž odpadkového koše přichycením kotevními šrouby</t>
  </si>
  <si>
    <t>1. Vceně-4211 jsou započteny i náklady na zemní práce.  
2. Vcenách -4212 a -4213 jsou započteny i náklady na upevňovací materiál.  
3. V cenách nejsou započteny náklady na dodání odpadkového koše, tyto se oceňují ve specifikaci.</t>
  </si>
  <si>
    <t>74910130</t>
  </si>
  <si>
    <t>koš odpadkový kovový kotvený, uzamykatelný v 885mm š 370mm obsah 60L</t>
  </si>
  <si>
    <t>936124113</t>
  </si>
  <si>
    <t>Montáž lavičky parkové stabilní přichycené kotevními šrouby</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</si>
  <si>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</si>
  <si>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74910100</t>
  </si>
  <si>
    <t>lavička bez opěradla nekotvená 1500x450x420mm konstrukce-kov, sedák-dřevo</t>
  </si>
  <si>
    <t>936174311</t>
  </si>
  <si>
    <t>Montáž stojanu na kola přichyceného kotevními šrouby 5 kol</t>
  </si>
  <si>
    <t>1. Vcenách jsou započteny i náklady na upevňovací materiál.  
2. V cenách nejsou započteny náklady na dodání stojanu, tyto se oceňují ve specifikaci.</t>
  </si>
  <si>
    <t>74910151</t>
  </si>
  <si>
    <t>stojan na kola na 5 kol jednostranný, kov 570x1750x500mm</t>
  </si>
  <si>
    <t>998231411</t>
  </si>
  <si>
    <t>Přesun hmot pro sadovnické a krajinářské úpravy - ručně bez užití mechanizace vodorovná dopravní vzdálenost do 100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</si>
</sst>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quotePrefix="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styles" Target="styles.xml" /><Relationship Id="rId26" Type="http://schemas.openxmlformats.org/officeDocument/2006/relationships/sharedStrings" Target="sharedStrings.xml" /><Relationship Id="rId2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0+C10+C12+C14+C17</f>
      </c>
    </row>
    <row r="7" spans="2:3" ht="12.75" customHeight="1">
      <c r="B7" s="8" t="s">
        <v>7</v>
      </c>
      <c s="10">
        <f>0+E10+E12+E14+E17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'PS11-02-11'!K8+'PS11-02-11'!M8</f>
      </c>
      <c s="14">
        <f>C11*0.21</f>
      </c>
      <c s="14">
        <f>C11+D11</f>
      </c>
      <c s="13">
        <f>'PS11-02-11'!T7</f>
      </c>
    </row>
    <row r="12" spans="1:6" ht="12.75">
      <c r="A12" s="11" t="s">
        <v>111</v>
      </c>
      <c s="12" t="s">
        <v>112</v>
      </c>
      <c s="14">
        <f>0+C13</f>
      </c>
      <c s="14">
        <f>C12*0.21</f>
      </c>
      <c s="14">
        <f>0+E13</f>
      </c>
      <c s="13">
        <f>0+F13</f>
      </c>
    </row>
    <row r="13" spans="1:6" ht="12.75">
      <c r="A13" s="11" t="s">
        <v>113</v>
      </c>
      <c s="12" t="s">
        <v>114</v>
      </c>
      <c s="14">
        <f>'SO98-98'!K8+'SO98-98'!M8</f>
      </c>
      <c s="14">
        <f>C13*0.21</f>
      </c>
      <c s="14">
        <f>C13+D13</f>
      </c>
      <c s="13">
        <f>'SO98-98'!T7</f>
      </c>
    </row>
    <row r="14" spans="1:6" ht="12.75">
      <c r="A14" s="11" t="s">
        <v>146</v>
      </c>
      <c s="12" t="s">
        <v>147</v>
      </c>
      <c s="14">
        <f>0+C15+C16</f>
      </c>
      <c s="14">
        <f>C14*0.21</f>
      </c>
      <c s="14">
        <f>0+E15+E16</f>
      </c>
      <c s="13">
        <f>0+F15+F16</f>
      </c>
    </row>
    <row r="15" spans="1:6" ht="12.75">
      <c r="A15" s="11" t="s">
        <v>148</v>
      </c>
      <c s="12" t="s">
        <v>149</v>
      </c>
      <c s="14">
        <f>SO101!K8+SO101!M8</f>
      </c>
      <c s="14">
        <f>C15*0.21</f>
      </c>
      <c s="14">
        <f>C15+D15</f>
      </c>
      <c s="13">
        <f>SO101!T7</f>
      </c>
    </row>
    <row r="16" spans="1:6" ht="12.75">
      <c r="A16" s="11" t="s">
        <v>344</v>
      </c>
      <c s="12" t="s">
        <v>345</v>
      </c>
      <c s="14">
        <f>SO102!K8+SO102!M8</f>
      </c>
      <c s="14">
        <f>C16*0.21</f>
      </c>
      <c s="14">
        <f>C16+D16</f>
      </c>
      <c s="13">
        <f>SO102!T7</f>
      </c>
    </row>
    <row r="17" spans="1:6" ht="12.75">
      <c r="A17" s="11" t="s">
        <v>385</v>
      </c>
      <c s="12" t="s">
        <v>386</v>
      </c>
      <c s="14">
        <f>0+C18+C19+C20+C21+C22+C23+C24+C25+C26+C27+C28+C29+C30+C31+C32+C33+C34+C35+C36</f>
      </c>
      <c s="14">
        <f>C17*0.21</f>
      </c>
      <c s="14">
        <f>0+E18+E19+E20+E21+E22+E23+E24+E25+E26+E27+E28+E29+E30+E31+E32+E33+E34+E35+E36</f>
      </c>
      <c s="13">
        <f>0+F18+F19+F20+F21+F22+F23+F24+F25+F26+F27+F28+F29+F30+F31+F32+F33+F34+F35+F36</f>
      </c>
    </row>
    <row r="18" spans="1:6" ht="12.75">
      <c r="A18" s="11" t="s">
        <v>387</v>
      </c>
      <c s="12" t="s">
        <v>388</v>
      </c>
      <c s="14">
        <f>SO001!K8+SO001!M8</f>
      </c>
      <c s="14">
        <f>C18*0.21</f>
      </c>
      <c s="14">
        <f>C18+D18</f>
      </c>
      <c s="13">
        <f>SO001!T7</f>
      </c>
    </row>
    <row r="19" spans="1:6" ht="12.75">
      <c r="A19" s="11" t="s">
        <v>406</v>
      </c>
      <c s="12" t="s">
        <v>407</v>
      </c>
      <c s="14">
        <f>'SO301-302'!K8+'SO301-302'!M8</f>
      </c>
      <c s="14">
        <f>C19*0.21</f>
      </c>
      <c s="14">
        <f>C19+D19</f>
      </c>
      <c s="13">
        <f>'SO301-302'!T7</f>
      </c>
    </row>
    <row r="20" spans="1:6" ht="12.75">
      <c r="A20" s="11" t="s">
        <v>553</v>
      </c>
      <c s="12" t="s">
        <v>554</v>
      </c>
      <c s="14">
        <f>SO303!K8+SO303!M8</f>
      </c>
      <c s="14">
        <f>C20*0.21</f>
      </c>
      <c s="14">
        <f>C20+D20</f>
      </c>
      <c s="13">
        <f>SO303!T7</f>
      </c>
    </row>
    <row r="21" spans="1:6" ht="12.75">
      <c r="A21" s="11" t="s">
        <v>936</v>
      </c>
      <c s="12" t="s">
        <v>937</v>
      </c>
      <c s="14">
        <f>SO401!K8+SO401!M8</f>
      </c>
      <c s="14">
        <f>C21*0.21</f>
      </c>
      <c s="14">
        <f>C21+D21</f>
      </c>
      <c s="13">
        <f>SO401!T7</f>
      </c>
    </row>
    <row r="22" spans="1:6" ht="12.75">
      <c r="A22" s="11" t="s">
        <v>951</v>
      </c>
      <c s="12" t="s">
        <v>952</v>
      </c>
      <c s="14">
        <f>SO402!K8+SO402!M8</f>
      </c>
      <c s="14">
        <f>C22*0.21</f>
      </c>
      <c s="14">
        <f>C22+D22</f>
      </c>
      <c s="13">
        <f>SO402!T7</f>
      </c>
    </row>
    <row r="23" spans="1:6" ht="12.75">
      <c r="A23" s="11" t="s">
        <v>992</v>
      </c>
      <c s="12" t="s">
        <v>993</v>
      </c>
      <c s="14">
        <f>'SO661-02'!K8+'SO661-02'!M8</f>
      </c>
      <c s="14">
        <f>C23*0.21</f>
      </c>
      <c s="14">
        <f>C23+D23</f>
      </c>
      <c s="13">
        <f>'SO661-02'!T7</f>
      </c>
    </row>
    <row r="24" spans="1:6" ht="12.75">
      <c r="A24" s="11" t="s">
        <v>1021</v>
      </c>
      <c s="12" t="s">
        <v>1022</v>
      </c>
      <c s="14">
        <f>'SO661-03'!K8+'SO661-03'!M8</f>
      </c>
      <c s="14">
        <f>C24*0.21</f>
      </c>
      <c s="14">
        <f>C24+D24</f>
      </c>
      <c s="13">
        <f>'SO661-03'!T7</f>
      </c>
    </row>
    <row r="25" spans="1:6" ht="12.75">
      <c r="A25" s="11" t="s">
        <v>1104</v>
      </c>
      <c s="12" t="s">
        <v>1105</v>
      </c>
      <c s="14">
        <f>'SO661-04'!K8+'SO661-04'!M8</f>
      </c>
      <c s="14">
        <f>C25*0.21</f>
      </c>
      <c s="14">
        <f>C25+D25</f>
      </c>
      <c s="13">
        <f>'SO661-04'!T7</f>
      </c>
    </row>
    <row r="26" spans="1:6" ht="12.75">
      <c r="A26" s="11" t="s">
        <v>1248</v>
      </c>
      <c s="12" t="s">
        <v>1249</v>
      </c>
      <c s="14">
        <f>'SO661-05'!K8+'SO661-05'!M8</f>
      </c>
      <c s="14">
        <f>C26*0.21</f>
      </c>
      <c s="14">
        <f>C26+D26</f>
      </c>
      <c s="13">
        <f>'SO661-05'!T7</f>
      </c>
    </row>
    <row r="27" spans="1:6" ht="12.75">
      <c r="A27" s="11" t="s">
        <v>1340</v>
      </c>
      <c s="12" t="s">
        <v>1341</v>
      </c>
      <c s="14">
        <f>'SO661-06'!K8+'SO661-06'!M8</f>
      </c>
      <c s="14">
        <f>C27*0.21</f>
      </c>
      <c s="14">
        <f>C27+D27</f>
      </c>
      <c s="13">
        <f>'SO661-06'!T7</f>
      </c>
    </row>
    <row r="28" spans="1:6" ht="12.75">
      <c r="A28" s="11" t="s">
        <v>1442</v>
      </c>
      <c s="12" t="s">
        <v>1443</v>
      </c>
      <c s="14">
        <f>'SO661-07'!K8+'SO661-07'!M8</f>
      </c>
      <c s="14">
        <f>C28*0.21</f>
      </c>
      <c s="14">
        <f>C28+D28</f>
      </c>
      <c s="13">
        <f>'SO661-07'!T7</f>
      </c>
    </row>
    <row r="29" spans="1:6" ht="12.75">
      <c r="A29" s="11" t="s">
        <v>1473</v>
      </c>
      <c s="12" t="s">
        <v>1474</v>
      </c>
      <c s="14">
        <f>'SO661-08'!K8+'SO661-08'!M8</f>
      </c>
      <c s="14">
        <f>C29*0.21</f>
      </c>
      <c s="14">
        <f>C29+D29</f>
      </c>
      <c s="13">
        <f>'SO661-08'!T7</f>
      </c>
    </row>
    <row r="30" spans="1:6" ht="12.75">
      <c r="A30" s="11" t="s">
        <v>1770</v>
      </c>
      <c s="12" t="s">
        <v>1771</v>
      </c>
      <c s="14">
        <f>'SO661-09'!K8+'SO661-09'!M8</f>
      </c>
      <c s="14">
        <f>C30*0.21</f>
      </c>
      <c s="14">
        <f>C30+D30</f>
      </c>
      <c s="13">
        <f>'SO661-09'!T7</f>
      </c>
    </row>
    <row r="31" spans="1:6" ht="12.75">
      <c r="A31" s="11" t="s">
        <v>1826</v>
      </c>
      <c s="12" t="s">
        <v>1827</v>
      </c>
      <c s="14">
        <f>'SO661-10'!K8+'SO661-10'!M8</f>
      </c>
      <c s="14">
        <f>C31*0.21</f>
      </c>
      <c s="14">
        <f>C31+D31</f>
      </c>
      <c s="13">
        <f>'SO661-10'!T7</f>
      </c>
    </row>
    <row r="32" spans="1:6" ht="12.75">
      <c r="A32" s="11" t="s">
        <v>1986</v>
      </c>
      <c s="12" t="s">
        <v>1987</v>
      </c>
      <c s="14">
        <f>'SO661-11'!K8+'SO661-11'!M8</f>
      </c>
      <c s="14">
        <f>C32*0.21</f>
      </c>
      <c s="14">
        <f>C32+D32</f>
      </c>
      <c s="13">
        <f>'SO661-11'!T7</f>
      </c>
    </row>
    <row r="33" spans="1:6" ht="12.75">
      <c r="A33" s="11" t="s">
        <v>2016</v>
      </c>
      <c s="12" t="s">
        <v>2017</v>
      </c>
      <c s="14">
        <f>'SO661-12'!K8+'SO661-12'!M8</f>
      </c>
      <c s="14">
        <f>C33*0.21</f>
      </c>
      <c s="14">
        <f>C33+D33</f>
      </c>
      <c s="13">
        <f>'SO661-12'!T7</f>
      </c>
    </row>
    <row r="34" spans="1:6" ht="12.75">
      <c r="A34" s="11" t="s">
        <v>2037</v>
      </c>
      <c s="12" t="s">
        <v>2038</v>
      </c>
      <c s="14">
        <f>'SO661-N'!K8+'SO661-N'!M8</f>
      </c>
      <c s="14">
        <f>C34*0.21</f>
      </c>
      <c s="14">
        <f>C34+D34</f>
      </c>
      <c s="13">
        <f>'SO661-N'!T7</f>
      </c>
    </row>
    <row r="35" spans="1:6" ht="12.75">
      <c r="A35" s="11" t="s">
        <v>3107</v>
      </c>
      <c s="12" t="s">
        <v>3108</v>
      </c>
      <c s="14">
        <f>'SO661-Z'!K8+'SO661-Z'!M8</f>
      </c>
      <c s="14">
        <f>C35*0.21</f>
      </c>
      <c s="14">
        <f>C35+D35</f>
      </c>
      <c s="13">
        <f>'SO661-Z'!T7</f>
      </c>
    </row>
    <row r="36" spans="1:6" ht="12.75">
      <c r="A36" s="11" t="s">
        <v>3242</v>
      </c>
      <c s="12" t="s">
        <v>3243</v>
      </c>
      <c s="14">
        <f>SO801!K8+SO801!M8</f>
      </c>
      <c s="14">
        <f>C36*0.21</f>
      </c>
      <c s="14">
        <f>C36+D36</f>
      </c>
      <c s="13">
        <f>SO801!T7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953</v>
      </c>
      <c r="E8" s="30" t="s">
        <v>952</v>
      </c>
      <c r="J8" s="29">
        <f>0+J9+J14+J63</f>
      </c>
      <c s="29">
        <f>0+K9+K14+K63</f>
      </c>
      <c s="29">
        <f>0+L9+L14+L63</f>
      </c>
      <c s="29">
        <f>0+M9+M14+M63</f>
      </c>
    </row>
    <row r="9" spans="1:13" ht="12.75">
      <c r="A9" t="s">
        <v>47</v>
      </c>
      <c r="C9" s="31" t="s">
        <v>954</v>
      </c>
      <c r="E9" s="33" t="s">
        <v>955</v>
      </c>
      <c r="J9" s="32">
        <f>0</f>
      </c>
      <c s="32">
        <f>0</f>
      </c>
      <c s="32">
        <f>0+L10</f>
      </c>
      <c s="32">
        <f>0+M10</f>
      </c>
    </row>
    <row r="10" spans="1:16" ht="25.5">
      <c r="A10" t="s">
        <v>50</v>
      </c>
      <c s="34" t="s">
        <v>99</v>
      </c>
      <c s="34" t="s">
        <v>956</v>
      </c>
      <c s="35" t="s">
        <v>5</v>
      </c>
      <c s="6" t="s">
        <v>957</v>
      </c>
      <c s="36" t="s">
        <v>82</v>
      </c>
      <c s="37">
        <v>50</v>
      </c>
      <c s="36">
        <v>0</v>
      </c>
      <c s="36">
        <f>ROUND(G10*H10,6)</f>
      </c>
      <c r="L10" s="38">
        <v>0</v>
      </c>
      <c s="32">
        <f>ROUND(ROUND(L10,2)*ROUND(G10,3),2)</f>
      </c>
      <c s="36" t="s">
        <v>121</v>
      </c>
      <c>
        <f>(M10*21)/100</f>
      </c>
      <c t="s">
        <v>28</v>
      </c>
    </row>
    <row r="11" spans="1:5" ht="38.25">
      <c r="A11" s="35" t="s">
        <v>56</v>
      </c>
      <c r="E11" s="39" t="s">
        <v>958</v>
      </c>
    </row>
    <row r="12" spans="1:5" ht="12.75">
      <c r="A12" s="35" t="s">
        <v>57</v>
      </c>
      <c r="E12" s="40" t="s">
        <v>5</v>
      </c>
    </row>
    <row r="13" spans="1:5" ht="12.75">
      <c r="A13" t="s">
        <v>59</v>
      </c>
      <c r="E13" s="39" t="s">
        <v>959</v>
      </c>
    </row>
    <row r="14" spans="1:13" ht="12.75">
      <c r="A14" t="s">
        <v>47</v>
      </c>
      <c r="C14" s="31" t="s">
        <v>960</v>
      </c>
      <c r="E14" s="33" t="s">
        <v>961</v>
      </c>
      <c r="J14" s="32">
        <f>0</f>
      </c>
      <c s="32">
        <f>0</f>
      </c>
      <c s="32">
        <f>0+L15+L19+L23+L27+L31+L35+L39+L43+L47+L51+L55+L59</f>
      </c>
      <c s="32">
        <f>0+M15+M19+M23+M27+M31+M35+M39+M43+M47+M51+M55+M59</f>
      </c>
    </row>
    <row r="15" spans="1:16" ht="25.5">
      <c r="A15" t="s">
        <v>50</v>
      </c>
      <c s="34" t="s">
        <v>51</v>
      </c>
      <c s="34" t="s">
        <v>962</v>
      </c>
      <c s="35" t="s">
        <v>5</v>
      </c>
      <c s="6" t="s">
        <v>963</v>
      </c>
      <c s="36" t="s">
        <v>82</v>
      </c>
      <c s="37">
        <v>300</v>
      </c>
      <c s="36">
        <v>0</v>
      </c>
      <c s="36">
        <f>ROUND(G15*H15,6)</f>
      </c>
      <c r="L15" s="38">
        <v>0</v>
      </c>
      <c s="32">
        <f>ROUND(ROUND(L15,2)*ROUND(G15,3),2)</f>
      </c>
      <c s="36" t="s">
        <v>121</v>
      </c>
      <c>
        <f>(M15*21)/100</f>
      </c>
      <c t="s">
        <v>28</v>
      </c>
    </row>
    <row r="16" spans="1:5" ht="25.5">
      <c r="A16" s="35" t="s">
        <v>56</v>
      </c>
      <c r="E16" s="39" t="s">
        <v>963</v>
      </c>
    </row>
    <row r="17" spans="1:5" ht="12.75">
      <c r="A17" s="35" t="s">
        <v>57</v>
      </c>
      <c r="E17" s="40" t="s">
        <v>5</v>
      </c>
    </row>
    <row r="18" spans="1:5" ht="12.75">
      <c r="A18" t="s">
        <v>59</v>
      </c>
      <c r="E18" s="39" t="s">
        <v>5</v>
      </c>
    </row>
    <row r="19" spans="1:16" ht="12.75">
      <c r="A19" t="s">
        <v>50</v>
      </c>
      <c s="34" t="s">
        <v>28</v>
      </c>
      <c s="34" t="s">
        <v>964</v>
      </c>
      <c s="35" t="s">
        <v>5</v>
      </c>
      <c s="6" t="s">
        <v>965</v>
      </c>
      <c s="36" t="s">
        <v>82</v>
      </c>
      <c s="37">
        <v>360</v>
      </c>
      <c s="36">
        <v>0.00012</v>
      </c>
      <c s="36">
        <f>ROUND(G19*H19,6)</f>
      </c>
      <c r="L19" s="38">
        <v>0</v>
      </c>
      <c s="32">
        <f>ROUND(ROUND(L19,2)*ROUND(G19,3),2)</f>
      </c>
      <c s="36" t="s">
        <v>121</v>
      </c>
      <c>
        <f>(M19*21)/100</f>
      </c>
      <c t="s">
        <v>28</v>
      </c>
    </row>
    <row r="20" spans="1:5" ht="12.75">
      <c r="A20" s="35" t="s">
        <v>56</v>
      </c>
      <c r="E20" s="39" t="s">
        <v>965</v>
      </c>
    </row>
    <row r="21" spans="1:5" ht="12.75">
      <c r="A21" s="35" t="s">
        <v>57</v>
      </c>
      <c r="E21" s="40" t="s">
        <v>5</v>
      </c>
    </row>
    <row r="22" spans="1:5" ht="12.75">
      <c r="A22" t="s">
        <v>59</v>
      </c>
      <c r="E22" s="39" t="s">
        <v>5</v>
      </c>
    </row>
    <row r="23" spans="1:16" ht="12.75">
      <c r="A23" t="s">
        <v>50</v>
      </c>
      <c s="34" t="s">
        <v>26</v>
      </c>
      <c s="34" t="s">
        <v>966</v>
      </c>
      <c s="35" t="s">
        <v>5</v>
      </c>
      <c s="6" t="s">
        <v>967</v>
      </c>
      <c s="36" t="s">
        <v>89</v>
      </c>
      <c s="37">
        <v>8</v>
      </c>
      <c s="36">
        <v>0</v>
      </c>
      <c s="36">
        <f>ROUND(G23*H23,6)</f>
      </c>
      <c r="L23" s="38">
        <v>0</v>
      </c>
      <c s="32">
        <f>ROUND(ROUND(L23,2)*ROUND(G23,3),2)</f>
      </c>
      <c s="36" t="s">
        <v>121</v>
      </c>
      <c>
        <f>(M23*21)/100</f>
      </c>
      <c t="s">
        <v>28</v>
      </c>
    </row>
    <row r="24" spans="1:5" ht="12.75">
      <c r="A24" s="35" t="s">
        <v>56</v>
      </c>
      <c r="E24" s="39" t="s">
        <v>967</v>
      </c>
    </row>
    <row r="25" spans="1:5" ht="12.75">
      <c r="A25" s="35" t="s">
        <v>57</v>
      </c>
      <c r="E25" s="40" t="s">
        <v>5</v>
      </c>
    </row>
    <row r="26" spans="1:5" ht="12.75">
      <c r="A26" t="s">
        <v>59</v>
      </c>
      <c r="E26" s="39" t="s">
        <v>5</v>
      </c>
    </row>
    <row r="27" spans="1:16" ht="12.75">
      <c r="A27" t="s">
        <v>50</v>
      </c>
      <c s="34" t="s">
        <v>67</v>
      </c>
      <c s="34" t="s">
        <v>968</v>
      </c>
      <c s="35" t="s">
        <v>5</v>
      </c>
      <c s="6" t="s">
        <v>969</v>
      </c>
      <c s="36" t="s">
        <v>89</v>
      </c>
      <c s="37">
        <v>8</v>
      </c>
      <c s="36">
        <v>0</v>
      </c>
      <c s="36">
        <f>ROUND(G27*H27,6)</f>
      </c>
      <c r="L27" s="38">
        <v>0</v>
      </c>
      <c s="32">
        <f>ROUND(ROUND(L27,2)*ROUND(G27,3),2)</f>
      </c>
      <c s="36" t="s">
        <v>55</v>
      </c>
      <c>
        <f>(M27*21)/100</f>
      </c>
      <c t="s">
        <v>28</v>
      </c>
    </row>
    <row r="28" spans="1:5" ht="12.75">
      <c r="A28" s="35" t="s">
        <v>56</v>
      </c>
      <c r="E28" s="39" t="s">
        <v>969</v>
      </c>
    </row>
    <row r="29" spans="1:5" ht="12.75">
      <c r="A29" s="35" t="s">
        <v>57</v>
      </c>
      <c r="E29" s="40" t="s">
        <v>5</v>
      </c>
    </row>
    <row r="30" spans="1:5" ht="12.75">
      <c r="A30" t="s">
        <v>59</v>
      </c>
      <c r="E30" s="39" t="s">
        <v>5</v>
      </c>
    </row>
    <row r="31" spans="1:16" ht="25.5">
      <c r="A31" t="s">
        <v>50</v>
      </c>
      <c s="34" t="s">
        <v>71</v>
      </c>
      <c s="34" t="s">
        <v>970</v>
      </c>
      <c s="35" t="s">
        <v>5</v>
      </c>
      <c s="6" t="s">
        <v>971</v>
      </c>
      <c s="36" t="s">
        <v>89</v>
      </c>
      <c s="37">
        <v>9</v>
      </c>
      <c s="36">
        <v>0</v>
      </c>
      <c s="36">
        <f>ROUND(G31*H31,6)</f>
      </c>
      <c r="L31" s="38">
        <v>0</v>
      </c>
      <c s="32">
        <f>ROUND(ROUND(L31,2)*ROUND(G31,3),2)</f>
      </c>
      <c s="36" t="s">
        <v>121</v>
      </c>
      <c>
        <f>(M31*21)/100</f>
      </c>
      <c t="s">
        <v>28</v>
      </c>
    </row>
    <row r="32" spans="1:5" ht="25.5">
      <c r="A32" s="35" t="s">
        <v>56</v>
      </c>
      <c r="E32" s="39" t="s">
        <v>971</v>
      </c>
    </row>
    <row r="33" spans="1:5" ht="12.75">
      <c r="A33" s="35" t="s">
        <v>57</v>
      </c>
      <c r="E33" s="40" t="s">
        <v>5</v>
      </c>
    </row>
    <row r="34" spans="1:5" ht="12.75">
      <c r="A34" t="s">
        <v>59</v>
      </c>
      <c r="E34" s="39" t="s">
        <v>5</v>
      </c>
    </row>
    <row r="35" spans="1:16" ht="25.5">
      <c r="A35" t="s">
        <v>50</v>
      </c>
      <c s="34" t="s">
        <v>27</v>
      </c>
      <c s="34" t="s">
        <v>972</v>
      </c>
      <c s="35" t="s">
        <v>5</v>
      </c>
      <c s="6" t="s">
        <v>973</v>
      </c>
      <c s="36" t="s">
        <v>89</v>
      </c>
      <c s="37">
        <v>8</v>
      </c>
      <c s="36">
        <v>0</v>
      </c>
      <c s="36">
        <f>ROUND(G35*H35,6)</f>
      </c>
      <c r="L35" s="38">
        <v>0</v>
      </c>
      <c s="32">
        <f>ROUND(ROUND(L35,2)*ROUND(G35,3),2)</f>
      </c>
      <c s="36" t="s">
        <v>121</v>
      </c>
      <c>
        <f>(M35*21)/100</f>
      </c>
      <c t="s">
        <v>28</v>
      </c>
    </row>
    <row r="36" spans="1:5" ht="25.5">
      <c r="A36" s="35" t="s">
        <v>56</v>
      </c>
      <c r="E36" s="39" t="s">
        <v>973</v>
      </c>
    </row>
    <row r="37" spans="1:5" ht="12.75">
      <c r="A37" s="35" t="s">
        <v>57</v>
      </c>
      <c r="E37" s="40" t="s">
        <v>5</v>
      </c>
    </row>
    <row r="38" spans="1:5" ht="12.75">
      <c r="A38" t="s">
        <v>59</v>
      </c>
      <c r="E38" s="39" t="s">
        <v>5</v>
      </c>
    </row>
    <row r="39" spans="1:16" ht="12.75">
      <c r="A39" t="s">
        <v>50</v>
      </c>
      <c s="34" t="s">
        <v>79</v>
      </c>
      <c s="34" t="s">
        <v>974</v>
      </c>
      <c s="35" t="s">
        <v>5</v>
      </c>
      <c s="6" t="s">
        <v>975</v>
      </c>
      <c s="36" t="s">
        <v>89</v>
      </c>
      <c s="37">
        <v>8</v>
      </c>
      <c s="36">
        <v>0.0075</v>
      </c>
      <c s="36">
        <f>ROUND(G39*H39,6)</f>
      </c>
      <c r="L39" s="38">
        <v>0</v>
      </c>
      <c s="32">
        <f>ROUND(ROUND(L39,2)*ROUND(G39,3),2)</f>
      </c>
      <c s="36" t="s">
        <v>121</v>
      </c>
      <c>
        <f>(M39*21)/100</f>
      </c>
      <c t="s">
        <v>28</v>
      </c>
    </row>
    <row r="40" spans="1:5" ht="12.75">
      <c r="A40" s="35" t="s">
        <v>56</v>
      </c>
      <c r="E40" s="39" t="s">
        <v>975</v>
      </c>
    </row>
    <row r="41" spans="1:5" ht="12.75">
      <c r="A41" s="35" t="s">
        <v>57</v>
      </c>
      <c r="E41" s="40" t="s">
        <v>5</v>
      </c>
    </row>
    <row r="42" spans="1:5" ht="12.75">
      <c r="A42" t="s">
        <v>59</v>
      </c>
      <c r="E42" s="39" t="s">
        <v>5</v>
      </c>
    </row>
    <row r="43" spans="1:16" ht="12.75">
      <c r="A43" t="s">
        <v>50</v>
      </c>
      <c s="34" t="s">
        <v>83</v>
      </c>
      <c s="34" t="s">
        <v>976</v>
      </c>
      <c s="35" t="s">
        <v>5</v>
      </c>
      <c s="6" t="s">
        <v>977</v>
      </c>
      <c s="36" t="s">
        <v>978</v>
      </c>
      <c s="37">
        <v>9</v>
      </c>
      <c s="36">
        <v>0</v>
      </c>
      <c s="36">
        <f>ROUND(G43*H43,6)</f>
      </c>
      <c r="L43" s="38">
        <v>0</v>
      </c>
      <c s="32">
        <f>ROUND(ROUND(L43,2)*ROUND(G43,3),2)</f>
      </c>
      <c s="36" t="s">
        <v>55</v>
      </c>
      <c>
        <f>(M43*21)/100</f>
      </c>
      <c t="s">
        <v>28</v>
      </c>
    </row>
    <row r="44" spans="1:5" ht="12.75">
      <c r="A44" s="35" t="s">
        <v>56</v>
      </c>
      <c r="E44" s="39" t="s">
        <v>977</v>
      </c>
    </row>
    <row r="45" spans="1:5" ht="12.75">
      <c r="A45" s="35" t="s">
        <v>57</v>
      </c>
      <c r="E45" s="40" t="s">
        <v>5</v>
      </c>
    </row>
    <row r="46" spans="1:5" ht="12.75">
      <c r="A46" t="s">
        <v>59</v>
      </c>
      <c r="E46" s="39" t="s">
        <v>5</v>
      </c>
    </row>
    <row r="47" spans="1:16" ht="12.75">
      <c r="A47" t="s">
        <v>50</v>
      </c>
      <c s="34" t="s">
        <v>86</v>
      </c>
      <c s="34" t="s">
        <v>979</v>
      </c>
      <c s="35" t="s">
        <v>5</v>
      </c>
      <c s="6" t="s">
        <v>980</v>
      </c>
      <c s="36" t="s">
        <v>89</v>
      </c>
      <c s="37">
        <v>18</v>
      </c>
      <c s="36">
        <v>0</v>
      </c>
      <c s="36">
        <f>ROUND(G47*H47,6)</f>
      </c>
      <c r="L47" s="38">
        <v>0</v>
      </c>
      <c s="32">
        <f>ROUND(ROUND(L47,2)*ROUND(G47,3),2)</f>
      </c>
      <c s="36" t="s">
        <v>55</v>
      </c>
      <c>
        <f>(M47*21)/100</f>
      </c>
      <c t="s">
        <v>28</v>
      </c>
    </row>
    <row r="48" spans="1:5" ht="12.75">
      <c r="A48" s="35" t="s">
        <v>56</v>
      </c>
      <c r="E48" s="39" t="s">
        <v>980</v>
      </c>
    </row>
    <row r="49" spans="1:5" ht="12.75">
      <c r="A49" s="35" t="s">
        <v>57</v>
      </c>
      <c r="E49" s="40" t="s">
        <v>5</v>
      </c>
    </row>
    <row r="50" spans="1:5" ht="12.75">
      <c r="A50" t="s">
        <v>59</v>
      </c>
      <c r="E50" s="39" t="s">
        <v>5</v>
      </c>
    </row>
    <row r="51" spans="1:16" ht="12.75">
      <c r="A51" t="s">
        <v>50</v>
      </c>
      <c s="34" t="s">
        <v>90</v>
      </c>
      <c s="34" t="s">
        <v>981</v>
      </c>
      <c s="35" t="s">
        <v>5</v>
      </c>
      <c s="6" t="s">
        <v>982</v>
      </c>
      <c s="36" t="s">
        <v>124</v>
      </c>
      <c s="37">
        <v>1</v>
      </c>
      <c s="36">
        <v>0</v>
      </c>
      <c s="36">
        <f>ROUND(G51*H51,6)</f>
      </c>
      <c r="L51" s="38">
        <v>0</v>
      </c>
      <c s="32">
        <f>ROUND(ROUND(L51,2)*ROUND(G51,3),2)</f>
      </c>
      <c s="36" t="s">
        <v>55</v>
      </c>
      <c>
        <f>(M51*21)/100</f>
      </c>
      <c t="s">
        <v>28</v>
      </c>
    </row>
    <row r="52" spans="1:5" ht="12.75">
      <c r="A52" s="35" t="s">
        <v>56</v>
      </c>
      <c r="E52" s="39" t="s">
        <v>982</v>
      </c>
    </row>
    <row r="53" spans="1:5" ht="12.75">
      <c r="A53" s="35" t="s">
        <v>57</v>
      </c>
      <c r="E53" s="40" t="s">
        <v>5</v>
      </c>
    </row>
    <row r="54" spans="1:5" ht="12.75">
      <c r="A54" t="s">
        <v>59</v>
      </c>
      <c r="E54" s="39" t="s">
        <v>5</v>
      </c>
    </row>
    <row r="55" spans="1:16" ht="12.75">
      <c r="A55" t="s">
        <v>50</v>
      </c>
      <c s="34" t="s">
        <v>93</v>
      </c>
      <c s="34" t="s">
        <v>983</v>
      </c>
      <c s="35" t="s">
        <v>5</v>
      </c>
      <c s="6" t="s">
        <v>984</v>
      </c>
      <c s="36" t="s">
        <v>124</v>
      </c>
      <c s="37">
        <v>3</v>
      </c>
      <c s="36">
        <v>0</v>
      </c>
      <c s="36">
        <f>ROUND(G55*H55,6)</f>
      </c>
      <c r="L55" s="38">
        <v>0</v>
      </c>
      <c s="32">
        <f>ROUND(ROUND(L55,2)*ROUND(G55,3),2)</f>
      </c>
      <c s="36" t="s">
        <v>55</v>
      </c>
      <c>
        <f>(M55*21)/100</f>
      </c>
      <c t="s">
        <v>28</v>
      </c>
    </row>
    <row r="56" spans="1:5" ht="12.75">
      <c r="A56" s="35" t="s">
        <v>56</v>
      </c>
      <c r="E56" s="39" t="s">
        <v>984</v>
      </c>
    </row>
    <row r="57" spans="1:5" ht="12.75">
      <c r="A57" s="35" t="s">
        <v>57</v>
      </c>
      <c r="E57" s="40" t="s">
        <v>5</v>
      </c>
    </row>
    <row r="58" spans="1:5" ht="12.75">
      <c r="A58" t="s">
        <v>59</v>
      </c>
      <c r="E58" s="39" t="s">
        <v>5</v>
      </c>
    </row>
    <row r="59" spans="1:16" ht="25.5">
      <c r="A59" t="s">
        <v>50</v>
      </c>
      <c s="34" t="s">
        <v>96</v>
      </c>
      <c s="34" t="s">
        <v>985</v>
      </c>
      <c s="35" t="s">
        <v>5</v>
      </c>
      <c s="6" t="s">
        <v>986</v>
      </c>
      <c s="36" t="s">
        <v>182</v>
      </c>
      <c s="37">
        <v>0.103</v>
      </c>
      <c s="36">
        <v>0</v>
      </c>
      <c s="36">
        <f>ROUND(G59*H59,6)</f>
      </c>
      <c r="L59" s="38">
        <v>0</v>
      </c>
      <c s="32">
        <f>ROUND(ROUND(L59,2)*ROUND(G59,3),2)</f>
      </c>
      <c s="36" t="s">
        <v>121</v>
      </c>
      <c>
        <f>(M59*21)/100</f>
      </c>
      <c t="s">
        <v>28</v>
      </c>
    </row>
    <row r="60" spans="1:5" ht="25.5">
      <c r="A60" s="35" t="s">
        <v>56</v>
      </c>
      <c r="E60" s="39" t="s">
        <v>986</v>
      </c>
    </row>
    <row r="61" spans="1:5" ht="12.75">
      <c r="A61" s="35" t="s">
        <v>57</v>
      </c>
      <c r="E61" s="40" t="s">
        <v>5</v>
      </c>
    </row>
    <row r="62" spans="1:5" ht="114.75">
      <c r="A62" t="s">
        <v>59</v>
      </c>
      <c r="E62" s="39" t="s">
        <v>987</v>
      </c>
    </row>
    <row r="63" spans="1:13" ht="12.75">
      <c r="A63" t="s">
        <v>47</v>
      </c>
      <c r="C63" s="31" t="s">
        <v>931</v>
      </c>
      <c r="E63" s="33" t="s">
        <v>932</v>
      </c>
      <c r="J63" s="32">
        <f>0</f>
      </c>
      <c s="32">
        <f>0</f>
      </c>
      <c s="32">
        <f>0+L64+L68</f>
      </c>
      <c s="32">
        <f>0+M64+M68</f>
      </c>
    </row>
    <row r="64" spans="1:16" ht="38.25">
      <c r="A64" t="s">
        <v>50</v>
      </c>
      <c s="34" t="s">
        <v>102</v>
      </c>
      <c s="34" t="s">
        <v>934</v>
      </c>
      <c s="35" t="s">
        <v>5</v>
      </c>
      <c s="6" t="s">
        <v>988</v>
      </c>
      <c s="36" t="s">
        <v>74</v>
      </c>
      <c s="37">
        <v>30</v>
      </c>
      <c s="36">
        <v>0</v>
      </c>
      <c s="36">
        <f>ROUND(G64*H64,6)</f>
      </c>
      <c r="L64" s="38">
        <v>0</v>
      </c>
      <c s="32">
        <f>ROUND(ROUND(L64,2)*ROUND(G64,3),2)</f>
      </c>
      <c s="36" t="s">
        <v>121</v>
      </c>
      <c>
        <f>(M64*21)/100</f>
      </c>
      <c t="s">
        <v>28</v>
      </c>
    </row>
    <row r="65" spans="1:5" ht="38.25">
      <c r="A65" s="35" t="s">
        <v>56</v>
      </c>
      <c r="E65" s="39" t="s">
        <v>989</v>
      </c>
    </row>
    <row r="66" spans="1:5" ht="12.75">
      <c r="A66" s="35" t="s">
        <v>57</v>
      </c>
      <c r="E66" s="40" t="s">
        <v>5</v>
      </c>
    </row>
    <row r="67" spans="1:5" ht="12.75">
      <c r="A67" t="s">
        <v>59</v>
      </c>
      <c r="E67" s="39" t="s">
        <v>5</v>
      </c>
    </row>
    <row r="68" spans="1:16" ht="12.75">
      <c r="A68" t="s">
        <v>50</v>
      </c>
      <c s="34" t="s">
        <v>105</v>
      </c>
      <c s="34" t="s">
        <v>990</v>
      </c>
      <c s="35" t="s">
        <v>5</v>
      </c>
      <c s="6" t="s">
        <v>991</v>
      </c>
      <c s="36" t="s">
        <v>74</v>
      </c>
      <c s="37">
        <v>10</v>
      </c>
      <c s="36">
        <v>0</v>
      </c>
      <c s="36">
        <f>ROUND(G68*H68,6)</f>
      </c>
      <c r="L68" s="38">
        <v>0</v>
      </c>
      <c s="32">
        <f>ROUND(ROUND(L68,2)*ROUND(G68,3),2)</f>
      </c>
      <c s="36" t="s">
        <v>121</v>
      </c>
      <c>
        <f>(M68*21)/100</f>
      </c>
      <c t="s">
        <v>28</v>
      </c>
    </row>
    <row r="69" spans="1:5" ht="12.75">
      <c r="A69" s="35" t="s">
        <v>56</v>
      </c>
      <c r="E69" s="39" t="s">
        <v>991</v>
      </c>
    </row>
    <row r="70" spans="1:5" ht="12.75">
      <c r="A70" s="35" t="s">
        <v>57</v>
      </c>
      <c r="E70" s="40" t="s">
        <v>5</v>
      </c>
    </row>
    <row r="71" spans="1:5" ht="12.75">
      <c r="A71" t="s">
        <v>59</v>
      </c>
      <c r="E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COUNTIFS(L8:L63,"=0",A8:A63,"P")+COUNTIFS(L8:L63,"",A8:A63,"P")+SUM(Q8:Q63)</f>
      </c>
    </row>
    <row r="8" spans="1:13" ht="12.75">
      <c r="A8" t="s">
        <v>45</v>
      </c>
      <c r="C8" s="28" t="s">
        <v>994</v>
      </c>
      <c r="E8" s="30" t="s">
        <v>993</v>
      </c>
      <c r="J8" s="29">
        <f>0+J9+J14+J19+J36+J45+J62</f>
      </c>
      <c s="29">
        <f>0+K9+K14+K19+K36+K45+K62</f>
      </c>
      <c s="29">
        <f>0+L9+L14+L19+L36+L45+L62</f>
      </c>
      <c s="29">
        <f>0+M9+M14+M19+M36+M45+M62</f>
      </c>
    </row>
    <row r="9" spans="1:13" ht="12.75">
      <c r="A9" t="s">
        <v>47</v>
      </c>
      <c r="C9" s="31" t="s">
        <v>28</v>
      </c>
      <c r="E9" s="33" t="s">
        <v>191</v>
      </c>
      <c r="J9" s="32">
        <f>0</f>
      </c>
      <c s="32">
        <f>0</f>
      </c>
      <c s="32">
        <f>0+L10</f>
      </c>
      <c s="32">
        <f>0+M10</f>
      </c>
    </row>
    <row r="10" spans="1:16" ht="25.5">
      <c r="A10" t="s">
        <v>50</v>
      </c>
      <c s="34" t="s">
        <v>51</v>
      </c>
      <c s="34" t="s">
        <v>995</v>
      </c>
      <c s="35" t="s">
        <v>5</v>
      </c>
      <c s="6" t="s">
        <v>996</v>
      </c>
      <c s="36" t="s">
        <v>82</v>
      </c>
      <c s="37">
        <v>211.96</v>
      </c>
      <c s="36">
        <v>0</v>
      </c>
      <c s="36">
        <f>ROUND(G10*H10,6)</f>
      </c>
      <c r="L10" s="38">
        <v>0</v>
      </c>
      <c s="32">
        <f>ROUND(ROUND(L10,2)*ROUND(G10,3),2)</f>
      </c>
      <c s="36" t="s">
        <v>55</v>
      </c>
      <c>
        <f>(M10*21)/100</f>
      </c>
      <c t="s">
        <v>28</v>
      </c>
    </row>
    <row r="11" spans="1:5" ht="25.5">
      <c r="A11" s="35" t="s">
        <v>56</v>
      </c>
      <c r="E11" s="39" t="s">
        <v>996</v>
      </c>
    </row>
    <row r="12" spans="1:5" ht="51">
      <c r="A12" s="35" t="s">
        <v>57</v>
      </c>
      <c r="E12" s="40" t="s">
        <v>997</v>
      </c>
    </row>
    <row r="13" spans="1:5" ht="12.75">
      <c r="A13" t="s">
        <v>59</v>
      </c>
      <c r="E13" s="39" t="s">
        <v>5</v>
      </c>
    </row>
    <row r="14" spans="1:13" ht="12.75">
      <c r="A14" t="s">
        <v>47</v>
      </c>
      <c r="C14" s="31" t="s">
        <v>706</v>
      </c>
      <c r="E14" s="33" t="s">
        <v>998</v>
      </c>
      <c r="J14" s="32">
        <f>0</f>
      </c>
      <c s="32">
        <f>0</f>
      </c>
      <c s="32">
        <f>0+L15</f>
      </c>
      <c s="32">
        <f>0+M15</f>
      </c>
    </row>
    <row r="15" spans="1:16" ht="12.75">
      <c r="A15" t="s">
        <v>50</v>
      </c>
      <c s="34" t="s">
        <v>28</v>
      </c>
      <c s="34" t="s">
        <v>999</v>
      </c>
      <c s="35" t="s">
        <v>5</v>
      </c>
      <c s="6" t="s">
        <v>1000</v>
      </c>
      <c s="36" t="s">
        <v>154</v>
      </c>
      <c s="37">
        <v>107.123</v>
      </c>
      <c s="36">
        <v>0.024</v>
      </c>
      <c s="36">
        <f>ROUND(G15*H15,6)</f>
      </c>
      <c r="L15" s="38">
        <v>0</v>
      </c>
      <c s="32">
        <f>ROUND(ROUND(L15,2)*ROUND(G15,3),2)</f>
      </c>
      <c s="36" t="s">
        <v>121</v>
      </c>
      <c>
        <f>(M15*21)/100</f>
      </c>
      <c t="s">
        <v>28</v>
      </c>
    </row>
    <row r="16" spans="1:5" ht="12.75">
      <c r="A16" s="35" t="s">
        <v>56</v>
      </c>
      <c r="E16" s="39" t="s">
        <v>1000</v>
      </c>
    </row>
    <row r="17" spans="1:5" ht="25.5">
      <c r="A17" s="35" t="s">
        <v>57</v>
      </c>
      <c r="E17" s="41" t="s">
        <v>1001</v>
      </c>
    </row>
    <row r="18" spans="1:5" ht="38.25">
      <c r="A18" t="s">
        <v>59</v>
      </c>
      <c r="E18" s="39" t="s">
        <v>1002</v>
      </c>
    </row>
    <row r="19" spans="1:13" ht="12.75">
      <c r="A19" t="s">
        <v>47</v>
      </c>
      <c r="C19" s="31" t="s">
        <v>1003</v>
      </c>
      <c r="E19" s="33" t="s">
        <v>1004</v>
      </c>
      <c r="J19" s="32">
        <f>0</f>
      </c>
      <c s="32">
        <f>0</f>
      </c>
      <c s="32">
        <f>0+L20+L24+L28+L32</f>
      </c>
      <c s="32">
        <f>0+M20+M24+M28+M32</f>
      </c>
    </row>
    <row r="20" spans="1:16" ht="25.5">
      <c r="A20" t="s">
        <v>50</v>
      </c>
      <c s="34" t="s">
        <v>90</v>
      </c>
      <c s="34" t="s">
        <v>1005</v>
      </c>
      <c s="35" t="s">
        <v>5</v>
      </c>
      <c s="6" t="s">
        <v>1006</v>
      </c>
      <c s="36" t="s">
        <v>154</v>
      </c>
      <c s="37">
        <v>107.123</v>
      </c>
      <c s="36">
        <v>0.000635</v>
      </c>
      <c s="36">
        <f>ROUND(G20*H20,6)</f>
      </c>
      <c r="L20" s="38">
        <v>0</v>
      </c>
      <c s="32">
        <f>ROUND(ROUND(L20,2)*ROUND(G20,3),2)</f>
      </c>
      <c s="36" t="s">
        <v>121</v>
      </c>
      <c>
        <f>(M20*21)/100</f>
      </c>
      <c t="s">
        <v>28</v>
      </c>
    </row>
    <row r="21" spans="1:5" ht="38.25">
      <c r="A21" s="35" t="s">
        <v>56</v>
      </c>
      <c r="E21" s="39" t="s">
        <v>1007</v>
      </c>
    </row>
    <row r="22" spans="1:5" ht="12.75">
      <c r="A22" s="35" t="s">
        <v>57</v>
      </c>
      <c r="E22" s="40" t="s">
        <v>1008</v>
      </c>
    </row>
    <row r="23" spans="1:5" ht="12.75">
      <c r="A23" t="s">
        <v>59</v>
      </c>
      <c r="E23" s="39" t="s">
        <v>5</v>
      </c>
    </row>
    <row r="24" spans="1:16" ht="25.5">
      <c r="A24" t="s">
        <v>50</v>
      </c>
      <c s="34" t="s">
        <v>93</v>
      </c>
      <c s="34" t="s">
        <v>1009</v>
      </c>
      <c s="35" t="s">
        <v>5</v>
      </c>
      <c s="6" t="s">
        <v>1010</v>
      </c>
      <c s="36" t="s">
        <v>154</v>
      </c>
      <c s="37">
        <v>107.123</v>
      </c>
      <c s="36">
        <v>0.0003</v>
      </c>
      <c s="36">
        <f>ROUND(G24*H24,6)</f>
      </c>
      <c r="L24" s="38">
        <v>0</v>
      </c>
      <c s="32">
        <f>ROUND(ROUND(L24,2)*ROUND(G24,3),2)</f>
      </c>
      <c s="36" t="s">
        <v>55</v>
      </c>
      <c>
        <f>(M24*21)/100</f>
      </c>
      <c t="s">
        <v>28</v>
      </c>
    </row>
    <row r="25" spans="1:5" ht="25.5">
      <c r="A25" s="35" t="s">
        <v>56</v>
      </c>
      <c r="E25" s="39" t="s">
        <v>1010</v>
      </c>
    </row>
    <row r="26" spans="1:5" ht="12.75">
      <c r="A26" s="35" t="s">
        <v>57</v>
      </c>
      <c r="E26" s="40" t="s">
        <v>1008</v>
      </c>
    </row>
    <row r="27" spans="1:5" ht="12.75">
      <c r="A27" t="s">
        <v>59</v>
      </c>
      <c r="E27" s="39" t="s">
        <v>5</v>
      </c>
    </row>
    <row r="28" spans="1:16" ht="25.5">
      <c r="A28" t="s">
        <v>50</v>
      </c>
      <c s="34" t="s">
        <v>96</v>
      </c>
      <c s="34" t="s">
        <v>1011</v>
      </c>
      <c s="35" t="s">
        <v>5</v>
      </c>
      <c s="6" t="s">
        <v>1012</v>
      </c>
      <c s="36" t="s">
        <v>154</v>
      </c>
      <c s="37">
        <v>107.123</v>
      </c>
      <c s="36">
        <v>0.0005</v>
      </c>
      <c s="36">
        <f>ROUND(G28*H28,6)</f>
      </c>
      <c r="L28" s="38">
        <v>0</v>
      </c>
      <c s="32">
        <f>ROUND(ROUND(L28,2)*ROUND(G28,3),2)</f>
      </c>
      <c s="36" t="s">
        <v>55</v>
      </c>
      <c>
        <f>(M28*21)/100</f>
      </c>
      <c t="s">
        <v>28</v>
      </c>
    </row>
    <row r="29" spans="1:5" ht="25.5">
      <c r="A29" s="35" t="s">
        <v>56</v>
      </c>
      <c r="E29" s="39" t="s">
        <v>1012</v>
      </c>
    </row>
    <row r="30" spans="1:5" ht="12.75">
      <c r="A30" s="35" t="s">
        <v>57</v>
      </c>
      <c r="E30" s="40" t="s">
        <v>1008</v>
      </c>
    </row>
    <row r="31" spans="1:5" ht="12.75">
      <c r="A31" t="s">
        <v>59</v>
      </c>
      <c r="E31" s="39" t="s">
        <v>5</v>
      </c>
    </row>
    <row r="32" spans="1:16" ht="38.25">
      <c r="A32" t="s">
        <v>50</v>
      </c>
      <c s="34" t="s">
        <v>99</v>
      </c>
      <c s="34" t="s">
        <v>1013</v>
      </c>
      <c s="35" t="s">
        <v>5</v>
      </c>
      <c s="6" t="s">
        <v>1014</v>
      </c>
      <c s="36" t="s">
        <v>182</v>
      </c>
      <c s="37">
        <v>0.154</v>
      </c>
      <c s="36">
        <v>0</v>
      </c>
      <c s="36">
        <f>ROUND(G32*H32,6)</f>
      </c>
      <c r="L32" s="38">
        <v>0</v>
      </c>
      <c s="32">
        <f>ROUND(ROUND(L32,2)*ROUND(G32,3),2)</f>
      </c>
      <c s="36" t="s">
        <v>121</v>
      </c>
      <c>
        <f>(M32*21)/100</f>
      </c>
      <c t="s">
        <v>28</v>
      </c>
    </row>
    <row r="33" spans="1:5" ht="38.25">
      <c r="A33" s="35" t="s">
        <v>56</v>
      </c>
      <c r="E33" s="39" t="s">
        <v>1015</v>
      </c>
    </row>
    <row r="34" spans="1:5" ht="12.75">
      <c r="A34" s="35" t="s">
        <v>57</v>
      </c>
      <c r="E34" s="40" t="s">
        <v>5</v>
      </c>
    </row>
    <row r="35" spans="1:5" ht="114.75">
      <c r="A35" t="s">
        <v>59</v>
      </c>
      <c r="E35" s="39" t="s">
        <v>987</v>
      </c>
    </row>
    <row r="36" spans="1:13" ht="12.75">
      <c r="A36" t="s">
        <v>47</v>
      </c>
      <c r="C36" s="31" t="s">
        <v>86</v>
      </c>
      <c r="E36" s="33" t="s">
        <v>285</v>
      </c>
      <c r="J36" s="32">
        <f>0</f>
      </c>
      <c s="32">
        <f>0</f>
      </c>
      <c s="32">
        <f>0+L37+L41</f>
      </c>
      <c s="32">
        <f>0+M37+M41</f>
      </c>
    </row>
    <row r="37" spans="1:16" ht="12.75">
      <c r="A37" t="s">
        <v>50</v>
      </c>
      <c s="34" t="s">
        <v>26</v>
      </c>
      <c s="34" t="s">
        <v>1016</v>
      </c>
      <c s="35" t="s">
        <v>5</v>
      </c>
      <c s="6" t="s">
        <v>1017</v>
      </c>
      <c s="36" t="s">
        <v>154</v>
      </c>
      <c s="37">
        <v>107.123</v>
      </c>
      <c s="36">
        <v>0</v>
      </c>
      <c s="36">
        <f>ROUND(G37*H37,6)</f>
      </c>
      <c r="L37" s="38">
        <v>0</v>
      </c>
      <c s="32">
        <f>ROUND(ROUND(L37,2)*ROUND(G37,3),2)</f>
      </c>
      <c s="36" t="s">
        <v>121</v>
      </c>
      <c>
        <f>(M37*21)/100</f>
      </c>
      <c t="s">
        <v>28</v>
      </c>
    </row>
    <row r="38" spans="1:5" ht="12.75">
      <c r="A38" s="35" t="s">
        <v>56</v>
      </c>
      <c r="E38" s="39" t="s">
        <v>1017</v>
      </c>
    </row>
    <row r="39" spans="1:5" ht="12.75">
      <c r="A39" s="35" t="s">
        <v>57</v>
      </c>
      <c r="E39" s="40" t="s">
        <v>1008</v>
      </c>
    </row>
    <row r="40" spans="1:5" ht="76.5">
      <c r="A40" t="s">
        <v>59</v>
      </c>
      <c r="E40" s="39" t="s">
        <v>1018</v>
      </c>
    </row>
    <row r="41" spans="1:16" ht="12.75">
      <c r="A41" t="s">
        <v>50</v>
      </c>
      <c s="34" t="s">
        <v>67</v>
      </c>
      <c s="34" t="s">
        <v>1019</v>
      </c>
      <c s="35" t="s">
        <v>5</v>
      </c>
      <c s="6" t="s">
        <v>1020</v>
      </c>
      <c s="36" t="s">
        <v>154</v>
      </c>
      <c s="37">
        <v>107.123</v>
      </c>
      <c s="36">
        <v>0</v>
      </c>
      <c s="36">
        <f>ROUND(G41*H41,6)</f>
      </c>
      <c r="L41" s="38">
        <v>0</v>
      </c>
      <c s="32">
        <f>ROUND(ROUND(L41,2)*ROUND(G41,3),2)</f>
      </c>
      <c s="36" t="s">
        <v>121</v>
      </c>
      <c>
        <f>(M41*21)/100</f>
      </c>
      <c t="s">
        <v>28</v>
      </c>
    </row>
    <row r="42" spans="1:5" ht="12.75">
      <c r="A42" s="35" t="s">
        <v>56</v>
      </c>
      <c r="E42" s="39" t="s">
        <v>1020</v>
      </c>
    </row>
    <row r="43" spans="1:5" ht="12.75">
      <c r="A43" s="35" t="s">
        <v>57</v>
      </c>
      <c r="E43" s="40" t="s">
        <v>1008</v>
      </c>
    </row>
    <row r="44" spans="1:5" ht="76.5">
      <c r="A44" t="s">
        <v>59</v>
      </c>
      <c r="E44" s="39" t="s">
        <v>1018</v>
      </c>
    </row>
    <row r="45" spans="1:13" ht="12.75">
      <c r="A45" t="s">
        <v>47</v>
      </c>
      <c r="C45" s="31" t="s">
        <v>322</v>
      </c>
      <c r="E45" s="33" t="s">
        <v>323</v>
      </c>
      <c r="J45" s="32">
        <f>0</f>
      </c>
      <c s="32">
        <f>0</f>
      </c>
      <c s="32">
        <f>0+L46+L50+L54+L58</f>
      </c>
      <c s="32">
        <f>0+M46+M50+M54+M58</f>
      </c>
    </row>
    <row r="46" spans="1:16" ht="25.5">
      <c r="A46" t="s">
        <v>50</v>
      </c>
      <c s="34" t="s">
        <v>71</v>
      </c>
      <c s="34" t="s">
        <v>325</v>
      </c>
      <c s="35" t="s">
        <v>5</v>
      </c>
      <c s="6" t="s">
        <v>326</v>
      </c>
      <c s="36" t="s">
        <v>182</v>
      </c>
      <c s="37">
        <v>2.571</v>
      </c>
      <c s="36">
        <v>0</v>
      </c>
      <c s="36">
        <f>ROUND(G46*H46,6)</f>
      </c>
      <c r="L46" s="38">
        <v>0</v>
      </c>
      <c s="32">
        <f>ROUND(ROUND(L46,2)*ROUND(G46,3),2)</f>
      </c>
      <c s="36" t="s">
        <v>121</v>
      </c>
      <c>
        <f>(M46*21)/100</f>
      </c>
      <c t="s">
        <v>28</v>
      </c>
    </row>
    <row r="47" spans="1:5" ht="25.5">
      <c r="A47" s="35" t="s">
        <v>56</v>
      </c>
      <c r="E47" s="39" t="s">
        <v>326</v>
      </c>
    </row>
    <row r="48" spans="1:5" ht="12.75">
      <c r="A48" s="35" t="s">
        <v>57</v>
      </c>
      <c r="E48" s="40" t="s">
        <v>5</v>
      </c>
    </row>
    <row r="49" spans="1:5" ht="165.75">
      <c r="A49" t="s">
        <v>59</v>
      </c>
      <c r="E49" s="39" t="s">
        <v>327</v>
      </c>
    </row>
    <row r="50" spans="1:16" ht="25.5">
      <c r="A50" t="s">
        <v>50</v>
      </c>
      <c s="34" t="s">
        <v>27</v>
      </c>
      <c s="34" t="s">
        <v>329</v>
      </c>
      <c s="35" t="s">
        <v>5</v>
      </c>
      <c s="6" t="s">
        <v>330</v>
      </c>
      <c s="36" t="s">
        <v>182</v>
      </c>
      <c s="37">
        <v>2.571</v>
      </c>
      <c s="36">
        <v>0</v>
      </c>
      <c s="36">
        <f>ROUND(G50*H50,6)</f>
      </c>
      <c r="L50" s="38">
        <v>0</v>
      </c>
      <c s="32">
        <f>ROUND(ROUND(L50,2)*ROUND(G50,3),2)</f>
      </c>
      <c s="36" t="s">
        <v>121</v>
      </c>
      <c>
        <f>(M50*21)/100</f>
      </c>
      <c t="s">
        <v>28</v>
      </c>
    </row>
    <row r="51" spans="1:5" ht="25.5">
      <c r="A51" s="35" t="s">
        <v>56</v>
      </c>
      <c r="E51" s="39" t="s">
        <v>330</v>
      </c>
    </row>
    <row r="52" spans="1:5" ht="12.75">
      <c r="A52" s="35" t="s">
        <v>57</v>
      </c>
      <c r="E52" s="40" t="s">
        <v>5</v>
      </c>
    </row>
    <row r="53" spans="1:5" ht="89.25">
      <c r="A53" t="s">
        <v>59</v>
      </c>
      <c r="E53" s="39" t="s">
        <v>331</v>
      </c>
    </row>
    <row r="54" spans="1:16" ht="25.5">
      <c r="A54" t="s">
        <v>50</v>
      </c>
      <c s="34" t="s">
        <v>79</v>
      </c>
      <c s="34" t="s">
        <v>333</v>
      </c>
      <c s="35" t="s">
        <v>5</v>
      </c>
      <c s="6" t="s">
        <v>334</v>
      </c>
      <c s="36" t="s">
        <v>182</v>
      </c>
      <c s="37">
        <v>35.994</v>
      </c>
      <c s="36">
        <v>0</v>
      </c>
      <c s="36">
        <f>ROUND(G54*H54,6)</f>
      </c>
      <c r="L54" s="38">
        <v>0</v>
      </c>
      <c s="32">
        <f>ROUND(ROUND(L54,2)*ROUND(G54,3),2)</f>
      </c>
      <c s="36" t="s">
        <v>121</v>
      </c>
      <c>
        <f>(M54*21)/100</f>
      </c>
      <c t="s">
        <v>28</v>
      </c>
    </row>
    <row r="55" spans="1:5" ht="25.5">
      <c r="A55" s="35" t="s">
        <v>56</v>
      </c>
      <c r="E55" s="39" t="s">
        <v>334</v>
      </c>
    </row>
    <row r="56" spans="1:5" ht="12.75">
      <c r="A56" s="35" t="s">
        <v>57</v>
      </c>
      <c r="E56" s="40" t="s">
        <v>5</v>
      </c>
    </row>
    <row r="57" spans="1:5" ht="89.25">
      <c r="A57" t="s">
        <v>59</v>
      </c>
      <c r="E57" s="39" t="s">
        <v>331</v>
      </c>
    </row>
    <row r="58" spans="1:16" ht="25.5">
      <c r="A58" t="s">
        <v>50</v>
      </c>
      <c s="34" t="s">
        <v>83</v>
      </c>
      <c s="34" t="s">
        <v>404</v>
      </c>
      <c s="35" t="s">
        <v>5</v>
      </c>
      <c s="6" t="s">
        <v>405</v>
      </c>
      <c s="36" t="s">
        <v>182</v>
      </c>
      <c s="37">
        <v>2.571</v>
      </c>
      <c s="36">
        <v>0</v>
      </c>
      <c s="36">
        <f>ROUND(G58*H58,6)</f>
      </c>
      <c r="L58" s="38">
        <v>0</v>
      </c>
      <c s="32">
        <f>ROUND(ROUND(L58,2)*ROUND(G58,3),2)</f>
      </c>
      <c s="36" t="s">
        <v>121</v>
      </c>
      <c>
        <f>(M58*21)/100</f>
      </c>
      <c t="s">
        <v>28</v>
      </c>
    </row>
    <row r="59" spans="1:5" ht="25.5">
      <c r="A59" s="35" t="s">
        <v>56</v>
      </c>
      <c r="E59" s="39" t="s">
        <v>405</v>
      </c>
    </row>
    <row r="60" spans="1:5" ht="12.75">
      <c r="A60" s="35" t="s">
        <v>57</v>
      </c>
      <c r="E60" s="40" t="s">
        <v>5</v>
      </c>
    </row>
    <row r="61" spans="1:5" ht="76.5">
      <c r="A61" t="s">
        <v>59</v>
      </c>
      <c r="E61" s="39" t="s">
        <v>338</v>
      </c>
    </row>
    <row r="62" spans="1:13" ht="12.75">
      <c r="A62" t="s">
        <v>47</v>
      </c>
      <c r="C62" s="31" t="s">
        <v>339</v>
      </c>
      <c r="E62" s="33" t="s">
        <v>340</v>
      </c>
      <c r="J62" s="32">
        <f>0</f>
      </c>
      <c s="32">
        <f>0</f>
      </c>
      <c s="32">
        <f>0+L63</f>
      </c>
      <c s="32">
        <f>0+M63</f>
      </c>
    </row>
    <row r="63" spans="1:16" ht="38.25">
      <c r="A63" t="s">
        <v>50</v>
      </c>
      <c s="34" t="s">
        <v>86</v>
      </c>
      <c s="34" t="s">
        <v>549</v>
      </c>
      <c s="35" t="s">
        <v>5</v>
      </c>
      <c s="6" t="s">
        <v>550</v>
      </c>
      <c s="36" t="s">
        <v>182</v>
      </c>
      <c s="37">
        <v>2.571</v>
      </c>
      <c s="36">
        <v>0</v>
      </c>
      <c s="36">
        <f>ROUND(G63*H63,6)</f>
      </c>
      <c r="L63" s="38">
        <v>0</v>
      </c>
      <c s="32">
        <f>ROUND(ROUND(L63,2)*ROUND(G63,3),2)</f>
      </c>
      <c s="36" t="s">
        <v>121</v>
      </c>
      <c>
        <f>(M63*21)/100</f>
      </c>
      <c t="s">
        <v>28</v>
      </c>
    </row>
    <row r="64" spans="1:5" ht="38.25">
      <c r="A64" s="35" t="s">
        <v>56</v>
      </c>
      <c r="E64" s="39" t="s">
        <v>551</v>
      </c>
    </row>
    <row r="65" spans="1:5" ht="12.75">
      <c r="A65" s="35" t="s">
        <v>57</v>
      </c>
      <c r="E65" s="40" t="s">
        <v>5</v>
      </c>
    </row>
    <row r="66" spans="1:5" ht="76.5">
      <c r="A66" t="s">
        <v>59</v>
      </c>
      <c r="E66"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COUNTIFS(L8:L155,"=0",A8:A155,"P")+COUNTIFS(L8:L155,"",A8:A155,"P")+SUM(Q8:Q155)</f>
      </c>
    </row>
    <row r="8" spans="1:13" ht="12.75">
      <c r="A8" t="s">
        <v>45</v>
      </c>
      <c r="C8" s="28" t="s">
        <v>1023</v>
      </c>
      <c r="E8" s="30" t="s">
        <v>1022</v>
      </c>
      <c r="J8" s="29">
        <f>0+J9+J154</f>
      </c>
      <c s="29">
        <f>0+K9+K154</f>
      </c>
      <c s="29">
        <f>0+L9+L154</f>
      </c>
      <c s="29">
        <f>0+M9+M154</f>
      </c>
    </row>
    <row r="9" spans="1:13" ht="12.75">
      <c r="A9" t="s">
        <v>47</v>
      </c>
      <c r="C9" s="31" t="s">
        <v>1024</v>
      </c>
      <c r="E9" s="33" t="s">
        <v>1025</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25.5">
      <c r="A10" t="s">
        <v>50</v>
      </c>
      <c s="34" t="s">
        <v>51</v>
      </c>
      <c s="34" t="s">
        <v>1026</v>
      </c>
      <c s="35" t="s">
        <v>5</v>
      </c>
      <c s="6" t="s">
        <v>1027</v>
      </c>
      <c s="36" t="s">
        <v>82</v>
      </c>
      <c s="37">
        <v>20</v>
      </c>
      <c s="36">
        <v>0</v>
      </c>
      <c s="36">
        <f>ROUND(G10*H10,6)</f>
      </c>
      <c r="L10" s="38">
        <v>0</v>
      </c>
      <c s="32">
        <f>ROUND(ROUND(L10,2)*ROUND(G10,3),2)</f>
      </c>
      <c s="36" t="s">
        <v>121</v>
      </c>
      <c>
        <f>(M10*21)/100</f>
      </c>
      <c t="s">
        <v>28</v>
      </c>
    </row>
    <row r="11" spans="1:5" ht="25.5">
      <c r="A11" s="35" t="s">
        <v>56</v>
      </c>
      <c r="E11" s="39" t="s">
        <v>1027</v>
      </c>
    </row>
    <row r="12" spans="1:5" ht="12.75">
      <c r="A12" s="35" t="s">
        <v>57</v>
      </c>
      <c r="E12" s="40" t="s">
        <v>5</v>
      </c>
    </row>
    <row r="13" spans="1:5" ht="12.75">
      <c r="A13" t="s">
        <v>59</v>
      </c>
      <c r="E13" s="39" t="s">
        <v>5</v>
      </c>
    </row>
    <row r="14" spans="1:16" ht="12.75">
      <c r="A14" t="s">
        <v>50</v>
      </c>
      <c s="34" t="s">
        <v>28</v>
      </c>
      <c s="34" t="s">
        <v>1028</v>
      </c>
      <c s="35" t="s">
        <v>5</v>
      </c>
      <c s="6" t="s">
        <v>1029</v>
      </c>
      <c s="36" t="s">
        <v>89</v>
      </c>
      <c s="37">
        <v>2</v>
      </c>
      <c s="36">
        <v>0.03203</v>
      </c>
      <c s="36">
        <f>ROUND(G14*H14,6)</f>
      </c>
      <c r="L14" s="38">
        <v>0</v>
      </c>
      <c s="32">
        <f>ROUND(ROUND(L14,2)*ROUND(G14,3),2)</f>
      </c>
      <c s="36" t="s">
        <v>121</v>
      </c>
      <c>
        <f>(M14*21)/100</f>
      </c>
      <c t="s">
        <v>28</v>
      </c>
    </row>
    <row r="15" spans="1:5" ht="12.75">
      <c r="A15" s="35" t="s">
        <v>56</v>
      </c>
      <c r="E15" s="39" t="s">
        <v>1029</v>
      </c>
    </row>
    <row r="16" spans="1:5" ht="12.75">
      <c r="A16" s="35" t="s">
        <v>57</v>
      </c>
      <c r="E16" s="40" t="s">
        <v>5</v>
      </c>
    </row>
    <row r="17" spans="1:5" ht="12.75">
      <c r="A17" t="s">
        <v>59</v>
      </c>
      <c r="E17" s="39" t="s">
        <v>5</v>
      </c>
    </row>
    <row r="18" spans="1:16" ht="12.75">
      <c r="A18" t="s">
        <v>50</v>
      </c>
      <c s="34" t="s">
        <v>26</v>
      </c>
      <c s="34" t="s">
        <v>1030</v>
      </c>
      <c s="35" t="s">
        <v>5</v>
      </c>
      <c s="6" t="s">
        <v>1031</v>
      </c>
      <c s="36" t="s">
        <v>89</v>
      </c>
      <c s="37">
        <v>3</v>
      </c>
      <c s="36">
        <v>0.03743</v>
      </c>
      <c s="36">
        <f>ROUND(G18*H18,6)</f>
      </c>
      <c r="L18" s="38">
        <v>0</v>
      </c>
      <c s="32">
        <f>ROUND(ROUND(L18,2)*ROUND(G18,3),2)</f>
      </c>
      <c s="36" t="s">
        <v>121</v>
      </c>
      <c>
        <f>(M18*21)/100</f>
      </c>
      <c t="s">
        <v>28</v>
      </c>
    </row>
    <row r="19" spans="1:5" ht="12.75">
      <c r="A19" s="35" t="s">
        <v>56</v>
      </c>
      <c r="E19" s="39" t="s">
        <v>1031</v>
      </c>
    </row>
    <row r="20" spans="1:5" ht="12.75">
      <c r="A20" s="35" t="s">
        <v>57</v>
      </c>
      <c r="E20" s="40" t="s">
        <v>5</v>
      </c>
    </row>
    <row r="21" spans="1:5" ht="12.75">
      <c r="A21" t="s">
        <v>59</v>
      </c>
      <c r="E21" s="39" t="s">
        <v>5</v>
      </c>
    </row>
    <row r="22" spans="1:16" ht="12.75">
      <c r="A22" t="s">
        <v>50</v>
      </c>
      <c s="34" t="s">
        <v>67</v>
      </c>
      <c s="34" t="s">
        <v>1032</v>
      </c>
      <c s="35" t="s">
        <v>5</v>
      </c>
      <c s="6" t="s">
        <v>1033</v>
      </c>
      <c s="36" t="s">
        <v>82</v>
      </c>
      <c s="37">
        <v>60</v>
      </c>
      <c s="36">
        <v>0</v>
      </c>
      <c s="36">
        <f>ROUND(G22*H22,6)</f>
      </c>
      <c r="L22" s="38">
        <v>0</v>
      </c>
      <c s="32">
        <f>ROUND(ROUND(L22,2)*ROUND(G22,3),2)</f>
      </c>
      <c s="36" t="s">
        <v>121</v>
      </c>
      <c>
        <f>(M22*21)/100</f>
      </c>
      <c t="s">
        <v>28</v>
      </c>
    </row>
    <row r="23" spans="1:5" ht="12.75">
      <c r="A23" s="35" t="s">
        <v>56</v>
      </c>
      <c r="E23" s="39" t="s">
        <v>1033</v>
      </c>
    </row>
    <row r="24" spans="1:5" ht="12.75">
      <c r="A24" s="35" t="s">
        <v>57</v>
      </c>
      <c r="E24" s="40" t="s">
        <v>5</v>
      </c>
    </row>
    <row r="25" spans="1:5" ht="12.75">
      <c r="A25" t="s">
        <v>59</v>
      </c>
      <c r="E25" s="39" t="s">
        <v>5</v>
      </c>
    </row>
    <row r="26" spans="1:16" ht="25.5">
      <c r="A26" t="s">
        <v>50</v>
      </c>
      <c s="34" t="s">
        <v>71</v>
      </c>
      <c s="34" t="s">
        <v>1034</v>
      </c>
      <c s="35" t="s">
        <v>5</v>
      </c>
      <c s="6" t="s">
        <v>1035</v>
      </c>
      <c s="36" t="s">
        <v>82</v>
      </c>
      <c s="37">
        <v>50</v>
      </c>
      <c s="36">
        <v>0</v>
      </c>
      <c s="36">
        <f>ROUND(G26*H26,6)</f>
      </c>
      <c r="L26" s="38">
        <v>0</v>
      </c>
      <c s="32">
        <f>ROUND(ROUND(L26,2)*ROUND(G26,3),2)</f>
      </c>
      <c s="36" t="s">
        <v>121</v>
      </c>
      <c>
        <f>(M26*21)/100</f>
      </c>
      <c t="s">
        <v>28</v>
      </c>
    </row>
    <row r="27" spans="1:5" ht="25.5">
      <c r="A27" s="35" t="s">
        <v>56</v>
      </c>
      <c r="E27" s="39" t="s">
        <v>1035</v>
      </c>
    </row>
    <row r="28" spans="1:5" ht="12.75">
      <c r="A28" s="35" t="s">
        <v>57</v>
      </c>
      <c r="E28" s="40" t="s">
        <v>5</v>
      </c>
    </row>
    <row r="29" spans="1:5" ht="25.5">
      <c r="A29" t="s">
        <v>59</v>
      </c>
      <c r="E29" s="39" t="s">
        <v>1036</v>
      </c>
    </row>
    <row r="30" spans="1:16" ht="12.75">
      <c r="A30" t="s">
        <v>50</v>
      </c>
      <c s="34" t="s">
        <v>27</v>
      </c>
      <c s="34" t="s">
        <v>1037</v>
      </c>
      <c s="35" t="s">
        <v>5</v>
      </c>
      <c s="6" t="s">
        <v>1038</v>
      </c>
      <c s="36" t="s">
        <v>89</v>
      </c>
      <c s="37">
        <v>7</v>
      </c>
      <c s="36">
        <v>0.00044</v>
      </c>
      <c s="36">
        <f>ROUND(G30*H30,6)</f>
      </c>
      <c r="L30" s="38">
        <v>0</v>
      </c>
      <c s="32">
        <f>ROUND(ROUND(L30,2)*ROUND(G30,3),2)</f>
      </c>
      <c s="36" t="s">
        <v>121</v>
      </c>
      <c>
        <f>(M30*21)/100</f>
      </c>
      <c t="s">
        <v>28</v>
      </c>
    </row>
    <row r="31" spans="1:5" ht="12.75">
      <c r="A31" s="35" t="s">
        <v>56</v>
      </c>
      <c r="E31" s="39" t="s">
        <v>1038</v>
      </c>
    </row>
    <row r="32" spans="1:5" ht="12.75">
      <c r="A32" s="35" t="s">
        <v>57</v>
      </c>
      <c r="E32" s="40" t="s">
        <v>5</v>
      </c>
    </row>
    <row r="33" spans="1:5" ht="12.75">
      <c r="A33" t="s">
        <v>59</v>
      </c>
      <c r="E33" s="39" t="s">
        <v>5</v>
      </c>
    </row>
    <row r="34" spans="1:16" ht="12.75">
      <c r="A34" t="s">
        <v>50</v>
      </c>
      <c s="34" t="s">
        <v>79</v>
      </c>
      <c s="34" t="s">
        <v>1039</v>
      </c>
      <c s="35" t="s">
        <v>5</v>
      </c>
      <c s="6" t="s">
        <v>1040</v>
      </c>
      <c s="36" t="s">
        <v>82</v>
      </c>
      <c s="37">
        <v>70</v>
      </c>
      <c s="36">
        <v>0.00021</v>
      </c>
      <c s="36">
        <f>ROUND(G34*H34,6)</f>
      </c>
      <c r="L34" s="38">
        <v>0</v>
      </c>
      <c s="32">
        <f>ROUND(ROUND(L34,2)*ROUND(G34,3),2)</f>
      </c>
      <c s="36" t="s">
        <v>121</v>
      </c>
      <c>
        <f>(M34*21)/100</f>
      </c>
      <c t="s">
        <v>28</v>
      </c>
    </row>
    <row r="35" spans="1:5" ht="12.75">
      <c r="A35" s="35" t="s">
        <v>56</v>
      </c>
      <c r="E35" s="39" t="s">
        <v>1040</v>
      </c>
    </row>
    <row r="36" spans="1:5" ht="12.75">
      <c r="A36" s="35" t="s">
        <v>57</v>
      </c>
      <c r="E36" s="40" t="s">
        <v>5</v>
      </c>
    </row>
    <row r="37" spans="1:5" ht="12.75">
      <c r="A37" t="s">
        <v>59</v>
      </c>
      <c r="E37" s="39" t="s">
        <v>5</v>
      </c>
    </row>
    <row r="38" spans="1:16" ht="12.75">
      <c r="A38" t="s">
        <v>50</v>
      </c>
      <c s="34" t="s">
        <v>83</v>
      </c>
      <c s="34" t="s">
        <v>1041</v>
      </c>
      <c s="35" t="s">
        <v>5</v>
      </c>
      <c s="6" t="s">
        <v>1042</v>
      </c>
      <c s="36" t="s">
        <v>89</v>
      </c>
      <c s="37">
        <v>5</v>
      </c>
      <c s="36">
        <v>0.00035</v>
      </c>
      <c s="36">
        <f>ROUND(G38*H38,6)</f>
      </c>
      <c r="L38" s="38">
        <v>0</v>
      </c>
      <c s="32">
        <f>ROUND(ROUND(L38,2)*ROUND(G38,3),2)</f>
      </c>
      <c s="36" t="s">
        <v>121</v>
      </c>
      <c>
        <f>(M38*21)/100</f>
      </c>
      <c t="s">
        <v>28</v>
      </c>
    </row>
    <row r="39" spans="1:5" ht="12.75">
      <c r="A39" s="35" t="s">
        <v>56</v>
      </c>
      <c r="E39" s="39" t="s">
        <v>1042</v>
      </c>
    </row>
    <row r="40" spans="1:5" ht="12.75">
      <c r="A40" s="35" t="s">
        <v>57</v>
      </c>
      <c r="E40" s="40" t="s">
        <v>5</v>
      </c>
    </row>
    <row r="41" spans="1:5" ht="12.75">
      <c r="A41" t="s">
        <v>59</v>
      </c>
      <c r="E41" s="39" t="s">
        <v>5</v>
      </c>
    </row>
    <row r="42" spans="1:16" ht="12.75">
      <c r="A42" t="s">
        <v>50</v>
      </c>
      <c s="34" t="s">
        <v>86</v>
      </c>
      <c s="34" t="s">
        <v>1043</v>
      </c>
      <c s="35" t="s">
        <v>5</v>
      </c>
      <c s="6" t="s">
        <v>1044</v>
      </c>
      <c s="36" t="s">
        <v>82</v>
      </c>
      <c s="37">
        <v>6</v>
      </c>
      <c s="36">
        <v>0.01232</v>
      </c>
      <c s="36">
        <f>ROUND(G42*H42,6)</f>
      </c>
      <c r="L42" s="38">
        <v>0</v>
      </c>
      <c s="32">
        <f>ROUND(ROUND(L42,2)*ROUND(G42,3),2)</f>
      </c>
      <c s="36" t="s">
        <v>121</v>
      </c>
      <c>
        <f>(M42*21)/100</f>
      </c>
      <c t="s">
        <v>28</v>
      </c>
    </row>
    <row r="43" spans="1:5" ht="12.75">
      <c r="A43" s="35" t="s">
        <v>56</v>
      </c>
      <c r="E43" s="39" t="s">
        <v>1044</v>
      </c>
    </row>
    <row r="44" spans="1:5" ht="12.75">
      <c r="A44" s="35" t="s">
        <v>57</v>
      </c>
      <c r="E44" s="40" t="s">
        <v>5</v>
      </c>
    </row>
    <row r="45" spans="1:5" ht="12.75">
      <c r="A45" t="s">
        <v>59</v>
      </c>
      <c r="E45" s="39" t="s">
        <v>1045</v>
      </c>
    </row>
    <row r="46" spans="1:16" ht="12.75">
      <c r="A46" t="s">
        <v>50</v>
      </c>
      <c s="34" t="s">
        <v>90</v>
      </c>
      <c s="34" t="s">
        <v>1046</v>
      </c>
      <c s="35" t="s">
        <v>5</v>
      </c>
      <c s="6" t="s">
        <v>1047</v>
      </c>
      <c s="36" t="s">
        <v>82</v>
      </c>
      <c s="37">
        <v>3</v>
      </c>
      <c s="36">
        <v>0.01975</v>
      </c>
      <c s="36">
        <f>ROUND(G46*H46,6)</f>
      </c>
      <c r="L46" s="38">
        <v>0</v>
      </c>
      <c s="32">
        <f>ROUND(ROUND(L46,2)*ROUND(G46,3),2)</f>
      </c>
      <c s="36" t="s">
        <v>121</v>
      </c>
      <c>
        <f>(M46*21)/100</f>
      </c>
      <c t="s">
        <v>28</v>
      </c>
    </row>
    <row r="47" spans="1:5" ht="12.75">
      <c r="A47" s="35" t="s">
        <v>56</v>
      </c>
      <c r="E47" s="39" t="s">
        <v>1047</v>
      </c>
    </row>
    <row r="48" spans="1:5" ht="12.75">
      <c r="A48" s="35" t="s">
        <v>57</v>
      </c>
      <c r="E48" s="40" t="s">
        <v>5</v>
      </c>
    </row>
    <row r="49" spans="1:5" ht="12.75">
      <c r="A49" t="s">
        <v>59</v>
      </c>
      <c r="E49" s="39" t="s">
        <v>1045</v>
      </c>
    </row>
    <row r="50" spans="1:16" ht="12.75">
      <c r="A50" t="s">
        <v>50</v>
      </c>
      <c s="34" t="s">
        <v>93</v>
      </c>
      <c s="34" t="s">
        <v>1048</v>
      </c>
      <c s="35" t="s">
        <v>5</v>
      </c>
      <c s="6" t="s">
        <v>1049</v>
      </c>
      <c s="36" t="s">
        <v>82</v>
      </c>
      <c s="37">
        <v>120</v>
      </c>
      <c s="36">
        <v>0.00201</v>
      </c>
      <c s="36">
        <f>ROUND(G50*H50,6)</f>
      </c>
      <c r="L50" s="38">
        <v>0</v>
      </c>
      <c s="32">
        <f>ROUND(ROUND(L50,2)*ROUND(G50,3),2)</f>
      </c>
      <c s="36" t="s">
        <v>121</v>
      </c>
      <c>
        <f>(M50*21)/100</f>
      </c>
      <c t="s">
        <v>28</v>
      </c>
    </row>
    <row r="51" spans="1:5" ht="12.75">
      <c r="A51" s="35" t="s">
        <v>56</v>
      </c>
      <c r="E51" s="39" t="s">
        <v>1049</v>
      </c>
    </row>
    <row r="52" spans="1:5" ht="12.75">
      <c r="A52" s="35" t="s">
        <v>57</v>
      </c>
      <c r="E52" s="40" t="s">
        <v>5</v>
      </c>
    </row>
    <row r="53" spans="1:5" ht="51">
      <c r="A53" t="s">
        <v>59</v>
      </c>
      <c r="E53" s="39" t="s">
        <v>1050</v>
      </c>
    </row>
    <row r="54" spans="1:16" ht="12.75">
      <c r="A54" t="s">
        <v>50</v>
      </c>
      <c s="34" t="s">
        <v>96</v>
      </c>
      <c s="34" t="s">
        <v>1051</v>
      </c>
      <c s="35" t="s">
        <v>5</v>
      </c>
      <c s="6" t="s">
        <v>1052</v>
      </c>
      <c s="36" t="s">
        <v>82</v>
      </c>
      <c s="37">
        <v>20</v>
      </c>
      <c s="36">
        <v>0.00041</v>
      </c>
      <c s="36">
        <f>ROUND(G54*H54,6)</f>
      </c>
      <c r="L54" s="38">
        <v>0</v>
      </c>
      <c s="32">
        <f>ROUND(ROUND(L54,2)*ROUND(G54,3),2)</f>
      </c>
      <c s="36" t="s">
        <v>121</v>
      </c>
      <c>
        <f>(M54*21)/100</f>
      </c>
      <c t="s">
        <v>28</v>
      </c>
    </row>
    <row r="55" spans="1:5" ht="12.75">
      <c r="A55" s="35" t="s">
        <v>56</v>
      </c>
      <c r="E55" s="39" t="s">
        <v>1052</v>
      </c>
    </row>
    <row r="56" spans="1:5" ht="12.75">
      <c r="A56" s="35" t="s">
        <v>57</v>
      </c>
      <c r="E56" s="40" t="s">
        <v>5</v>
      </c>
    </row>
    <row r="57" spans="1:5" ht="51">
      <c r="A57" t="s">
        <v>59</v>
      </c>
      <c r="E57" s="39" t="s">
        <v>1050</v>
      </c>
    </row>
    <row r="58" spans="1:16" ht="12.75">
      <c r="A58" t="s">
        <v>50</v>
      </c>
      <c s="34" t="s">
        <v>99</v>
      </c>
      <c s="34" t="s">
        <v>1053</v>
      </c>
      <c s="35" t="s">
        <v>5</v>
      </c>
      <c s="6" t="s">
        <v>1054</v>
      </c>
      <c s="36" t="s">
        <v>82</v>
      </c>
      <c s="37">
        <v>100</v>
      </c>
      <c s="36">
        <v>0.00048</v>
      </c>
      <c s="36">
        <f>ROUND(G58*H58,6)</f>
      </c>
      <c r="L58" s="38">
        <v>0</v>
      </c>
      <c s="32">
        <f>ROUND(ROUND(L58,2)*ROUND(G58,3),2)</f>
      </c>
      <c s="36" t="s">
        <v>121</v>
      </c>
      <c>
        <f>(M58*21)/100</f>
      </c>
      <c t="s">
        <v>28</v>
      </c>
    </row>
    <row r="59" spans="1:5" ht="12.75">
      <c r="A59" s="35" t="s">
        <v>56</v>
      </c>
      <c r="E59" s="39" t="s">
        <v>1054</v>
      </c>
    </row>
    <row r="60" spans="1:5" ht="12.75">
      <c r="A60" s="35" t="s">
        <v>57</v>
      </c>
      <c r="E60" s="40" t="s">
        <v>5</v>
      </c>
    </row>
    <row r="61" spans="1:5" ht="51">
      <c r="A61" t="s">
        <v>59</v>
      </c>
      <c r="E61" s="39" t="s">
        <v>1050</v>
      </c>
    </row>
    <row r="62" spans="1:16" ht="12.75">
      <c r="A62" t="s">
        <v>50</v>
      </c>
      <c s="34" t="s">
        <v>102</v>
      </c>
      <c s="34" t="s">
        <v>1055</v>
      </c>
      <c s="35" t="s">
        <v>5</v>
      </c>
      <c s="6" t="s">
        <v>1056</v>
      </c>
      <c s="36" t="s">
        <v>82</v>
      </c>
      <c s="37">
        <v>20</v>
      </c>
      <c s="36">
        <v>0.00224</v>
      </c>
      <c s="36">
        <f>ROUND(G62*H62,6)</f>
      </c>
      <c r="L62" s="38">
        <v>0</v>
      </c>
      <c s="32">
        <f>ROUND(ROUND(L62,2)*ROUND(G62,3),2)</f>
      </c>
      <c s="36" t="s">
        <v>121</v>
      </c>
      <c>
        <f>(M62*21)/100</f>
      </c>
      <c t="s">
        <v>28</v>
      </c>
    </row>
    <row r="63" spans="1:5" ht="12.75">
      <c r="A63" s="35" t="s">
        <v>56</v>
      </c>
      <c r="E63" s="39" t="s">
        <v>1056</v>
      </c>
    </row>
    <row r="64" spans="1:5" ht="12.75">
      <c r="A64" s="35" t="s">
        <v>57</v>
      </c>
      <c r="E64" s="40" t="s">
        <v>5</v>
      </c>
    </row>
    <row r="65" spans="1:5" ht="51">
      <c r="A65" t="s">
        <v>59</v>
      </c>
      <c r="E65" s="39" t="s">
        <v>1050</v>
      </c>
    </row>
    <row r="66" spans="1:16" ht="12.75">
      <c r="A66" t="s">
        <v>50</v>
      </c>
      <c s="34" t="s">
        <v>105</v>
      </c>
      <c s="34" t="s">
        <v>1057</v>
      </c>
      <c s="35" t="s">
        <v>5</v>
      </c>
      <c s="6" t="s">
        <v>1058</v>
      </c>
      <c s="36" t="s">
        <v>82</v>
      </c>
      <c s="37">
        <v>70</v>
      </c>
      <c s="36">
        <v>0.00038</v>
      </c>
      <c s="36">
        <f>ROUND(G66*H66,6)</f>
      </c>
      <c r="L66" s="38">
        <v>0</v>
      </c>
      <c s="32">
        <f>ROUND(ROUND(L66,2)*ROUND(G66,3),2)</f>
      </c>
      <c s="36" t="s">
        <v>121</v>
      </c>
      <c>
        <f>(M66*21)/100</f>
      </c>
      <c t="s">
        <v>28</v>
      </c>
    </row>
    <row r="67" spans="1:5" ht="12.75">
      <c r="A67" s="35" t="s">
        <v>56</v>
      </c>
      <c r="E67" s="39" t="s">
        <v>1058</v>
      </c>
    </row>
    <row r="68" spans="1:5" ht="12.75">
      <c r="A68" s="35" t="s">
        <v>57</v>
      </c>
      <c r="E68" s="40" t="s">
        <v>5</v>
      </c>
    </row>
    <row r="69" spans="1:5" ht="89.25">
      <c r="A69" t="s">
        <v>59</v>
      </c>
      <c r="E69" s="39" t="s">
        <v>1059</v>
      </c>
    </row>
    <row r="70" spans="1:16" ht="12.75">
      <c r="A70" t="s">
        <v>50</v>
      </c>
      <c s="34" t="s">
        <v>108</v>
      </c>
      <c s="34" t="s">
        <v>1060</v>
      </c>
      <c s="35" t="s">
        <v>5</v>
      </c>
      <c s="6" t="s">
        <v>1061</v>
      </c>
      <c s="36" t="s">
        <v>89</v>
      </c>
      <c s="37">
        <v>1</v>
      </c>
      <c s="36">
        <v>0.00013</v>
      </c>
      <c s="36">
        <f>ROUND(G70*H70,6)</f>
      </c>
      <c r="L70" s="38">
        <v>0</v>
      </c>
      <c s="32">
        <f>ROUND(ROUND(L70,2)*ROUND(G70,3),2)</f>
      </c>
      <c s="36" t="s">
        <v>121</v>
      </c>
      <c>
        <f>(M70*21)/100</f>
      </c>
      <c t="s">
        <v>28</v>
      </c>
    </row>
    <row r="71" spans="1:5" ht="12.75">
      <c r="A71" s="35" t="s">
        <v>56</v>
      </c>
      <c r="E71" s="39" t="s">
        <v>1061</v>
      </c>
    </row>
    <row r="72" spans="1:5" ht="12.75">
      <c r="A72" s="35" t="s">
        <v>57</v>
      </c>
      <c r="E72" s="40" t="s">
        <v>5</v>
      </c>
    </row>
    <row r="73" spans="1:5" ht="12.75">
      <c r="A73" t="s">
        <v>59</v>
      </c>
      <c r="E73" s="39" t="s">
        <v>5</v>
      </c>
    </row>
    <row r="74" spans="1:16" ht="12.75">
      <c r="A74" t="s">
        <v>50</v>
      </c>
      <c s="34" t="s">
        <v>215</v>
      </c>
      <c s="34" t="s">
        <v>1062</v>
      </c>
      <c s="35" t="s">
        <v>5</v>
      </c>
      <c s="6" t="s">
        <v>1063</v>
      </c>
      <c s="36" t="s">
        <v>89</v>
      </c>
      <c s="37">
        <v>22</v>
      </c>
      <c s="36">
        <v>0.00086</v>
      </c>
      <c s="36">
        <f>ROUND(G74*H74,6)</f>
      </c>
      <c r="L74" s="38">
        <v>0</v>
      </c>
      <c s="32">
        <f>ROUND(ROUND(L74,2)*ROUND(G74,3),2)</f>
      </c>
      <c s="36" t="s">
        <v>121</v>
      </c>
      <c>
        <f>(M74*21)/100</f>
      </c>
      <c t="s">
        <v>28</v>
      </c>
    </row>
    <row r="75" spans="1:5" ht="12.75">
      <c r="A75" s="35" t="s">
        <v>56</v>
      </c>
      <c r="E75" s="39" t="s">
        <v>1063</v>
      </c>
    </row>
    <row r="76" spans="1:5" ht="12.75">
      <c r="A76" s="35" t="s">
        <v>57</v>
      </c>
      <c r="E76" s="40" t="s">
        <v>5</v>
      </c>
    </row>
    <row r="77" spans="1:5" ht="12.75">
      <c r="A77" t="s">
        <v>59</v>
      </c>
      <c r="E77" s="39" t="s">
        <v>5</v>
      </c>
    </row>
    <row r="78" spans="1:16" ht="12.75">
      <c r="A78" t="s">
        <v>50</v>
      </c>
      <c s="34" t="s">
        <v>219</v>
      </c>
      <c s="34" t="s">
        <v>1064</v>
      </c>
      <c s="35" t="s">
        <v>5</v>
      </c>
      <c s="6" t="s">
        <v>1065</v>
      </c>
      <c s="36" t="s">
        <v>89</v>
      </c>
      <c s="37">
        <v>3</v>
      </c>
      <c s="36">
        <v>0.00077</v>
      </c>
      <c s="36">
        <f>ROUND(G78*H78,6)</f>
      </c>
      <c r="L78" s="38">
        <v>0</v>
      </c>
      <c s="32">
        <f>ROUND(ROUND(L78,2)*ROUND(G78,3),2)</f>
      </c>
      <c s="36" t="s">
        <v>121</v>
      </c>
      <c>
        <f>(M78*21)/100</f>
      </c>
      <c t="s">
        <v>28</v>
      </c>
    </row>
    <row r="79" spans="1:5" ht="12.75">
      <c r="A79" s="35" t="s">
        <v>56</v>
      </c>
      <c r="E79" s="39" t="s">
        <v>1065</v>
      </c>
    </row>
    <row r="80" spans="1:5" ht="12.75">
      <c r="A80" s="35" t="s">
        <v>57</v>
      </c>
      <c r="E80" s="40" t="s">
        <v>5</v>
      </c>
    </row>
    <row r="81" spans="1:5" ht="12.75">
      <c r="A81" t="s">
        <v>59</v>
      </c>
      <c r="E81" s="39" t="s">
        <v>5</v>
      </c>
    </row>
    <row r="82" spans="1:16" ht="12.75">
      <c r="A82" t="s">
        <v>50</v>
      </c>
      <c s="34" t="s">
        <v>225</v>
      </c>
      <c s="34" t="s">
        <v>1066</v>
      </c>
      <c s="35" t="s">
        <v>5</v>
      </c>
      <c s="6" t="s">
        <v>1067</v>
      </c>
      <c s="36" t="s">
        <v>89</v>
      </c>
      <c s="37">
        <v>4</v>
      </c>
      <c s="36">
        <v>0.00138</v>
      </c>
      <c s="36">
        <f>ROUND(G82*H82,6)</f>
      </c>
      <c r="L82" s="38">
        <v>0</v>
      </c>
      <c s="32">
        <f>ROUND(ROUND(L82,2)*ROUND(G82,3),2)</f>
      </c>
      <c s="36" t="s">
        <v>121</v>
      </c>
      <c>
        <f>(M82*21)/100</f>
      </c>
      <c t="s">
        <v>28</v>
      </c>
    </row>
    <row r="83" spans="1:5" ht="12.75">
      <c r="A83" s="35" t="s">
        <v>56</v>
      </c>
      <c r="E83" s="39" t="s">
        <v>1067</v>
      </c>
    </row>
    <row r="84" spans="1:5" ht="12.75">
      <c r="A84" s="35" t="s">
        <v>57</v>
      </c>
      <c r="E84" s="40" t="s">
        <v>5</v>
      </c>
    </row>
    <row r="85" spans="1:5" ht="12.75">
      <c r="A85" t="s">
        <v>59</v>
      </c>
      <c r="E85" s="39" t="s">
        <v>5</v>
      </c>
    </row>
    <row r="86" spans="1:16" ht="12.75">
      <c r="A86" t="s">
        <v>50</v>
      </c>
      <c s="34" t="s">
        <v>228</v>
      </c>
      <c s="34" t="s">
        <v>1068</v>
      </c>
      <c s="35" t="s">
        <v>5</v>
      </c>
      <c s="6" t="s">
        <v>1069</v>
      </c>
      <c s="36" t="s">
        <v>82</v>
      </c>
      <c s="37">
        <v>30</v>
      </c>
      <c s="36">
        <v>0.00181</v>
      </c>
      <c s="36">
        <f>ROUND(G86*H86,6)</f>
      </c>
      <c r="L86" s="38">
        <v>0</v>
      </c>
      <c s="32">
        <f>ROUND(ROUND(L86,2)*ROUND(G86,3),2)</f>
      </c>
      <c s="36" t="s">
        <v>121</v>
      </c>
      <c>
        <f>(M86*21)/100</f>
      </c>
      <c t="s">
        <v>28</v>
      </c>
    </row>
    <row r="87" spans="1:5" ht="12.75">
      <c r="A87" s="35" t="s">
        <v>56</v>
      </c>
      <c r="E87" s="39" t="s">
        <v>1069</v>
      </c>
    </row>
    <row r="88" spans="1:5" ht="12.75">
      <c r="A88" s="35" t="s">
        <v>57</v>
      </c>
      <c r="E88" s="40" t="s">
        <v>5</v>
      </c>
    </row>
    <row r="89" spans="1:5" ht="89.25">
      <c r="A89" t="s">
        <v>59</v>
      </c>
      <c r="E89" s="39" t="s">
        <v>1059</v>
      </c>
    </row>
    <row r="90" spans="1:16" ht="12.75">
      <c r="A90" t="s">
        <v>50</v>
      </c>
      <c s="34" t="s">
        <v>231</v>
      </c>
      <c s="34" t="s">
        <v>1070</v>
      </c>
      <c s="35" t="s">
        <v>5</v>
      </c>
      <c s="6" t="s">
        <v>1071</v>
      </c>
      <c s="36" t="s">
        <v>82</v>
      </c>
      <c s="37">
        <v>50</v>
      </c>
      <c s="36">
        <v>0.00233</v>
      </c>
      <c s="36">
        <f>ROUND(G90*H90,6)</f>
      </c>
      <c r="L90" s="38">
        <v>0</v>
      </c>
      <c s="32">
        <f>ROUND(ROUND(L90,2)*ROUND(G90,3),2)</f>
      </c>
      <c s="36" t="s">
        <v>121</v>
      </c>
      <c>
        <f>(M90*21)/100</f>
      </c>
      <c t="s">
        <v>28</v>
      </c>
    </row>
    <row r="91" spans="1:5" ht="12.75">
      <c r="A91" s="35" t="s">
        <v>56</v>
      </c>
      <c r="E91" s="39" t="s">
        <v>1071</v>
      </c>
    </row>
    <row r="92" spans="1:5" ht="12.75">
      <c r="A92" s="35" t="s">
        <v>57</v>
      </c>
      <c r="E92" s="40" t="s">
        <v>5</v>
      </c>
    </row>
    <row r="93" spans="1:5" ht="89.25">
      <c r="A93" t="s">
        <v>59</v>
      </c>
      <c r="E93" s="39" t="s">
        <v>1059</v>
      </c>
    </row>
    <row r="94" spans="1:16" ht="12.75">
      <c r="A94" t="s">
        <v>50</v>
      </c>
      <c s="34" t="s">
        <v>235</v>
      </c>
      <c s="34" t="s">
        <v>1072</v>
      </c>
      <c s="35" t="s">
        <v>5</v>
      </c>
      <c s="6" t="s">
        <v>1073</v>
      </c>
      <c s="36" t="s">
        <v>82</v>
      </c>
      <c s="37">
        <v>40</v>
      </c>
      <c s="36">
        <v>0.00358</v>
      </c>
      <c s="36">
        <f>ROUND(G94*H94,6)</f>
      </c>
      <c r="L94" s="38">
        <v>0</v>
      </c>
      <c s="32">
        <f>ROUND(ROUND(L94,2)*ROUND(G94,3),2)</f>
      </c>
      <c s="36" t="s">
        <v>121</v>
      </c>
      <c>
        <f>(M94*21)/100</f>
      </c>
      <c t="s">
        <v>28</v>
      </c>
    </row>
    <row r="95" spans="1:5" ht="12.75">
      <c r="A95" s="35" t="s">
        <v>56</v>
      </c>
      <c r="E95" s="39" t="s">
        <v>1073</v>
      </c>
    </row>
    <row r="96" spans="1:5" ht="12.75">
      <c r="A96" s="35" t="s">
        <v>57</v>
      </c>
      <c r="E96" s="40" t="s">
        <v>5</v>
      </c>
    </row>
    <row r="97" spans="1:5" ht="89.25">
      <c r="A97" t="s">
        <v>59</v>
      </c>
      <c r="E97" s="39" t="s">
        <v>1059</v>
      </c>
    </row>
    <row r="98" spans="1:16" ht="12.75">
      <c r="A98" t="s">
        <v>50</v>
      </c>
      <c s="34" t="s">
        <v>238</v>
      </c>
      <c s="34" t="s">
        <v>1074</v>
      </c>
      <c s="35" t="s">
        <v>5</v>
      </c>
      <c s="6" t="s">
        <v>1075</v>
      </c>
      <c s="36" t="s">
        <v>89</v>
      </c>
      <c s="37">
        <v>1</v>
      </c>
      <c s="36">
        <v>0.0009</v>
      </c>
      <c s="36">
        <f>ROUND(G98*H98,6)</f>
      </c>
      <c r="L98" s="38">
        <v>0</v>
      </c>
      <c s="32">
        <f>ROUND(ROUND(L98,2)*ROUND(G98,3),2)</f>
      </c>
      <c s="36" t="s">
        <v>121</v>
      </c>
      <c>
        <f>(M98*21)/100</f>
      </c>
      <c t="s">
        <v>28</v>
      </c>
    </row>
    <row r="99" spans="1:5" ht="12.75">
      <c r="A99" s="35" t="s">
        <v>56</v>
      </c>
      <c r="E99" s="39" t="s">
        <v>1075</v>
      </c>
    </row>
    <row r="100" spans="1:5" ht="12.75">
      <c r="A100" s="35" t="s">
        <v>57</v>
      </c>
      <c r="E100" s="40" t="s">
        <v>5</v>
      </c>
    </row>
    <row r="101" spans="1:5" ht="12.75">
      <c r="A101" t="s">
        <v>59</v>
      </c>
      <c r="E101" s="39" t="s">
        <v>5</v>
      </c>
    </row>
    <row r="102" spans="1:16" ht="12.75">
      <c r="A102" t="s">
        <v>50</v>
      </c>
      <c s="34" t="s">
        <v>244</v>
      </c>
      <c s="34" t="s">
        <v>1076</v>
      </c>
      <c s="35" t="s">
        <v>5</v>
      </c>
      <c s="6" t="s">
        <v>1077</v>
      </c>
      <c s="36" t="s">
        <v>89</v>
      </c>
      <c s="37">
        <v>4</v>
      </c>
      <c s="36">
        <v>0.02652</v>
      </c>
      <c s="36">
        <f>ROUND(G102*H102,6)</f>
      </c>
      <c r="L102" s="38">
        <v>0</v>
      </c>
      <c s="32">
        <f>ROUND(ROUND(L102,2)*ROUND(G102,3),2)</f>
      </c>
      <c s="36" t="s">
        <v>121</v>
      </c>
      <c>
        <f>(M102*21)/100</f>
      </c>
      <c t="s">
        <v>28</v>
      </c>
    </row>
    <row r="103" spans="1:5" ht="12.75">
      <c r="A103" s="35" t="s">
        <v>56</v>
      </c>
      <c r="E103" s="39" t="s">
        <v>1077</v>
      </c>
    </row>
    <row r="104" spans="1:5" ht="12.75">
      <c r="A104" s="35" t="s">
        <v>57</v>
      </c>
      <c r="E104" s="40" t="s">
        <v>5</v>
      </c>
    </row>
    <row r="105" spans="1:5" ht="12.75">
      <c r="A105" t="s">
        <v>59</v>
      </c>
      <c r="E105" s="39" t="s">
        <v>5</v>
      </c>
    </row>
    <row r="106" spans="1:16" ht="12.75">
      <c r="A106" t="s">
        <v>50</v>
      </c>
      <c s="34" t="s">
        <v>250</v>
      </c>
      <c s="34" t="s">
        <v>1078</v>
      </c>
      <c s="35" t="s">
        <v>5</v>
      </c>
      <c s="6" t="s">
        <v>1079</v>
      </c>
      <c s="36" t="s">
        <v>82</v>
      </c>
      <c s="37">
        <v>450</v>
      </c>
      <c s="36">
        <v>0</v>
      </c>
      <c s="36">
        <f>ROUND(G106*H106,6)</f>
      </c>
      <c r="L106" s="38">
        <v>0</v>
      </c>
      <c s="32">
        <f>ROUND(ROUND(L106,2)*ROUND(G106,3),2)</f>
      </c>
      <c s="36" t="s">
        <v>121</v>
      </c>
      <c>
        <f>(M106*21)/100</f>
      </c>
      <c t="s">
        <v>28</v>
      </c>
    </row>
    <row r="107" spans="1:5" ht="12.75">
      <c r="A107" s="35" t="s">
        <v>56</v>
      </c>
      <c r="E107" s="39" t="s">
        <v>1079</v>
      </c>
    </row>
    <row r="108" spans="1:5" ht="12.75">
      <c r="A108" s="35" t="s">
        <v>57</v>
      </c>
      <c r="E108" s="40" t="s">
        <v>5</v>
      </c>
    </row>
    <row r="109" spans="1:5" ht="25.5">
      <c r="A109" t="s">
        <v>59</v>
      </c>
      <c r="E109" s="39" t="s">
        <v>1080</v>
      </c>
    </row>
    <row r="110" spans="1:16" ht="12.75">
      <c r="A110" t="s">
        <v>50</v>
      </c>
      <c s="34" t="s">
        <v>286</v>
      </c>
      <c s="34" t="s">
        <v>1081</v>
      </c>
      <c s="35" t="s">
        <v>5</v>
      </c>
      <c s="6" t="s">
        <v>1082</v>
      </c>
      <c s="36" t="s">
        <v>82</v>
      </c>
      <c s="37">
        <v>150</v>
      </c>
      <c s="36">
        <v>0</v>
      </c>
      <c s="36">
        <f>ROUND(G110*H110,6)</f>
      </c>
      <c r="L110" s="38">
        <v>0</v>
      </c>
      <c s="32">
        <f>ROUND(ROUND(L110,2)*ROUND(G110,3),2)</f>
      </c>
      <c s="36" t="s">
        <v>121</v>
      </c>
      <c>
        <f>(M110*21)/100</f>
      </c>
      <c t="s">
        <v>28</v>
      </c>
    </row>
    <row r="111" spans="1:5" ht="12.75">
      <c r="A111" s="35" t="s">
        <v>56</v>
      </c>
      <c r="E111" s="39" t="s">
        <v>1082</v>
      </c>
    </row>
    <row r="112" spans="1:5" ht="12.75">
      <c r="A112" s="35" t="s">
        <v>57</v>
      </c>
      <c r="E112" s="40" t="s">
        <v>5</v>
      </c>
    </row>
    <row r="113" spans="1:5" ht="12.75">
      <c r="A113" t="s">
        <v>59</v>
      </c>
      <c r="E113" s="39" t="s">
        <v>5</v>
      </c>
    </row>
    <row r="114" spans="1:16" ht="12.75">
      <c r="A114" t="s">
        <v>50</v>
      </c>
      <c s="34" t="s">
        <v>291</v>
      </c>
      <c s="34" t="s">
        <v>1083</v>
      </c>
      <c s="35" t="s">
        <v>5</v>
      </c>
      <c s="6" t="s">
        <v>1084</v>
      </c>
      <c s="36" t="s">
        <v>82</v>
      </c>
      <c s="37">
        <v>10</v>
      </c>
      <c s="36">
        <v>0</v>
      </c>
      <c s="36">
        <f>ROUND(G114*H114,6)</f>
      </c>
      <c r="L114" s="38">
        <v>0</v>
      </c>
      <c s="32">
        <f>ROUND(ROUND(L114,2)*ROUND(G114,3),2)</f>
      </c>
      <c s="36" t="s">
        <v>121</v>
      </c>
      <c>
        <f>(M114*21)/100</f>
      </c>
      <c t="s">
        <v>28</v>
      </c>
    </row>
    <row r="115" spans="1:5" ht="12.75">
      <c r="A115" s="35" t="s">
        <v>56</v>
      </c>
      <c r="E115" s="39" t="s">
        <v>1084</v>
      </c>
    </row>
    <row r="116" spans="1:5" ht="12.75">
      <c r="A116" s="35" t="s">
        <v>57</v>
      </c>
      <c r="E116" s="40" t="s">
        <v>5</v>
      </c>
    </row>
    <row r="117" spans="1:5" ht="12.75">
      <c r="A117" t="s">
        <v>59</v>
      </c>
      <c r="E117" s="39" t="s">
        <v>5</v>
      </c>
    </row>
    <row r="118" spans="1:16" ht="12.75">
      <c r="A118" t="s">
        <v>50</v>
      </c>
      <c s="34" t="s">
        <v>294</v>
      </c>
      <c s="34" t="s">
        <v>1085</v>
      </c>
      <c s="35" t="s">
        <v>5</v>
      </c>
      <c s="6" t="s">
        <v>1086</v>
      </c>
      <c s="36" t="s">
        <v>89</v>
      </c>
      <c s="37">
        <v>4</v>
      </c>
      <c s="36">
        <v>0</v>
      </c>
      <c s="36">
        <f>ROUND(G118*H118,6)</f>
      </c>
      <c r="L118" s="38">
        <v>0</v>
      </c>
      <c s="32">
        <f>ROUND(ROUND(L118,2)*ROUND(G118,3),2)</f>
      </c>
      <c s="36" t="s">
        <v>121</v>
      </c>
      <c>
        <f>(M118*21)/100</f>
      </c>
      <c t="s">
        <v>28</v>
      </c>
    </row>
    <row r="119" spans="1:5" ht="12.75">
      <c r="A119" s="35" t="s">
        <v>56</v>
      </c>
      <c r="E119" s="39" t="s">
        <v>1086</v>
      </c>
    </row>
    <row r="120" spans="1:5" ht="12.75">
      <c r="A120" s="35" t="s">
        <v>57</v>
      </c>
      <c r="E120" s="40" t="s">
        <v>5</v>
      </c>
    </row>
    <row r="121" spans="1:5" ht="12.75">
      <c r="A121" t="s">
        <v>59</v>
      </c>
      <c r="E121" s="39" t="s">
        <v>5</v>
      </c>
    </row>
    <row r="122" spans="1:16" ht="12.75">
      <c r="A122" t="s">
        <v>50</v>
      </c>
      <c s="34" t="s">
        <v>300</v>
      </c>
      <c s="34" t="s">
        <v>1087</v>
      </c>
      <c s="35" t="s">
        <v>5</v>
      </c>
      <c s="6" t="s">
        <v>1088</v>
      </c>
      <c s="36" t="s">
        <v>89</v>
      </c>
      <c s="37">
        <v>11</v>
      </c>
      <c s="36">
        <v>0</v>
      </c>
      <c s="36">
        <f>ROUND(G122*H122,6)</f>
      </c>
      <c r="L122" s="38">
        <v>0</v>
      </c>
      <c s="32">
        <f>ROUND(ROUND(L122,2)*ROUND(G122,3),2)</f>
      </c>
      <c s="36" t="s">
        <v>55</v>
      </c>
      <c>
        <f>(M122*21)/100</f>
      </c>
      <c t="s">
        <v>28</v>
      </c>
    </row>
    <row r="123" spans="1:5" ht="12.75">
      <c r="A123" s="35" t="s">
        <v>56</v>
      </c>
      <c r="E123" s="39" t="s">
        <v>1088</v>
      </c>
    </row>
    <row r="124" spans="1:5" ht="12.75">
      <c r="A124" s="35" t="s">
        <v>57</v>
      </c>
      <c r="E124" s="40" t="s">
        <v>5</v>
      </c>
    </row>
    <row r="125" spans="1:5" ht="12.75">
      <c r="A125" t="s">
        <v>59</v>
      </c>
      <c r="E125" s="39" t="s">
        <v>5</v>
      </c>
    </row>
    <row r="126" spans="1:16" ht="12.75">
      <c r="A126" t="s">
        <v>50</v>
      </c>
      <c s="34" t="s">
        <v>305</v>
      </c>
      <c s="34" t="s">
        <v>1089</v>
      </c>
      <c s="35" t="s">
        <v>5</v>
      </c>
      <c s="6" t="s">
        <v>1090</v>
      </c>
      <c s="36" t="s">
        <v>89</v>
      </c>
      <c s="37">
        <v>2</v>
      </c>
      <c s="36">
        <v>0.00051</v>
      </c>
      <c s="36">
        <f>ROUND(G126*H126,6)</f>
      </c>
      <c r="L126" s="38">
        <v>0</v>
      </c>
      <c s="32">
        <f>ROUND(ROUND(L126,2)*ROUND(G126,3),2)</f>
      </c>
      <c s="36" t="s">
        <v>121</v>
      </c>
      <c>
        <f>(M126*21)/100</f>
      </c>
      <c t="s">
        <v>28</v>
      </c>
    </row>
    <row r="127" spans="1:5" ht="12.75">
      <c r="A127" s="35" t="s">
        <v>56</v>
      </c>
      <c r="E127" s="39" t="s">
        <v>1090</v>
      </c>
    </row>
    <row r="128" spans="1:5" ht="12.75">
      <c r="A128" s="35" t="s">
        <v>57</v>
      </c>
      <c r="E128" s="40" t="s">
        <v>5</v>
      </c>
    </row>
    <row r="129" spans="1:5" ht="12.75">
      <c r="A129" t="s">
        <v>59</v>
      </c>
      <c r="E129" s="39" t="s">
        <v>5</v>
      </c>
    </row>
    <row r="130" spans="1:16" ht="12.75">
      <c r="A130" t="s">
        <v>50</v>
      </c>
      <c s="34" t="s">
        <v>310</v>
      </c>
      <c s="34" t="s">
        <v>1091</v>
      </c>
      <c s="35" t="s">
        <v>5</v>
      </c>
      <c s="6" t="s">
        <v>1092</v>
      </c>
      <c s="36" t="s">
        <v>89</v>
      </c>
      <c s="37">
        <v>43</v>
      </c>
      <c s="36">
        <v>0</v>
      </c>
      <c s="36">
        <f>ROUND(G130*H130,6)</f>
      </c>
      <c r="L130" s="38">
        <v>0</v>
      </c>
      <c s="32">
        <f>ROUND(ROUND(L130,2)*ROUND(G130,3),2)</f>
      </c>
      <c s="36" t="s">
        <v>55</v>
      </c>
      <c>
        <f>(M130*21)/100</f>
      </c>
      <c t="s">
        <v>28</v>
      </c>
    </row>
    <row r="131" spans="1:5" ht="12.75">
      <c r="A131" s="35" t="s">
        <v>56</v>
      </c>
      <c r="E131" s="39" t="s">
        <v>1092</v>
      </c>
    </row>
    <row r="132" spans="1:5" ht="12.75">
      <c r="A132" s="35" t="s">
        <v>57</v>
      </c>
      <c r="E132" s="40" t="s">
        <v>5</v>
      </c>
    </row>
    <row r="133" spans="1:5" ht="51">
      <c r="A133" t="s">
        <v>59</v>
      </c>
      <c r="E133" s="39" t="s">
        <v>1093</v>
      </c>
    </row>
    <row r="134" spans="1:16" ht="12.75">
      <c r="A134" t="s">
        <v>50</v>
      </c>
      <c s="34" t="s">
        <v>314</v>
      </c>
      <c s="34" t="s">
        <v>1094</v>
      </c>
      <c s="35" t="s">
        <v>5</v>
      </c>
      <c s="6" t="s">
        <v>1095</v>
      </c>
      <c s="36" t="s">
        <v>89</v>
      </c>
      <c s="37">
        <v>33</v>
      </c>
      <c s="36">
        <v>0</v>
      </c>
      <c s="36">
        <f>ROUND(G134*H134,6)</f>
      </c>
      <c r="L134" s="38">
        <v>0</v>
      </c>
      <c s="32">
        <f>ROUND(ROUND(L134,2)*ROUND(G134,3),2)</f>
      </c>
      <c s="36" t="s">
        <v>121</v>
      </c>
      <c>
        <f>(M134*21)/100</f>
      </c>
      <c t="s">
        <v>28</v>
      </c>
    </row>
    <row r="135" spans="1:5" ht="12.75">
      <c r="A135" s="35" t="s">
        <v>56</v>
      </c>
      <c r="E135" s="39" t="s">
        <v>1095</v>
      </c>
    </row>
    <row r="136" spans="1:5" ht="12.75">
      <c r="A136" s="35" t="s">
        <v>57</v>
      </c>
      <c r="E136" s="40" t="s">
        <v>5</v>
      </c>
    </row>
    <row r="137" spans="1:5" ht="51">
      <c r="A137" t="s">
        <v>59</v>
      </c>
      <c r="E137" s="39" t="s">
        <v>1093</v>
      </c>
    </row>
    <row r="138" spans="1:16" ht="12.75">
      <c r="A138" t="s">
        <v>50</v>
      </c>
      <c s="34" t="s">
        <v>318</v>
      </c>
      <c s="34" t="s">
        <v>1096</v>
      </c>
      <c s="35" t="s">
        <v>5</v>
      </c>
      <c s="6" t="s">
        <v>1097</v>
      </c>
      <c s="36" t="s">
        <v>89</v>
      </c>
      <c s="37">
        <v>24</v>
      </c>
      <c s="36">
        <v>0</v>
      </c>
      <c s="36">
        <f>ROUND(G138*H138,6)</f>
      </c>
      <c r="L138" s="38">
        <v>0</v>
      </c>
      <c s="32">
        <f>ROUND(ROUND(L138,2)*ROUND(G138,3),2)</f>
      </c>
      <c s="36" t="s">
        <v>121</v>
      </c>
      <c>
        <f>(M138*21)/100</f>
      </c>
      <c t="s">
        <v>28</v>
      </c>
    </row>
    <row r="139" spans="1:5" ht="12.75">
      <c r="A139" s="35" t="s">
        <v>56</v>
      </c>
      <c r="E139" s="39" t="s">
        <v>1097</v>
      </c>
    </row>
    <row r="140" spans="1:5" ht="12.75">
      <c r="A140" s="35" t="s">
        <v>57</v>
      </c>
      <c r="E140" s="40" t="s">
        <v>5</v>
      </c>
    </row>
    <row r="141" spans="1:5" ht="51">
      <c r="A141" t="s">
        <v>59</v>
      </c>
      <c r="E141" s="39" t="s">
        <v>1093</v>
      </c>
    </row>
    <row r="142" spans="1:16" ht="12.75">
      <c r="A142" t="s">
        <v>50</v>
      </c>
      <c s="34" t="s">
        <v>324</v>
      </c>
      <c s="34" t="s">
        <v>1098</v>
      </c>
      <c s="35" t="s">
        <v>5</v>
      </c>
      <c s="6" t="s">
        <v>1099</v>
      </c>
      <c s="36" t="s">
        <v>89</v>
      </c>
      <c s="37">
        <v>14</v>
      </c>
      <c s="36">
        <v>0</v>
      </c>
      <c s="36">
        <f>ROUND(G142*H142,6)</f>
      </c>
      <c r="L142" s="38">
        <v>0</v>
      </c>
      <c s="32">
        <f>ROUND(ROUND(L142,2)*ROUND(G142,3),2)</f>
      </c>
      <c s="36" t="s">
        <v>121</v>
      </c>
      <c>
        <f>(M142*21)/100</f>
      </c>
      <c t="s">
        <v>28</v>
      </c>
    </row>
    <row r="143" spans="1:5" ht="12.75">
      <c r="A143" s="35" t="s">
        <v>56</v>
      </c>
      <c r="E143" s="39" t="s">
        <v>1099</v>
      </c>
    </row>
    <row r="144" spans="1:5" ht="12.75">
      <c r="A144" s="35" t="s">
        <v>57</v>
      </c>
      <c r="E144" s="40" t="s">
        <v>5</v>
      </c>
    </row>
    <row r="145" spans="1:5" ht="51">
      <c r="A145" t="s">
        <v>59</v>
      </c>
      <c r="E145" s="39" t="s">
        <v>1093</v>
      </c>
    </row>
    <row r="146" spans="1:16" ht="12.75">
      <c r="A146" t="s">
        <v>50</v>
      </c>
      <c s="34" t="s">
        <v>328</v>
      </c>
      <c s="34" t="s">
        <v>1100</v>
      </c>
      <c s="35" t="s">
        <v>5</v>
      </c>
      <c s="6" t="s">
        <v>1101</v>
      </c>
      <c s="36" t="s">
        <v>82</v>
      </c>
      <c s="37">
        <v>450</v>
      </c>
      <c s="36">
        <v>0</v>
      </c>
      <c s="36">
        <f>ROUND(G146*H146,6)</f>
      </c>
      <c r="L146" s="38">
        <v>0</v>
      </c>
      <c s="32">
        <f>ROUND(ROUND(L146,2)*ROUND(G146,3),2)</f>
      </c>
      <c s="36" t="s">
        <v>55</v>
      </c>
      <c>
        <f>(M146*21)/100</f>
      </c>
      <c t="s">
        <v>28</v>
      </c>
    </row>
    <row r="147" spans="1:5" ht="12.75">
      <c r="A147" s="35" t="s">
        <v>56</v>
      </c>
      <c r="E147" s="39" t="s">
        <v>1101</v>
      </c>
    </row>
    <row r="148" spans="1:5" ht="12.75">
      <c r="A148" s="35" t="s">
        <v>57</v>
      </c>
      <c r="E148" s="40" t="s">
        <v>5</v>
      </c>
    </row>
    <row r="149" spans="1:5" ht="25.5">
      <c r="A149" t="s">
        <v>59</v>
      </c>
      <c r="E149" s="39" t="s">
        <v>1080</v>
      </c>
    </row>
    <row r="150" spans="1:16" ht="25.5">
      <c r="A150" t="s">
        <v>50</v>
      </c>
      <c s="34" t="s">
        <v>332</v>
      </c>
      <c s="34" t="s">
        <v>1102</v>
      </c>
      <c s="35" t="s">
        <v>5</v>
      </c>
      <c s="6" t="s">
        <v>1103</v>
      </c>
      <c s="36" t="s">
        <v>182</v>
      </c>
      <c s="37">
        <v>1.528</v>
      </c>
      <c s="36">
        <v>0</v>
      </c>
      <c s="36">
        <f>ROUND(G150*H150,6)</f>
      </c>
      <c r="L150" s="38">
        <v>0</v>
      </c>
      <c s="32">
        <f>ROUND(ROUND(L150,2)*ROUND(G150,3),2)</f>
      </c>
      <c s="36" t="s">
        <v>121</v>
      </c>
      <c>
        <f>(M150*21)/100</f>
      </c>
      <c t="s">
        <v>28</v>
      </c>
    </row>
    <row r="151" spans="1:5" ht="25.5">
      <c r="A151" s="35" t="s">
        <v>56</v>
      </c>
      <c r="E151" s="39" t="s">
        <v>1103</v>
      </c>
    </row>
    <row r="152" spans="1:5" ht="12.75">
      <c r="A152" s="35" t="s">
        <v>57</v>
      </c>
      <c r="E152" s="40" t="s">
        <v>5</v>
      </c>
    </row>
    <row r="153" spans="1:5" ht="12.75">
      <c r="A153" t="s">
        <v>59</v>
      </c>
      <c r="E153" s="39" t="s">
        <v>5</v>
      </c>
    </row>
    <row r="154" spans="1:13" ht="12.75">
      <c r="A154" t="s">
        <v>47</v>
      </c>
      <c r="C154" s="31" t="s">
        <v>931</v>
      </c>
      <c r="E154" s="33" t="s">
        <v>932</v>
      </c>
      <c r="J154" s="32">
        <f>0</f>
      </c>
      <c s="32">
        <f>0</f>
      </c>
      <c s="32">
        <f>0+L155</f>
      </c>
      <c s="32">
        <f>0+M155</f>
      </c>
    </row>
    <row r="155" spans="1:16" ht="25.5">
      <c r="A155" t="s">
        <v>50</v>
      </c>
      <c s="34" t="s">
        <v>335</v>
      </c>
      <c s="34" t="s">
        <v>934</v>
      </c>
      <c s="35" t="s">
        <v>5</v>
      </c>
      <c s="6" t="s">
        <v>935</v>
      </c>
      <c s="36" t="s">
        <v>74</v>
      </c>
      <c s="37">
        <v>60</v>
      </c>
      <c s="36">
        <v>0</v>
      </c>
      <c s="36">
        <f>ROUND(G155*H155,6)</f>
      </c>
      <c r="L155" s="38">
        <v>0</v>
      </c>
      <c s="32">
        <f>ROUND(ROUND(L155,2)*ROUND(G155,3),2)</f>
      </c>
      <c s="36" t="s">
        <v>121</v>
      </c>
      <c>
        <f>(M155*21)/100</f>
      </c>
      <c t="s">
        <v>28</v>
      </c>
    </row>
    <row r="156" spans="1:5" ht="25.5">
      <c r="A156" s="35" t="s">
        <v>56</v>
      </c>
      <c r="E156" s="39" t="s">
        <v>935</v>
      </c>
    </row>
    <row r="157" spans="1:5" ht="12.75">
      <c r="A157" s="35" t="s">
        <v>57</v>
      </c>
      <c r="E157" s="40" t="s">
        <v>5</v>
      </c>
    </row>
    <row r="158" spans="1:5" ht="12.75">
      <c r="A158" t="s">
        <v>59</v>
      </c>
      <c r="E1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COUNTIFS(L8:L275,"=0",A8:A275,"P")+COUNTIFS(L8:L275,"",A8:A275,"P")+SUM(Q8:Q275)</f>
      </c>
    </row>
    <row r="8" spans="1:13" ht="12.75">
      <c r="A8" t="s">
        <v>45</v>
      </c>
      <c r="C8" s="28" t="s">
        <v>1106</v>
      </c>
      <c r="E8" s="30" t="s">
        <v>1105</v>
      </c>
      <c r="J8" s="29">
        <f>0+J9+J22+J39+J72+J133+J238+J247+J252+J269+J274</f>
      </c>
      <c s="29">
        <f>0+K9+K22+K39+K72+K133+K238+K247+K252+K269+K274</f>
      </c>
      <c s="29">
        <f>0+L9+L22+L39+L72+L133+L238+L247+L252+L269+L274</f>
      </c>
      <c s="29">
        <f>0+M9+M22+M39+M72+M133+M238+M247+M252+M269+M274</f>
      </c>
    </row>
    <row r="9" spans="1:13" ht="12.75">
      <c r="A9" t="s">
        <v>47</v>
      </c>
      <c r="C9" s="31" t="s">
        <v>556</v>
      </c>
      <c r="E9" s="33" t="s">
        <v>557</v>
      </c>
      <c r="J9" s="32">
        <f>0</f>
      </c>
      <c s="32">
        <f>0</f>
      </c>
      <c s="32">
        <f>0+L10+L14+L18</f>
      </c>
      <c s="32">
        <f>0+M10+M14+M18</f>
      </c>
    </row>
    <row r="10" spans="1:16" ht="25.5">
      <c r="A10" t="s">
        <v>50</v>
      </c>
      <c s="34" t="s">
        <v>79</v>
      </c>
      <c s="34" t="s">
        <v>1107</v>
      </c>
      <c s="35" t="s">
        <v>5</v>
      </c>
      <c s="6" t="s">
        <v>1108</v>
      </c>
      <c s="36" t="s">
        <v>82</v>
      </c>
      <c s="37">
        <v>451</v>
      </c>
      <c s="36">
        <v>0.0002</v>
      </c>
      <c s="36">
        <f>ROUND(G10*H10,6)</f>
      </c>
      <c r="L10" s="38">
        <v>0</v>
      </c>
      <c s="32">
        <f>ROUND(ROUND(L10,2)*ROUND(G10,3),2)</f>
      </c>
      <c s="36" t="s">
        <v>121</v>
      </c>
      <c>
        <f>(M10*21)/100</f>
      </c>
      <c t="s">
        <v>28</v>
      </c>
    </row>
    <row r="11" spans="1:5" ht="38.25">
      <c r="A11" s="35" t="s">
        <v>56</v>
      </c>
      <c r="E11" s="39" t="s">
        <v>1109</v>
      </c>
    </row>
    <row r="12" spans="1:5" ht="51">
      <c r="A12" s="35" t="s">
        <v>57</v>
      </c>
      <c r="E12" s="40" t="s">
        <v>1110</v>
      </c>
    </row>
    <row r="13" spans="1:5" ht="25.5">
      <c r="A13" t="s">
        <v>59</v>
      </c>
      <c r="E13" s="39" t="s">
        <v>592</v>
      </c>
    </row>
    <row r="14" spans="1:16" ht="25.5">
      <c r="A14" t="s">
        <v>50</v>
      </c>
      <c s="34" t="s">
        <v>83</v>
      </c>
      <c s="34" t="s">
        <v>1111</v>
      </c>
      <c s="35" t="s">
        <v>5</v>
      </c>
      <c s="6" t="s">
        <v>1108</v>
      </c>
      <c s="36" t="s">
        <v>82</v>
      </c>
      <c s="37">
        <v>122</v>
      </c>
      <c s="36">
        <v>0.00024</v>
      </c>
      <c s="36">
        <f>ROUND(G14*H14,6)</f>
      </c>
      <c r="L14" s="38">
        <v>0</v>
      </c>
      <c s="32">
        <f>ROUND(ROUND(L14,2)*ROUND(G14,3),2)</f>
      </c>
      <c s="36" t="s">
        <v>121</v>
      </c>
      <c>
        <f>(M14*21)/100</f>
      </c>
      <c t="s">
        <v>28</v>
      </c>
    </row>
    <row r="15" spans="1:5" ht="38.25">
      <c r="A15" s="35" t="s">
        <v>56</v>
      </c>
      <c r="E15" s="39" t="s">
        <v>1112</v>
      </c>
    </row>
    <row r="16" spans="1:5" ht="38.25">
      <c r="A16" s="35" t="s">
        <v>57</v>
      </c>
      <c r="E16" s="40" t="s">
        <v>1113</v>
      </c>
    </row>
    <row r="17" spans="1:5" ht="25.5">
      <c r="A17" t="s">
        <v>59</v>
      </c>
      <c r="E17" s="39" t="s">
        <v>592</v>
      </c>
    </row>
    <row r="18" spans="1:16" ht="25.5">
      <c r="A18" t="s">
        <v>50</v>
      </c>
      <c s="34" t="s">
        <v>86</v>
      </c>
      <c s="34" t="s">
        <v>1114</v>
      </c>
      <c s="35" t="s">
        <v>5</v>
      </c>
      <c s="6" t="s">
        <v>1115</v>
      </c>
      <c s="36" t="s">
        <v>182</v>
      </c>
      <c s="37">
        <v>0.119</v>
      </c>
      <c s="36">
        <v>0</v>
      </c>
      <c s="36">
        <f>ROUND(G18*H18,6)</f>
      </c>
      <c r="L18" s="38">
        <v>0</v>
      </c>
      <c s="32">
        <f>ROUND(ROUND(L18,2)*ROUND(G18,3),2)</f>
      </c>
      <c s="36" t="s">
        <v>121</v>
      </c>
      <c>
        <f>(M18*21)/100</f>
      </c>
      <c t="s">
        <v>28</v>
      </c>
    </row>
    <row r="19" spans="1:5" ht="25.5">
      <c r="A19" s="35" t="s">
        <v>56</v>
      </c>
      <c r="E19" s="39" t="s">
        <v>1115</v>
      </c>
    </row>
    <row r="20" spans="1:5" ht="12.75">
      <c r="A20" s="35" t="s">
        <v>57</v>
      </c>
      <c r="E20" s="40" t="s">
        <v>5</v>
      </c>
    </row>
    <row r="21" spans="1:5" ht="114.75">
      <c r="A21" t="s">
        <v>59</v>
      </c>
      <c r="E21" s="39" t="s">
        <v>284</v>
      </c>
    </row>
    <row r="22" spans="1:13" ht="12.75">
      <c r="A22" t="s">
        <v>47</v>
      </c>
      <c r="C22" s="31" t="s">
        <v>1116</v>
      </c>
      <c r="E22" s="33" t="s">
        <v>1117</v>
      </c>
      <c r="J22" s="32">
        <f>0</f>
      </c>
      <c s="32">
        <f>0</f>
      </c>
      <c s="32">
        <f>0+L23+L27+L31+L35</f>
      </c>
      <c s="32">
        <f>0+M23+M27+M31+M35</f>
      </c>
    </row>
    <row r="23" spans="1:16" ht="12.75">
      <c r="A23" t="s">
        <v>50</v>
      </c>
      <c s="34" t="s">
        <v>90</v>
      </c>
      <c s="34" t="s">
        <v>1118</v>
      </c>
      <c s="35" t="s">
        <v>5</v>
      </c>
      <c s="6" t="s">
        <v>1119</v>
      </c>
      <c s="36" t="s">
        <v>1120</v>
      </c>
      <c s="37">
        <v>1</v>
      </c>
      <c s="36">
        <v>0</v>
      </c>
      <c s="36">
        <f>ROUND(G23*H23,6)</f>
      </c>
      <c r="L23" s="38">
        <v>0</v>
      </c>
      <c s="32">
        <f>ROUND(ROUND(L23,2)*ROUND(G23,3),2)</f>
      </c>
      <c s="36" t="s">
        <v>55</v>
      </c>
      <c>
        <f>(M23*21)/100</f>
      </c>
      <c t="s">
        <v>28</v>
      </c>
    </row>
    <row r="24" spans="1:5" ht="12.75">
      <c r="A24" s="35" t="s">
        <v>56</v>
      </c>
      <c r="E24" s="39" t="s">
        <v>1119</v>
      </c>
    </row>
    <row r="25" spans="1:5" ht="12.75">
      <c r="A25" s="35" t="s">
        <v>57</v>
      </c>
      <c r="E25" s="40" t="s">
        <v>5</v>
      </c>
    </row>
    <row r="26" spans="1:5" ht="12.75">
      <c r="A26" t="s">
        <v>59</v>
      </c>
      <c r="E26" s="39" t="s">
        <v>5</v>
      </c>
    </row>
    <row r="27" spans="1:16" ht="12.75">
      <c r="A27" t="s">
        <v>50</v>
      </c>
      <c s="34" t="s">
        <v>93</v>
      </c>
      <c s="34" t="s">
        <v>1121</v>
      </c>
      <c s="35" t="s">
        <v>5</v>
      </c>
      <c s="6" t="s">
        <v>1122</v>
      </c>
      <c s="36" t="s">
        <v>120</v>
      </c>
      <c s="37">
        <v>1</v>
      </c>
      <c s="36">
        <v>0</v>
      </c>
      <c s="36">
        <f>ROUND(G27*H27,6)</f>
      </c>
      <c r="L27" s="38">
        <v>0</v>
      </c>
      <c s="32">
        <f>ROUND(ROUND(L27,2)*ROUND(G27,3),2)</f>
      </c>
      <c s="36" t="s">
        <v>55</v>
      </c>
      <c>
        <f>(M27*21)/100</f>
      </c>
      <c t="s">
        <v>28</v>
      </c>
    </row>
    <row r="28" spans="1:5" ht="12.75">
      <c r="A28" s="35" t="s">
        <v>56</v>
      </c>
      <c r="E28" s="39" t="s">
        <v>1122</v>
      </c>
    </row>
    <row r="29" spans="1:5" ht="12.75">
      <c r="A29" s="35" t="s">
        <v>57</v>
      </c>
      <c r="E29" s="40" t="s">
        <v>5</v>
      </c>
    </row>
    <row r="30" spans="1:5" ht="12.75">
      <c r="A30" t="s">
        <v>59</v>
      </c>
      <c r="E30" s="39" t="s">
        <v>5</v>
      </c>
    </row>
    <row r="31" spans="1:16" ht="12.75">
      <c r="A31" t="s">
        <v>50</v>
      </c>
      <c s="34" t="s">
        <v>96</v>
      </c>
      <c s="34" t="s">
        <v>1123</v>
      </c>
      <c s="35" t="s">
        <v>5</v>
      </c>
      <c s="6" t="s">
        <v>1124</v>
      </c>
      <c s="36" t="s">
        <v>82</v>
      </c>
      <c s="37">
        <v>16</v>
      </c>
      <c s="36">
        <v>0.00053</v>
      </c>
      <c s="36">
        <f>ROUND(G31*H31,6)</f>
      </c>
      <c r="L31" s="38">
        <v>0</v>
      </c>
      <c s="32">
        <f>ROUND(ROUND(L31,2)*ROUND(G31,3),2)</f>
      </c>
      <c s="36" t="s">
        <v>121</v>
      </c>
      <c>
        <f>(M31*21)/100</f>
      </c>
      <c t="s">
        <v>28</v>
      </c>
    </row>
    <row r="32" spans="1:5" ht="12.75">
      <c r="A32" s="35" t="s">
        <v>56</v>
      </c>
      <c r="E32" s="39" t="s">
        <v>1124</v>
      </c>
    </row>
    <row r="33" spans="1:5" ht="12.75">
      <c r="A33" s="35" t="s">
        <v>57</v>
      </c>
      <c r="E33" s="40" t="s">
        <v>5</v>
      </c>
    </row>
    <row r="34" spans="1:5" ht="12.75">
      <c r="A34" t="s">
        <v>59</v>
      </c>
      <c r="E34" s="39" t="s">
        <v>5</v>
      </c>
    </row>
    <row r="35" spans="1:16" ht="25.5">
      <c r="A35" t="s">
        <v>50</v>
      </c>
      <c s="34" t="s">
        <v>99</v>
      </c>
      <c s="34" t="s">
        <v>1125</v>
      </c>
      <c s="35" t="s">
        <v>5</v>
      </c>
      <c s="6" t="s">
        <v>1126</v>
      </c>
      <c s="36" t="s">
        <v>182</v>
      </c>
      <c s="37">
        <v>0.008</v>
      </c>
      <c s="36">
        <v>0</v>
      </c>
      <c s="36">
        <f>ROUND(G35*H35,6)</f>
      </c>
      <c r="L35" s="38">
        <v>0</v>
      </c>
      <c s="32">
        <f>ROUND(ROUND(L35,2)*ROUND(G35,3),2)</f>
      </c>
      <c s="36" t="s">
        <v>121</v>
      </c>
      <c>
        <f>(M35*21)/100</f>
      </c>
      <c t="s">
        <v>28</v>
      </c>
    </row>
    <row r="36" spans="1:5" ht="25.5">
      <c r="A36" s="35" t="s">
        <v>56</v>
      </c>
      <c r="E36" s="39" t="s">
        <v>1126</v>
      </c>
    </row>
    <row r="37" spans="1:5" ht="12.75">
      <c r="A37" s="35" t="s">
        <v>57</v>
      </c>
      <c r="E37" s="40" t="s">
        <v>5</v>
      </c>
    </row>
    <row r="38" spans="1:5" ht="114.75">
      <c r="A38" t="s">
        <v>59</v>
      </c>
      <c r="E38" s="39" t="s">
        <v>1127</v>
      </c>
    </row>
    <row r="39" spans="1:13" ht="12.75">
      <c r="A39" t="s">
        <v>47</v>
      </c>
      <c r="C39" s="31" t="s">
        <v>1128</v>
      </c>
      <c r="E39" s="33" t="s">
        <v>1129</v>
      </c>
      <c r="J39" s="32">
        <f>0</f>
      </c>
      <c s="32">
        <f>0</f>
      </c>
      <c s="32">
        <f>0+L40+L44+L48+L52+L56+L60+L64+L68</f>
      </c>
      <c s="32">
        <f>0+M40+M44+M48+M52+M56+M60+M64+M68</f>
      </c>
    </row>
    <row r="40" spans="1:16" ht="12.75">
      <c r="A40" t="s">
        <v>50</v>
      </c>
      <c s="34" t="s">
        <v>102</v>
      </c>
      <c s="34" t="s">
        <v>1130</v>
      </c>
      <c s="35" t="s">
        <v>5</v>
      </c>
      <c s="6" t="s">
        <v>1131</v>
      </c>
      <c s="36" t="s">
        <v>82</v>
      </c>
      <c s="37">
        <v>640</v>
      </c>
      <c s="36">
        <v>0.00046</v>
      </c>
      <c s="36">
        <f>ROUND(G40*H40,6)</f>
      </c>
      <c r="L40" s="38">
        <v>0</v>
      </c>
      <c s="32">
        <f>ROUND(ROUND(L40,2)*ROUND(G40,3),2)</f>
      </c>
      <c s="36" t="s">
        <v>121</v>
      </c>
      <c>
        <f>(M40*21)/100</f>
      </c>
      <c t="s">
        <v>28</v>
      </c>
    </row>
    <row r="41" spans="1:5" ht="12.75">
      <c r="A41" s="35" t="s">
        <v>56</v>
      </c>
      <c r="E41" s="39" t="s">
        <v>1131</v>
      </c>
    </row>
    <row r="42" spans="1:5" ht="12.75">
      <c r="A42" s="35" t="s">
        <v>57</v>
      </c>
      <c r="E42" s="40" t="s">
        <v>5</v>
      </c>
    </row>
    <row r="43" spans="1:5" ht="12.75">
      <c r="A43" t="s">
        <v>59</v>
      </c>
      <c r="E43" s="39" t="s">
        <v>5</v>
      </c>
    </row>
    <row r="44" spans="1:16" ht="12.75">
      <c r="A44" t="s">
        <v>50</v>
      </c>
      <c s="34" t="s">
        <v>105</v>
      </c>
      <c s="34" t="s">
        <v>1132</v>
      </c>
      <c s="35" t="s">
        <v>5</v>
      </c>
      <c s="6" t="s">
        <v>1133</v>
      </c>
      <c s="36" t="s">
        <v>82</v>
      </c>
      <c s="37">
        <v>152</v>
      </c>
      <c s="36">
        <v>0.00057</v>
      </c>
      <c s="36">
        <f>ROUND(G44*H44,6)</f>
      </c>
      <c r="L44" s="38">
        <v>0</v>
      </c>
      <c s="32">
        <f>ROUND(ROUND(L44,2)*ROUND(G44,3),2)</f>
      </c>
      <c s="36" t="s">
        <v>121</v>
      </c>
      <c>
        <f>(M44*21)/100</f>
      </c>
      <c t="s">
        <v>28</v>
      </c>
    </row>
    <row r="45" spans="1:5" ht="12.75">
      <c r="A45" s="35" t="s">
        <v>56</v>
      </c>
      <c r="E45" s="39" t="s">
        <v>1133</v>
      </c>
    </row>
    <row r="46" spans="1:5" ht="12.75">
      <c r="A46" s="35" t="s">
        <v>57</v>
      </c>
      <c r="E46" s="40" t="s">
        <v>5</v>
      </c>
    </row>
    <row r="47" spans="1:5" ht="12.75">
      <c r="A47" t="s">
        <v>59</v>
      </c>
      <c r="E47" s="39" t="s">
        <v>5</v>
      </c>
    </row>
    <row r="48" spans="1:16" ht="12.75">
      <c r="A48" t="s">
        <v>50</v>
      </c>
      <c s="34" t="s">
        <v>108</v>
      </c>
      <c s="34" t="s">
        <v>1134</v>
      </c>
      <c s="35" t="s">
        <v>5</v>
      </c>
      <c s="6" t="s">
        <v>1135</v>
      </c>
      <c s="36" t="s">
        <v>82</v>
      </c>
      <c s="37">
        <v>41</v>
      </c>
      <c s="36">
        <v>0.0007</v>
      </c>
      <c s="36">
        <f>ROUND(G48*H48,6)</f>
      </c>
      <c r="L48" s="38">
        <v>0</v>
      </c>
      <c s="32">
        <f>ROUND(ROUND(L48,2)*ROUND(G48,3),2)</f>
      </c>
      <c s="36" t="s">
        <v>121</v>
      </c>
      <c>
        <f>(M48*21)/100</f>
      </c>
      <c t="s">
        <v>28</v>
      </c>
    </row>
    <row r="49" spans="1:5" ht="12.75">
      <c r="A49" s="35" t="s">
        <v>56</v>
      </c>
      <c r="E49" s="39" t="s">
        <v>1135</v>
      </c>
    </row>
    <row r="50" spans="1:5" ht="12.75">
      <c r="A50" s="35" t="s">
        <v>57</v>
      </c>
      <c r="E50" s="40" t="s">
        <v>5</v>
      </c>
    </row>
    <row r="51" spans="1:5" ht="12.75">
      <c r="A51" t="s">
        <v>59</v>
      </c>
      <c r="E51" s="39" t="s">
        <v>5</v>
      </c>
    </row>
    <row r="52" spans="1:16" ht="12.75">
      <c r="A52" t="s">
        <v>50</v>
      </c>
      <c s="34" t="s">
        <v>215</v>
      </c>
      <c s="34" t="s">
        <v>1136</v>
      </c>
      <c s="35" t="s">
        <v>5</v>
      </c>
      <c s="6" t="s">
        <v>1137</v>
      </c>
      <c s="36" t="s">
        <v>82</v>
      </c>
      <c s="37">
        <v>30</v>
      </c>
      <c s="36">
        <v>0.00127</v>
      </c>
      <c s="36">
        <f>ROUND(G52*H52,6)</f>
      </c>
      <c r="L52" s="38">
        <v>0</v>
      </c>
      <c s="32">
        <f>ROUND(ROUND(L52,2)*ROUND(G52,3),2)</f>
      </c>
      <c s="36" t="s">
        <v>121</v>
      </c>
      <c>
        <f>(M52*21)/100</f>
      </c>
      <c t="s">
        <v>28</v>
      </c>
    </row>
    <row r="53" spans="1:5" ht="12.75">
      <c r="A53" s="35" t="s">
        <v>56</v>
      </c>
      <c r="E53" s="39" t="s">
        <v>1137</v>
      </c>
    </row>
    <row r="54" spans="1:5" ht="12.75">
      <c r="A54" s="35" t="s">
        <v>57</v>
      </c>
      <c r="E54" s="40" t="s">
        <v>5</v>
      </c>
    </row>
    <row r="55" spans="1:5" ht="12.75">
      <c r="A55" t="s">
        <v>59</v>
      </c>
      <c r="E55" s="39" t="s">
        <v>5</v>
      </c>
    </row>
    <row r="56" spans="1:16" ht="12.75">
      <c r="A56" t="s">
        <v>50</v>
      </c>
      <c s="34" t="s">
        <v>219</v>
      </c>
      <c s="34" t="s">
        <v>1138</v>
      </c>
      <c s="35" t="s">
        <v>5</v>
      </c>
      <c s="6" t="s">
        <v>1139</v>
      </c>
      <c s="36" t="s">
        <v>82</v>
      </c>
      <c s="37">
        <v>92</v>
      </c>
      <c s="36">
        <v>0.00159</v>
      </c>
      <c s="36">
        <f>ROUND(G56*H56,6)</f>
      </c>
      <c r="L56" s="38">
        <v>0</v>
      </c>
      <c s="32">
        <f>ROUND(ROUND(L56,2)*ROUND(G56,3),2)</f>
      </c>
      <c s="36" t="s">
        <v>121</v>
      </c>
      <c>
        <f>(M56*21)/100</f>
      </c>
      <c t="s">
        <v>28</v>
      </c>
    </row>
    <row r="57" spans="1:5" ht="12.75">
      <c r="A57" s="35" t="s">
        <v>56</v>
      </c>
      <c r="E57" s="39" t="s">
        <v>1139</v>
      </c>
    </row>
    <row r="58" spans="1:5" ht="12.75">
      <c r="A58" s="35" t="s">
        <v>57</v>
      </c>
      <c r="E58" s="40" t="s">
        <v>5</v>
      </c>
    </row>
    <row r="59" spans="1:5" ht="12.75">
      <c r="A59" t="s">
        <v>59</v>
      </c>
      <c r="E59" s="39" t="s">
        <v>5</v>
      </c>
    </row>
    <row r="60" spans="1:16" ht="12.75">
      <c r="A60" t="s">
        <v>50</v>
      </c>
      <c s="34" t="s">
        <v>225</v>
      </c>
      <c s="34" t="s">
        <v>1140</v>
      </c>
      <c s="35" t="s">
        <v>5</v>
      </c>
      <c s="6" t="s">
        <v>1141</v>
      </c>
      <c s="36" t="s">
        <v>82</v>
      </c>
      <c s="37">
        <v>955</v>
      </c>
      <c s="36">
        <v>0</v>
      </c>
      <c s="36">
        <f>ROUND(G60*H60,6)</f>
      </c>
      <c r="L60" s="38">
        <v>0</v>
      </c>
      <c s="32">
        <f>ROUND(ROUND(L60,2)*ROUND(G60,3),2)</f>
      </c>
      <c s="36" t="s">
        <v>121</v>
      </c>
      <c>
        <f>(M60*21)/100</f>
      </c>
      <c t="s">
        <v>28</v>
      </c>
    </row>
    <row r="61" spans="1:5" ht="12.75">
      <c r="A61" s="35" t="s">
        <v>56</v>
      </c>
      <c r="E61" s="39" t="s">
        <v>1141</v>
      </c>
    </row>
    <row r="62" spans="1:5" ht="12.75">
      <c r="A62" s="35" t="s">
        <v>57</v>
      </c>
      <c r="E62" s="40" t="s">
        <v>5</v>
      </c>
    </row>
    <row r="63" spans="1:5" ht="12.75">
      <c r="A63" t="s">
        <v>59</v>
      </c>
      <c r="E63" s="39" t="s">
        <v>5</v>
      </c>
    </row>
    <row r="64" spans="1:16" ht="12.75">
      <c r="A64" t="s">
        <v>50</v>
      </c>
      <c s="34" t="s">
        <v>228</v>
      </c>
      <c s="34" t="s">
        <v>1142</v>
      </c>
      <c s="35" t="s">
        <v>5</v>
      </c>
      <c s="6" t="s">
        <v>1143</v>
      </c>
      <c s="36" t="s">
        <v>89</v>
      </c>
      <c s="37">
        <v>48</v>
      </c>
      <c s="36">
        <v>2E-05</v>
      </c>
      <c s="36">
        <f>ROUND(G64*H64,6)</f>
      </c>
      <c r="L64" s="38">
        <v>0</v>
      </c>
      <c s="32">
        <f>ROUND(ROUND(L64,2)*ROUND(G64,3),2)</f>
      </c>
      <c s="36" t="s">
        <v>121</v>
      </c>
      <c>
        <f>(M64*21)/100</f>
      </c>
      <c t="s">
        <v>28</v>
      </c>
    </row>
    <row r="65" spans="1:5" ht="12.75">
      <c r="A65" s="35" t="s">
        <v>56</v>
      </c>
      <c r="E65" s="39" t="s">
        <v>1143</v>
      </c>
    </row>
    <row r="66" spans="1:5" ht="12.75">
      <c r="A66" s="35" t="s">
        <v>57</v>
      </c>
      <c r="E66" s="40" t="s">
        <v>5</v>
      </c>
    </row>
    <row r="67" spans="1:5" ht="12.75">
      <c r="A67" t="s">
        <v>59</v>
      </c>
      <c r="E67" s="39" t="s">
        <v>5</v>
      </c>
    </row>
    <row r="68" spans="1:16" ht="25.5">
      <c r="A68" t="s">
        <v>50</v>
      </c>
      <c s="34" t="s">
        <v>231</v>
      </c>
      <c s="34" t="s">
        <v>1144</v>
      </c>
      <c s="35" t="s">
        <v>5</v>
      </c>
      <c s="6" t="s">
        <v>1145</v>
      </c>
      <c s="36" t="s">
        <v>182</v>
      </c>
      <c s="37">
        <v>0.595</v>
      </c>
      <c s="36">
        <v>0</v>
      </c>
      <c s="36">
        <f>ROUND(G68*H68,6)</f>
      </c>
      <c r="L68" s="38">
        <v>0</v>
      </c>
      <c s="32">
        <f>ROUND(ROUND(L68,2)*ROUND(G68,3),2)</f>
      </c>
      <c s="36" t="s">
        <v>121</v>
      </c>
      <c>
        <f>(M68*21)/100</f>
      </c>
      <c t="s">
        <v>28</v>
      </c>
    </row>
    <row r="69" spans="1:5" ht="25.5">
      <c r="A69" s="35" t="s">
        <v>56</v>
      </c>
      <c r="E69" s="39" t="s">
        <v>1145</v>
      </c>
    </row>
    <row r="70" spans="1:5" ht="12.75">
      <c r="A70" s="35" t="s">
        <v>57</v>
      </c>
      <c r="E70" s="40" t="s">
        <v>5</v>
      </c>
    </row>
    <row r="71" spans="1:5" ht="114.75">
      <c r="A71" t="s">
        <v>59</v>
      </c>
      <c r="E71" s="39" t="s">
        <v>1146</v>
      </c>
    </row>
    <row r="72" spans="1:13" ht="12.75">
      <c r="A72" t="s">
        <v>47</v>
      </c>
      <c r="C72" s="31" t="s">
        <v>1147</v>
      </c>
      <c r="E72" s="33" t="s">
        <v>1148</v>
      </c>
      <c r="J72" s="32">
        <f>0</f>
      </c>
      <c s="32">
        <f>0</f>
      </c>
      <c s="32">
        <f>0+L73+L77+L81+L85+L89+L93+L97+L101+L105+L109+L113+L117+L121+L125+L129</f>
      </c>
      <c s="32">
        <f>0+M73+M77+M81+M85+M89+M93+M97+M101+M105+M109+M113+M117+M121+M125+M129</f>
      </c>
    </row>
    <row r="73" spans="1:16" ht="12.75">
      <c r="A73" t="s">
        <v>50</v>
      </c>
      <c s="34" t="s">
        <v>235</v>
      </c>
      <c s="34" t="s">
        <v>1149</v>
      </c>
      <c s="35" t="s">
        <v>5</v>
      </c>
      <c s="6" t="s">
        <v>1150</v>
      </c>
      <c s="36" t="s">
        <v>89</v>
      </c>
      <c s="37">
        <v>1</v>
      </c>
      <c s="36">
        <v>0.00052</v>
      </c>
      <c s="36">
        <f>ROUND(G73*H73,6)</f>
      </c>
      <c r="L73" s="38">
        <v>0</v>
      </c>
      <c s="32">
        <f>ROUND(ROUND(L73,2)*ROUND(G73,3),2)</f>
      </c>
      <c s="36" t="s">
        <v>121</v>
      </c>
      <c>
        <f>(M73*21)/100</f>
      </c>
      <c t="s">
        <v>28</v>
      </c>
    </row>
    <row r="74" spans="1:5" ht="12.75">
      <c r="A74" s="35" t="s">
        <v>56</v>
      </c>
      <c r="E74" s="39" t="s">
        <v>1150</v>
      </c>
    </row>
    <row r="75" spans="1:5" ht="12.75">
      <c r="A75" s="35" t="s">
        <v>57</v>
      </c>
      <c r="E75" s="40" t="s">
        <v>1151</v>
      </c>
    </row>
    <row r="76" spans="1:5" ht="38.25">
      <c r="A76" t="s">
        <v>59</v>
      </c>
      <c r="E76" s="39" t="s">
        <v>1152</v>
      </c>
    </row>
    <row r="77" spans="1:16" ht="25.5">
      <c r="A77" t="s">
        <v>50</v>
      </c>
      <c s="34" t="s">
        <v>238</v>
      </c>
      <c s="34" t="s">
        <v>1153</v>
      </c>
      <c s="35" t="s">
        <v>5</v>
      </c>
      <c s="6" t="s">
        <v>1154</v>
      </c>
      <c s="36" t="s">
        <v>89</v>
      </c>
      <c s="37">
        <v>60</v>
      </c>
      <c s="36">
        <v>0.00029</v>
      </c>
      <c s="36">
        <f>ROUND(G77*H77,6)</f>
      </c>
      <c r="L77" s="38">
        <v>0</v>
      </c>
      <c s="32">
        <f>ROUND(ROUND(L77,2)*ROUND(G77,3),2)</f>
      </c>
      <c s="36" t="s">
        <v>121</v>
      </c>
      <c>
        <f>(M77*21)/100</f>
      </c>
      <c t="s">
        <v>28</v>
      </c>
    </row>
    <row r="78" spans="1:5" ht="25.5">
      <c r="A78" s="35" t="s">
        <v>56</v>
      </c>
      <c r="E78" s="39" t="s">
        <v>1154</v>
      </c>
    </row>
    <row r="79" spans="1:5" ht="12.75">
      <c r="A79" s="35" t="s">
        <v>57</v>
      </c>
      <c r="E79" s="40" t="s">
        <v>5</v>
      </c>
    </row>
    <row r="80" spans="1:5" ht="38.25">
      <c r="A80" t="s">
        <v>59</v>
      </c>
      <c r="E80" s="39" t="s">
        <v>1152</v>
      </c>
    </row>
    <row r="81" spans="1:16" ht="12.75">
      <c r="A81" t="s">
        <v>50</v>
      </c>
      <c s="34" t="s">
        <v>244</v>
      </c>
      <c s="34" t="s">
        <v>1155</v>
      </c>
      <c s="35" t="s">
        <v>5</v>
      </c>
      <c s="6" t="s">
        <v>1156</v>
      </c>
      <c s="36" t="s">
        <v>89</v>
      </c>
      <c s="37">
        <v>60</v>
      </c>
      <c s="36">
        <v>0.00027</v>
      </c>
      <c s="36">
        <f>ROUND(G81*H81,6)</f>
      </c>
      <c r="L81" s="38">
        <v>0</v>
      </c>
      <c s="32">
        <f>ROUND(ROUND(L81,2)*ROUND(G81,3),2)</f>
      </c>
      <c s="36" t="s">
        <v>121</v>
      </c>
      <c>
        <f>(M81*21)/100</f>
      </c>
      <c t="s">
        <v>28</v>
      </c>
    </row>
    <row r="82" spans="1:5" ht="12.75">
      <c r="A82" s="35" t="s">
        <v>56</v>
      </c>
      <c r="E82" s="39" t="s">
        <v>1156</v>
      </c>
    </row>
    <row r="83" spans="1:5" ht="12.75">
      <c r="A83" s="35" t="s">
        <v>57</v>
      </c>
      <c r="E83" s="40" t="s">
        <v>5</v>
      </c>
    </row>
    <row r="84" spans="1:5" ht="12.75">
      <c r="A84" t="s">
        <v>59</v>
      </c>
      <c r="E84" s="39" t="s">
        <v>5</v>
      </c>
    </row>
    <row r="85" spans="1:16" ht="12.75">
      <c r="A85" t="s">
        <v>50</v>
      </c>
      <c s="34" t="s">
        <v>250</v>
      </c>
      <c s="34" t="s">
        <v>1157</v>
      </c>
      <c s="35" t="s">
        <v>5</v>
      </c>
      <c s="6" t="s">
        <v>1158</v>
      </c>
      <c s="36" t="s">
        <v>89</v>
      </c>
      <c s="37">
        <v>16</v>
      </c>
      <c s="36">
        <v>0.00022</v>
      </c>
      <c s="36">
        <f>ROUND(G85*H85,6)</f>
      </c>
      <c r="L85" s="38">
        <v>0</v>
      </c>
      <c s="32">
        <f>ROUND(ROUND(L85,2)*ROUND(G85,3),2)</f>
      </c>
      <c s="36" t="s">
        <v>121</v>
      </c>
      <c>
        <f>(M85*21)/100</f>
      </c>
      <c t="s">
        <v>28</v>
      </c>
    </row>
    <row r="86" spans="1:5" ht="12.75">
      <c r="A86" s="35" t="s">
        <v>56</v>
      </c>
      <c r="E86" s="39" t="s">
        <v>1158</v>
      </c>
    </row>
    <row r="87" spans="1:5" ht="12.75">
      <c r="A87" s="35" t="s">
        <v>57</v>
      </c>
      <c r="E87" s="40" t="s">
        <v>5</v>
      </c>
    </row>
    <row r="88" spans="1:5" ht="12.75">
      <c r="A88" t="s">
        <v>59</v>
      </c>
      <c r="E88" s="39" t="s">
        <v>5</v>
      </c>
    </row>
    <row r="89" spans="1:16" ht="12.75">
      <c r="A89" t="s">
        <v>50</v>
      </c>
      <c s="34" t="s">
        <v>286</v>
      </c>
      <c s="34" t="s">
        <v>1159</v>
      </c>
      <c s="35" t="s">
        <v>5</v>
      </c>
      <c s="6" t="s">
        <v>1160</v>
      </c>
      <c s="36" t="s">
        <v>89</v>
      </c>
      <c s="37">
        <v>6</v>
      </c>
      <c s="36">
        <v>0.00033</v>
      </c>
      <c s="36">
        <f>ROUND(G89*H89,6)</f>
      </c>
      <c r="L89" s="38">
        <v>0</v>
      </c>
      <c s="32">
        <f>ROUND(ROUND(L89,2)*ROUND(G89,3),2)</f>
      </c>
      <c s="36" t="s">
        <v>121</v>
      </c>
      <c>
        <f>(M89*21)/100</f>
      </c>
      <c t="s">
        <v>28</v>
      </c>
    </row>
    <row r="90" spans="1:5" ht="12.75">
      <c r="A90" s="35" t="s">
        <v>56</v>
      </c>
      <c r="E90" s="39" t="s">
        <v>1160</v>
      </c>
    </row>
    <row r="91" spans="1:5" ht="12.75">
      <c r="A91" s="35" t="s">
        <v>57</v>
      </c>
      <c r="E91" s="40" t="s">
        <v>5</v>
      </c>
    </row>
    <row r="92" spans="1:5" ht="12.75">
      <c r="A92" t="s">
        <v>59</v>
      </c>
      <c r="E92" s="39" t="s">
        <v>5</v>
      </c>
    </row>
    <row r="93" spans="1:16" ht="12.75">
      <c r="A93" t="s">
        <v>50</v>
      </c>
      <c s="34" t="s">
        <v>291</v>
      </c>
      <c s="34" t="s">
        <v>1161</v>
      </c>
      <c s="35" t="s">
        <v>5</v>
      </c>
      <c s="6" t="s">
        <v>1162</v>
      </c>
      <c s="36" t="s">
        <v>89</v>
      </c>
      <c s="37">
        <v>2</v>
      </c>
      <c s="36">
        <v>0.00124</v>
      </c>
      <c s="36">
        <f>ROUND(G93*H93,6)</f>
      </c>
      <c r="L93" s="38">
        <v>0</v>
      </c>
      <c s="32">
        <f>ROUND(ROUND(L93,2)*ROUND(G93,3),2)</f>
      </c>
      <c s="36" t="s">
        <v>121</v>
      </c>
      <c>
        <f>(M93*21)/100</f>
      </c>
      <c t="s">
        <v>28</v>
      </c>
    </row>
    <row r="94" spans="1:5" ht="12.75">
      <c r="A94" s="35" t="s">
        <v>56</v>
      </c>
      <c r="E94" s="39" t="s">
        <v>1162</v>
      </c>
    </row>
    <row r="95" spans="1:5" ht="12.75">
      <c r="A95" s="35" t="s">
        <v>57</v>
      </c>
      <c r="E95" s="40" t="s">
        <v>5</v>
      </c>
    </row>
    <row r="96" spans="1:5" ht="12.75">
      <c r="A96" t="s">
        <v>59</v>
      </c>
      <c r="E96" s="39" t="s">
        <v>5</v>
      </c>
    </row>
    <row r="97" spans="1:16" ht="12.75">
      <c r="A97" t="s">
        <v>50</v>
      </c>
      <c s="34" t="s">
        <v>294</v>
      </c>
      <c s="34" t="s">
        <v>1163</v>
      </c>
      <c s="35" t="s">
        <v>5</v>
      </c>
      <c s="6" t="s">
        <v>1164</v>
      </c>
      <c s="36" t="s">
        <v>89</v>
      </c>
      <c s="37">
        <v>2</v>
      </c>
      <c s="36">
        <v>0.00021</v>
      </c>
      <c s="36">
        <f>ROUND(G97*H97,6)</f>
      </c>
      <c r="L97" s="38">
        <v>0</v>
      </c>
      <c s="32">
        <f>ROUND(ROUND(L97,2)*ROUND(G97,3),2)</f>
      </c>
      <c s="36" t="s">
        <v>121</v>
      </c>
      <c>
        <f>(M97*21)/100</f>
      </c>
      <c t="s">
        <v>28</v>
      </c>
    </row>
    <row r="98" spans="1:5" ht="12.75">
      <c r="A98" s="35" t="s">
        <v>56</v>
      </c>
      <c r="E98" s="39" t="s">
        <v>1164</v>
      </c>
    </row>
    <row r="99" spans="1:5" ht="12.75">
      <c r="A99" s="35" t="s">
        <v>57</v>
      </c>
      <c r="E99" s="40" t="s">
        <v>5</v>
      </c>
    </row>
    <row r="100" spans="1:5" ht="12.75">
      <c r="A100" t="s">
        <v>59</v>
      </c>
      <c r="E100" s="39" t="s">
        <v>5</v>
      </c>
    </row>
    <row r="101" spans="1:16" ht="12.75">
      <c r="A101" t="s">
        <v>50</v>
      </c>
      <c s="34" t="s">
        <v>300</v>
      </c>
      <c s="34" t="s">
        <v>1165</v>
      </c>
      <c s="35" t="s">
        <v>5</v>
      </c>
      <c s="6" t="s">
        <v>1166</v>
      </c>
      <c s="36" t="s">
        <v>89</v>
      </c>
      <c s="37">
        <v>12</v>
      </c>
      <c s="36">
        <v>0.00034</v>
      </c>
      <c s="36">
        <f>ROUND(G101*H101,6)</f>
      </c>
      <c r="L101" s="38">
        <v>0</v>
      </c>
      <c s="32">
        <f>ROUND(ROUND(L101,2)*ROUND(G101,3),2)</f>
      </c>
      <c s="36" t="s">
        <v>121</v>
      </c>
      <c>
        <f>(M101*21)/100</f>
      </c>
      <c t="s">
        <v>28</v>
      </c>
    </row>
    <row r="102" spans="1:5" ht="12.75">
      <c r="A102" s="35" t="s">
        <v>56</v>
      </c>
      <c r="E102" s="39" t="s">
        <v>1166</v>
      </c>
    </row>
    <row r="103" spans="1:5" ht="12.75">
      <c r="A103" s="35" t="s">
        <v>57</v>
      </c>
      <c r="E103" s="40" t="s">
        <v>5</v>
      </c>
    </row>
    <row r="104" spans="1:5" ht="12.75">
      <c r="A104" t="s">
        <v>59</v>
      </c>
      <c r="E104" s="39" t="s">
        <v>5</v>
      </c>
    </row>
    <row r="105" spans="1:16" ht="12.75">
      <c r="A105" t="s">
        <v>50</v>
      </c>
      <c s="34" t="s">
        <v>305</v>
      </c>
      <c s="34" t="s">
        <v>1167</v>
      </c>
      <c s="35" t="s">
        <v>5</v>
      </c>
      <c s="6" t="s">
        <v>1168</v>
      </c>
      <c s="36" t="s">
        <v>89</v>
      </c>
      <c s="37">
        <v>16</v>
      </c>
      <c s="36">
        <v>0.0005</v>
      </c>
      <c s="36">
        <f>ROUND(G105*H105,6)</f>
      </c>
      <c r="L105" s="38">
        <v>0</v>
      </c>
      <c s="32">
        <f>ROUND(ROUND(L105,2)*ROUND(G105,3),2)</f>
      </c>
      <c s="36" t="s">
        <v>121</v>
      </c>
      <c>
        <f>(M105*21)/100</f>
      </c>
      <c t="s">
        <v>28</v>
      </c>
    </row>
    <row r="106" spans="1:5" ht="12.75">
      <c r="A106" s="35" t="s">
        <v>56</v>
      </c>
      <c r="E106" s="39" t="s">
        <v>1168</v>
      </c>
    </row>
    <row r="107" spans="1:5" ht="12.75">
      <c r="A107" s="35" t="s">
        <v>57</v>
      </c>
      <c r="E107" s="40" t="s">
        <v>5</v>
      </c>
    </row>
    <row r="108" spans="1:5" ht="12.75">
      <c r="A108" t="s">
        <v>59</v>
      </c>
      <c r="E108" s="39" t="s">
        <v>5</v>
      </c>
    </row>
    <row r="109" spans="1:16" ht="12.75">
      <c r="A109" t="s">
        <v>50</v>
      </c>
      <c s="34" t="s">
        <v>310</v>
      </c>
      <c s="34" t="s">
        <v>1169</v>
      </c>
      <c s="35" t="s">
        <v>5</v>
      </c>
      <c s="6" t="s">
        <v>1170</v>
      </c>
      <c s="36" t="s">
        <v>89</v>
      </c>
      <c s="37">
        <v>4</v>
      </c>
      <c s="36">
        <v>0.0007</v>
      </c>
      <c s="36">
        <f>ROUND(G109*H109,6)</f>
      </c>
      <c r="L109" s="38">
        <v>0</v>
      </c>
      <c s="32">
        <f>ROUND(ROUND(L109,2)*ROUND(G109,3),2)</f>
      </c>
      <c s="36" t="s">
        <v>121</v>
      </c>
      <c>
        <f>(M109*21)/100</f>
      </c>
      <c t="s">
        <v>28</v>
      </c>
    </row>
    <row r="110" spans="1:5" ht="12.75">
      <c r="A110" s="35" t="s">
        <v>56</v>
      </c>
      <c r="E110" s="39" t="s">
        <v>1170</v>
      </c>
    </row>
    <row r="111" spans="1:5" ht="12.75">
      <c r="A111" s="35" t="s">
        <v>57</v>
      </c>
      <c r="E111" s="40" t="s">
        <v>5</v>
      </c>
    </row>
    <row r="112" spans="1:5" ht="12.75">
      <c r="A112" t="s">
        <v>59</v>
      </c>
      <c r="E112" s="39" t="s">
        <v>5</v>
      </c>
    </row>
    <row r="113" spans="1:16" ht="12.75">
      <c r="A113" t="s">
        <v>50</v>
      </c>
      <c s="34" t="s">
        <v>314</v>
      </c>
      <c s="34" t="s">
        <v>1171</v>
      </c>
      <c s="35" t="s">
        <v>5</v>
      </c>
      <c s="6" t="s">
        <v>1172</v>
      </c>
      <c s="36" t="s">
        <v>89</v>
      </c>
      <c s="37">
        <v>1</v>
      </c>
      <c s="36">
        <v>0.002</v>
      </c>
      <c s="36">
        <f>ROUND(G113*H113,6)</f>
      </c>
      <c r="L113" s="38">
        <v>0</v>
      </c>
      <c s="32">
        <f>ROUND(ROUND(L113,2)*ROUND(G113,3),2)</f>
      </c>
      <c s="36" t="s">
        <v>121</v>
      </c>
      <c>
        <f>(M113*21)/100</f>
      </c>
      <c t="s">
        <v>28</v>
      </c>
    </row>
    <row r="114" spans="1:5" ht="12.75">
      <c r="A114" s="35" t="s">
        <v>56</v>
      </c>
      <c r="E114" s="39" t="s">
        <v>1172</v>
      </c>
    </row>
    <row r="115" spans="1:5" ht="12.75">
      <c r="A115" s="35" t="s">
        <v>57</v>
      </c>
      <c r="E115" s="40" t="s">
        <v>5</v>
      </c>
    </row>
    <row r="116" spans="1:5" ht="12.75">
      <c r="A116" t="s">
        <v>59</v>
      </c>
      <c r="E116" s="39" t="s">
        <v>5</v>
      </c>
    </row>
    <row r="117" spans="1:16" ht="25.5">
      <c r="A117" t="s">
        <v>50</v>
      </c>
      <c s="34" t="s">
        <v>318</v>
      </c>
      <c s="34" t="s">
        <v>1173</v>
      </c>
      <c s="35" t="s">
        <v>5</v>
      </c>
      <c s="6" t="s">
        <v>1174</v>
      </c>
      <c s="36" t="s">
        <v>120</v>
      </c>
      <c s="37">
        <v>6</v>
      </c>
      <c s="36">
        <v>0.00027</v>
      </c>
      <c s="36">
        <f>ROUND(G117*H117,6)</f>
      </c>
      <c r="L117" s="38">
        <v>0</v>
      </c>
      <c s="32">
        <f>ROUND(ROUND(L117,2)*ROUND(G117,3),2)</f>
      </c>
      <c s="36" t="s">
        <v>121</v>
      </c>
      <c>
        <f>(M117*21)/100</f>
      </c>
      <c t="s">
        <v>28</v>
      </c>
    </row>
    <row r="118" spans="1:5" ht="25.5">
      <c r="A118" s="35" t="s">
        <v>56</v>
      </c>
      <c r="E118" s="39" t="s">
        <v>1174</v>
      </c>
    </row>
    <row r="119" spans="1:5" ht="12.75">
      <c r="A119" s="35" t="s">
        <v>57</v>
      </c>
      <c r="E119" s="40" t="s">
        <v>5</v>
      </c>
    </row>
    <row r="120" spans="1:5" ht="38.25">
      <c r="A120" t="s">
        <v>59</v>
      </c>
      <c r="E120" s="39" t="s">
        <v>1152</v>
      </c>
    </row>
    <row r="121" spans="1:16" ht="12.75">
      <c r="A121" t="s">
        <v>50</v>
      </c>
      <c s="34" t="s">
        <v>324</v>
      </c>
      <c s="34" t="s">
        <v>1175</v>
      </c>
      <c s="35" t="s">
        <v>5</v>
      </c>
      <c s="6" t="s">
        <v>1176</v>
      </c>
      <c s="36" t="s">
        <v>89</v>
      </c>
      <c s="37">
        <v>6</v>
      </c>
      <c s="36">
        <v>0</v>
      </c>
      <c s="36">
        <f>ROUND(G121*H121,6)</f>
      </c>
      <c r="L121" s="38">
        <v>0</v>
      </c>
      <c s="32">
        <f>ROUND(ROUND(L121,2)*ROUND(G121,3),2)</f>
      </c>
      <c s="36" t="s">
        <v>55</v>
      </c>
      <c>
        <f>(M121*21)/100</f>
      </c>
      <c t="s">
        <v>28</v>
      </c>
    </row>
    <row r="122" spans="1:5" ht="12.75">
      <c r="A122" s="35" t="s">
        <v>56</v>
      </c>
      <c r="E122" s="39" t="s">
        <v>1176</v>
      </c>
    </row>
    <row r="123" spans="1:5" ht="12.75">
      <c r="A123" s="35" t="s">
        <v>57</v>
      </c>
      <c r="E123" s="40" t="s">
        <v>5</v>
      </c>
    </row>
    <row r="124" spans="1:5" ht="12.75">
      <c r="A124" t="s">
        <v>59</v>
      </c>
      <c r="E124" s="39" t="s">
        <v>5</v>
      </c>
    </row>
    <row r="125" spans="1:16" ht="12.75">
      <c r="A125" t="s">
        <v>50</v>
      </c>
      <c s="34" t="s">
        <v>328</v>
      </c>
      <c s="34" t="s">
        <v>1177</v>
      </c>
      <c s="35" t="s">
        <v>5</v>
      </c>
      <c s="6" t="s">
        <v>1178</v>
      </c>
      <c s="36" t="s">
        <v>89</v>
      </c>
      <c s="37">
        <v>2</v>
      </c>
      <c s="36">
        <v>0</v>
      </c>
      <c s="36">
        <f>ROUND(G125*H125,6)</f>
      </c>
      <c r="L125" s="38">
        <v>0</v>
      </c>
      <c s="32">
        <f>ROUND(ROUND(L125,2)*ROUND(G125,3),2)</f>
      </c>
      <c s="36" t="s">
        <v>55</v>
      </c>
      <c>
        <f>(M125*21)/100</f>
      </c>
      <c t="s">
        <v>28</v>
      </c>
    </row>
    <row r="126" spans="1:5" ht="12.75">
      <c r="A126" s="35" t="s">
        <v>56</v>
      </c>
      <c r="E126" s="39" t="s">
        <v>1178</v>
      </c>
    </row>
    <row r="127" spans="1:5" ht="12.75">
      <c r="A127" s="35" t="s">
        <v>57</v>
      </c>
      <c r="E127" s="40" t="s">
        <v>5</v>
      </c>
    </row>
    <row r="128" spans="1:5" ht="12.75">
      <c r="A128" t="s">
        <v>59</v>
      </c>
      <c r="E128" s="39" t="s">
        <v>5</v>
      </c>
    </row>
    <row r="129" spans="1:16" ht="25.5">
      <c r="A129" t="s">
        <v>50</v>
      </c>
      <c s="34" t="s">
        <v>332</v>
      </c>
      <c s="34" t="s">
        <v>1179</v>
      </c>
      <c s="35" t="s">
        <v>5</v>
      </c>
      <c s="6" t="s">
        <v>1180</v>
      </c>
      <c s="36" t="s">
        <v>182</v>
      </c>
      <c s="37">
        <v>0.061</v>
      </c>
      <c s="36">
        <v>0</v>
      </c>
      <c s="36">
        <f>ROUND(G129*H129,6)</f>
      </c>
      <c r="L129" s="38">
        <v>0</v>
      </c>
      <c s="32">
        <f>ROUND(ROUND(L129,2)*ROUND(G129,3),2)</f>
      </c>
      <c s="36" t="s">
        <v>121</v>
      </c>
      <c>
        <f>(M129*21)/100</f>
      </c>
      <c t="s">
        <v>28</v>
      </c>
    </row>
    <row r="130" spans="1:5" ht="25.5">
      <c r="A130" s="35" t="s">
        <v>56</v>
      </c>
      <c r="E130" s="39" t="s">
        <v>1180</v>
      </c>
    </row>
    <row r="131" spans="1:5" ht="12.75">
      <c r="A131" s="35" t="s">
        <v>57</v>
      </c>
      <c r="E131" s="40" t="s">
        <v>5</v>
      </c>
    </row>
    <row r="132" spans="1:5" ht="114.75">
      <c r="A132" t="s">
        <v>59</v>
      </c>
      <c r="E132" s="39" t="s">
        <v>679</v>
      </c>
    </row>
    <row r="133" spans="1:13" ht="12.75">
      <c r="A133" t="s">
        <v>47</v>
      </c>
      <c r="C133" s="31" t="s">
        <v>1181</v>
      </c>
      <c r="E133" s="33" t="s">
        <v>1182</v>
      </c>
      <c r="J133" s="32">
        <f>0</f>
      </c>
      <c s="32">
        <f>0</f>
      </c>
      <c s="32">
        <f>0+L134+L138+L142+L146+L150+L154+L158+L162+L166+L170+L174+L178+L182+L186+L190+L194+L198+L202+L206+L210+L214+L218+L222+L226+L230+L234</f>
      </c>
      <c s="32">
        <f>0+M134+M138+M142+M146+M150+M154+M158+M162+M166+M170+M174+M178+M182+M186+M190+M194+M198+M202+M206+M210+M214+M218+M222+M226+M230+M234</f>
      </c>
    </row>
    <row r="134" spans="1:16" ht="25.5">
      <c r="A134" t="s">
        <v>50</v>
      </c>
      <c s="34" t="s">
        <v>335</v>
      </c>
      <c s="34" t="s">
        <v>1183</v>
      </c>
      <c s="35" t="s">
        <v>5</v>
      </c>
      <c s="6" t="s">
        <v>1184</v>
      </c>
      <c s="36" t="s">
        <v>89</v>
      </c>
      <c s="37">
        <v>1</v>
      </c>
      <c s="36">
        <v>0.0072</v>
      </c>
      <c s="36">
        <f>ROUND(G134*H134,6)</f>
      </c>
      <c r="L134" s="38">
        <v>0</v>
      </c>
      <c s="32">
        <f>ROUND(ROUND(L134,2)*ROUND(G134,3),2)</f>
      </c>
      <c s="36" t="s">
        <v>121</v>
      </c>
      <c>
        <f>(M134*21)/100</f>
      </c>
      <c t="s">
        <v>28</v>
      </c>
    </row>
    <row r="135" spans="1:5" ht="25.5">
      <c r="A135" s="35" t="s">
        <v>56</v>
      </c>
      <c r="E135" s="39" t="s">
        <v>1184</v>
      </c>
    </row>
    <row r="136" spans="1:5" ht="12.75">
      <c r="A136" s="35" t="s">
        <v>57</v>
      </c>
      <c r="E136" s="40" t="s">
        <v>5</v>
      </c>
    </row>
    <row r="137" spans="1:5" ht="12.75">
      <c r="A137" t="s">
        <v>59</v>
      </c>
      <c r="E137" s="39" t="s">
        <v>5</v>
      </c>
    </row>
    <row r="138" spans="1:16" ht="25.5">
      <c r="A138" t="s">
        <v>50</v>
      </c>
      <c s="34" t="s">
        <v>341</v>
      </c>
      <c s="34" t="s">
        <v>1185</v>
      </c>
      <c s="35" t="s">
        <v>5</v>
      </c>
      <c s="6" t="s">
        <v>1186</v>
      </c>
      <c s="36" t="s">
        <v>89</v>
      </c>
      <c s="37">
        <v>2</v>
      </c>
      <c s="36">
        <v>0.0084</v>
      </c>
      <c s="36">
        <f>ROUND(G138*H138,6)</f>
      </c>
      <c r="L138" s="38">
        <v>0</v>
      </c>
      <c s="32">
        <f>ROUND(ROUND(L138,2)*ROUND(G138,3),2)</f>
      </c>
      <c s="36" t="s">
        <v>121</v>
      </c>
      <c>
        <f>(M138*21)/100</f>
      </c>
      <c t="s">
        <v>28</v>
      </c>
    </row>
    <row r="139" spans="1:5" ht="25.5">
      <c r="A139" s="35" t="s">
        <v>56</v>
      </c>
      <c r="E139" s="39" t="s">
        <v>1186</v>
      </c>
    </row>
    <row r="140" spans="1:5" ht="12.75">
      <c r="A140" s="35" t="s">
        <v>57</v>
      </c>
      <c r="E140" s="40" t="s">
        <v>5</v>
      </c>
    </row>
    <row r="141" spans="1:5" ht="12.75">
      <c r="A141" t="s">
        <v>59</v>
      </c>
      <c r="E141" s="39" t="s">
        <v>5</v>
      </c>
    </row>
    <row r="142" spans="1:16" ht="25.5">
      <c r="A142" t="s">
        <v>50</v>
      </c>
      <c s="34" t="s">
        <v>255</v>
      </c>
      <c s="34" t="s">
        <v>1187</v>
      </c>
      <c s="35" t="s">
        <v>5</v>
      </c>
      <c s="6" t="s">
        <v>1188</v>
      </c>
      <c s="36" t="s">
        <v>89</v>
      </c>
      <c s="37">
        <v>1</v>
      </c>
      <c s="36">
        <v>0.00964</v>
      </c>
      <c s="36">
        <f>ROUND(G142*H142,6)</f>
      </c>
      <c r="L142" s="38">
        <v>0</v>
      </c>
      <c s="32">
        <f>ROUND(ROUND(L142,2)*ROUND(G142,3),2)</f>
      </c>
      <c s="36" t="s">
        <v>121</v>
      </c>
      <c>
        <f>(M142*21)/100</f>
      </c>
      <c t="s">
        <v>28</v>
      </c>
    </row>
    <row r="143" spans="1:5" ht="25.5">
      <c r="A143" s="35" t="s">
        <v>56</v>
      </c>
      <c r="E143" s="39" t="s">
        <v>1188</v>
      </c>
    </row>
    <row r="144" spans="1:5" ht="12.75">
      <c r="A144" s="35" t="s">
        <v>57</v>
      </c>
      <c r="E144" s="40" t="s">
        <v>5</v>
      </c>
    </row>
    <row r="145" spans="1:5" ht="12.75">
      <c r="A145" t="s">
        <v>59</v>
      </c>
      <c r="E145" s="39" t="s">
        <v>5</v>
      </c>
    </row>
    <row r="146" spans="1:16" ht="25.5">
      <c r="A146" t="s">
        <v>50</v>
      </c>
      <c s="34" t="s">
        <v>259</v>
      </c>
      <c s="34" t="s">
        <v>1189</v>
      </c>
      <c s="35" t="s">
        <v>5</v>
      </c>
      <c s="6" t="s">
        <v>1190</v>
      </c>
      <c s="36" t="s">
        <v>89</v>
      </c>
      <c s="37">
        <v>3</v>
      </c>
      <c s="36">
        <v>0.01088</v>
      </c>
      <c s="36">
        <f>ROUND(G146*H146,6)</f>
      </c>
      <c r="L146" s="38">
        <v>0</v>
      </c>
      <c s="32">
        <f>ROUND(ROUND(L146,2)*ROUND(G146,3),2)</f>
      </c>
      <c s="36" t="s">
        <v>121</v>
      </c>
      <c>
        <f>(M146*21)/100</f>
      </c>
      <c t="s">
        <v>28</v>
      </c>
    </row>
    <row r="147" spans="1:5" ht="25.5">
      <c r="A147" s="35" t="s">
        <v>56</v>
      </c>
      <c r="E147" s="39" t="s">
        <v>1190</v>
      </c>
    </row>
    <row r="148" spans="1:5" ht="12.75">
      <c r="A148" s="35" t="s">
        <v>57</v>
      </c>
      <c r="E148" s="40" t="s">
        <v>5</v>
      </c>
    </row>
    <row r="149" spans="1:5" ht="12.75">
      <c r="A149" t="s">
        <v>59</v>
      </c>
      <c r="E149" s="39" t="s">
        <v>5</v>
      </c>
    </row>
    <row r="150" spans="1:16" ht="25.5">
      <c r="A150" t="s">
        <v>50</v>
      </c>
      <c s="34" t="s">
        <v>262</v>
      </c>
      <c s="34" t="s">
        <v>1191</v>
      </c>
      <c s="35" t="s">
        <v>5</v>
      </c>
      <c s="6" t="s">
        <v>1192</v>
      </c>
      <c s="36" t="s">
        <v>89</v>
      </c>
      <c s="37">
        <v>1</v>
      </c>
      <c s="36">
        <v>0.01212</v>
      </c>
      <c s="36">
        <f>ROUND(G150*H150,6)</f>
      </c>
      <c r="L150" s="38">
        <v>0</v>
      </c>
      <c s="32">
        <f>ROUND(ROUND(L150,2)*ROUND(G150,3),2)</f>
      </c>
      <c s="36" t="s">
        <v>121</v>
      </c>
      <c>
        <f>(M150*21)/100</f>
      </c>
      <c t="s">
        <v>28</v>
      </c>
    </row>
    <row r="151" spans="1:5" ht="25.5">
      <c r="A151" s="35" t="s">
        <v>56</v>
      </c>
      <c r="E151" s="39" t="s">
        <v>1192</v>
      </c>
    </row>
    <row r="152" spans="1:5" ht="12.75">
      <c r="A152" s="35" t="s">
        <v>57</v>
      </c>
      <c r="E152" s="40" t="s">
        <v>5</v>
      </c>
    </row>
    <row r="153" spans="1:5" ht="12.75">
      <c r="A153" t="s">
        <v>59</v>
      </c>
      <c r="E153" s="39" t="s">
        <v>5</v>
      </c>
    </row>
    <row r="154" spans="1:16" ht="25.5">
      <c r="A154" t="s">
        <v>50</v>
      </c>
      <c s="34" t="s">
        <v>268</v>
      </c>
      <c s="34" t="s">
        <v>1193</v>
      </c>
      <c s="35" t="s">
        <v>5</v>
      </c>
      <c s="6" t="s">
        <v>1194</v>
      </c>
      <c s="36" t="s">
        <v>89</v>
      </c>
      <c s="37">
        <v>2</v>
      </c>
      <c s="36">
        <v>0.01336</v>
      </c>
      <c s="36">
        <f>ROUND(G154*H154,6)</f>
      </c>
      <c r="L154" s="38">
        <v>0</v>
      </c>
      <c s="32">
        <f>ROUND(ROUND(L154,2)*ROUND(G154,3),2)</f>
      </c>
      <c s="36" t="s">
        <v>121</v>
      </c>
      <c>
        <f>(M154*21)/100</f>
      </c>
      <c t="s">
        <v>28</v>
      </c>
    </row>
    <row r="155" spans="1:5" ht="25.5">
      <c r="A155" s="35" t="s">
        <v>56</v>
      </c>
      <c r="E155" s="39" t="s">
        <v>1194</v>
      </c>
    </row>
    <row r="156" spans="1:5" ht="12.75">
      <c r="A156" s="35" t="s">
        <v>57</v>
      </c>
      <c r="E156" s="40" t="s">
        <v>5</v>
      </c>
    </row>
    <row r="157" spans="1:5" ht="12.75">
      <c r="A157" t="s">
        <v>59</v>
      </c>
      <c r="E157" s="39" t="s">
        <v>5</v>
      </c>
    </row>
    <row r="158" spans="1:16" ht="25.5">
      <c r="A158" t="s">
        <v>50</v>
      </c>
      <c s="34" t="s">
        <v>272</v>
      </c>
      <c s="34" t="s">
        <v>1195</v>
      </c>
      <c s="35" t="s">
        <v>5</v>
      </c>
      <c s="6" t="s">
        <v>1196</v>
      </c>
      <c s="36" t="s">
        <v>89</v>
      </c>
      <c s="37">
        <v>1</v>
      </c>
      <c s="36">
        <v>0.01708</v>
      </c>
      <c s="36">
        <f>ROUND(G158*H158,6)</f>
      </c>
      <c r="L158" s="38">
        <v>0</v>
      </c>
      <c s="32">
        <f>ROUND(ROUND(L158,2)*ROUND(G158,3),2)</f>
      </c>
      <c s="36" t="s">
        <v>121</v>
      </c>
      <c>
        <f>(M158*21)/100</f>
      </c>
      <c t="s">
        <v>28</v>
      </c>
    </row>
    <row r="159" spans="1:5" ht="25.5">
      <c r="A159" s="35" t="s">
        <v>56</v>
      </c>
      <c r="E159" s="39" t="s">
        <v>1196</v>
      </c>
    </row>
    <row r="160" spans="1:5" ht="12.75">
      <c r="A160" s="35" t="s">
        <v>57</v>
      </c>
      <c r="E160" s="40" t="s">
        <v>5</v>
      </c>
    </row>
    <row r="161" spans="1:5" ht="12.75">
      <c r="A161" t="s">
        <v>59</v>
      </c>
      <c r="E161" s="39" t="s">
        <v>5</v>
      </c>
    </row>
    <row r="162" spans="1:16" ht="38.25">
      <c r="A162" t="s">
        <v>50</v>
      </c>
      <c s="34" t="s">
        <v>276</v>
      </c>
      <c s="34" t="s">
        <v>1197</v>
      </c>
      <c s="35" t="s">
        <v>5</v>
      </c>
      <c s="6" t="s">
        <v>1198</v>
      </c>
      <c s="36" t="s">
        <v>89</v>
      </c>
      <c s="37">
        <v>2</v>
      </c>
      <c s="36">
        <v>0.0134</v>
      </c>
      <c s="36">
        <f>ROUND(G162*H162,6)</f>
      </c>
      <c r="L162" s="38">
        <v>0</v>
      </c>
      <c s="32">
        <f>ROUND(ROUND(L162,2)*ROUND(G162,3),2)</f>
      </c>
      <c s="36" t="s">
        <v>121</v>
      </c>
      <c>
        <f>(M162*21)/100</f>
      </c>
      <c t="s">
        <v>28</v>
      </c>
    </row>
    <row r="163" spans="1:5" ht="38.25">
      <c r="A163" s="35" t="s">
        <v>56</v>
      </c>
      <c r="E163" s="39" t="s">
        <v>1198</v>
      </c>
    </row>
    <row r="164" spans="1:5" ht="12.75">
      <c r="A164" s="35" t="s">
        <v>57</v>
      </c>
      <c r="E164" s="40" t="s">
        <v>5</v>
      </c>
    </row>
    <row r="165" spans="1:5" ht="12.75">
      <c r="A165" t="s">
        <v>59</v>
      </c>
      <c r="E165" s="39" t="s">
        <v>5</v>
      </c>
    </row>
    <row r="166" spans="1:16" ht="38.25">
      <c r="A166" t="s">
        <v>50</v>
      </c>
      <c s="34" t="s">
        <v>280</v>
      </c>
      <c s="34" t="s">
        <v>1199</v>
      </c>
      <c s="35" t="s">
        <v>5</v>
      </c>
      <c s="6" t="s">
        <v>1200</v>
      </c>
      <c s="36" t="s">
        <v>89</v>
      </c>
      <c s="37">
        <v>4</v>
      </c>
      <c s="36">
        <v>0.01655</v>
      </c>
      <c s="36">
        <f>ROUND(G166*H166,6)</f>
      </c>
      <c r="L166" s="38">
        <v>0</v>
      </c>
      <c s="32">
        <f>ROUND(ROUND(L166,2)*ROUND(G166,3),2)</f>
      </c>
      <c s="36" t="s">
        <v>121</v>
      </c>
      <c>
        <f>(M166*21)/100</f>
      </c>
      <c t="s">
        <v>28</v>
      </c>
    </row>
    <row r="167" spans="1:5" ht="38.25">
      <c r="A167" s="35" t="s">
        <v>56</v>
      </c>
      <c r="E167" s="39" t="s">
        <v>1200</v>
      </c>
    </row>
    <row r="168" spans="1:5" ht="12.75">
      <c r="A168" s="35" t="s">
        <v>57</v>
      </c>
      <c r="E168" s="40" t="s">
        <v>5</v>
      </c>
    </row>
    <row r="169" spans="1:5" ht="12.75">
      <c r="A169" t="s">
        <v>59</v>
      </c>
      <c r="E169" s="39" t="s">
        <v>5</v>
      </c>
    </row>
    <row r="170" spans="1:16" ht="38.25">
      <c r="A170" t="s">
        <v>50</v>
      </c>
      <c s="34" t="s">
        <v>528</v>
      </c>
      <c s="34" t="s">
        <v>1201</v>
      </c>
      <c s="35" t="s">
        <v>5</v>
      </c>
      <c s="6" t="s">
        <v>1202</v>
      </c>
      <c s="36" t="s">
        <v>89</v>
      </c>
      <c s="37">
        <v>4</v>
      </c>
      <c s="36">
        <v>0.01942</v>
      </c>
      <c s="36">
        <f>ROUND(G170*H170,6)</f>
      </c>
      <c r="L170" s="38">
        <v>0</v>
      </c>
      <c s="32">
        <f>ROUND(ROUND(L170,2)*ROUND(G170,3),2)</f>
      </c>
      <c s="36" t="s">
        <v>121</v>
      </c>
      <c>
        <f>(M170*21)/100</f>
      </c>
      <c t="s">
        <v>28</v>
      </c>
    </row>
    <row r="171" spans="1:5" ht="38.25">
      <c r="A171" s="35" t="s">
        <v>56</v>
      </c>
      <c r="E171" s="39" t="s">
        <v>1202</v>
      </c>
    </row>
    <row r="172" spans="1:5" ht="12.75">
      <c r="A172" s="35" t="s">
        <v>57</v>
      </c>
      <c r="E172" s="40" t="s">
        <v>5</v>
      </c>
    </row>
    <row r="173" spans="1:5" ht="12.75">
      <c r="A173" t="s">
        <v>59</v>
      </c>
      <c r="E173" s="39" t="s">
        <v>5</v>
      </c>
    </row>
    <row r="174" spans="1:16" ht="38.25">
      <c r="A174" t="s">
        <v>50</v>
      </c>
      <c s="34" t="s">
        <v>532</v>
      </c>
      <c s="34" t="s">
        <v>1203</v>
      </c>
      <c s="35" t="s">
        <v>5</v>
      </c>
      <c s="6" t="s">
        <v>1204</v>
      </c>
      <c s="36" t="s">
        <v>89</v>
      </c>
      <c s="37">
        <v>5</v>
      </c>
      <c s="36">
        <v>0.02229</v>
      </c>
      <c s="36">
        <f>ROUND(G174*H174,6)</f>
      </c>
      <c r="L174" s="38">
        <v>0</v>
      </c>
      <c s="32">
        <f>ROUND(ROUND(L174,2)*ROUND(G174,3),2)</f>
      </c>
      <c s="36" t="s">
        <v>121</v>
      </c>
      <c>
        <f>(M174*21)/100</f>
      </c>
      <c t="s">
        <v>28</v>
      </c>
    </row>
    <row r="175" spans="1:5" ht="38.25">
      <c r="A175" s="35" t="s">
        <v>56</v>
      </c>
      <c r="E175" s="39" t="s">
        <v>1204</v>
      </c>
    </row>
    <row r="176" spans="1:5" ht="12.75">
      <c r="A176" s="35" t="s">
        <v>57</v>
      </c>
      <c r="E176" s="40" t="s">
        <v>5</v>
      </c>
    </row>
    <row r="177" spans="1:5" ht="12.75">
      <c r="A177" t="s">
        <v>59</v>
      </c>
      <c r="E177" s="39" t="s">
        <v>5</v>
      </c>
    </row>
    <row r="178" spans="1:16" ht="38.25">
      <c r="A178" t="s">
        <v>50</v>
      </c>
      <c s="34" t="s">
        <v>533</v>
      </c>
      <c s="34" t="s">
        <v>1205</v>
      </c>
      <c s="35" t="s">
        <v>5</v>
      </c>
      <c s="6" t="s">
        <v>1206</v>
      </c>
      <c s="36" t="s">
        <v>89</v>
      </c>
      <c s="37">
        <v>11</v>
      </c>
      <c s="36">
        <v>0.02516</v>
      </c>
      <c s="36">
        <f>ROUND(G178*H178,6)</f>
      </c>
      <c r="L178" s="38">
        <v>0</v>
      </c>
      <c s="32">
        <f>ROUND(ROUND(L178,2)*ROUND(G178,3),2)</f>
      </c>
      <c s="36" t="s">
        <v>121</v>
      </c>
      <c>
        <f>(M178*21)/100</f>
      </c>
      <c t="s">
        <v>28</v>
      </c>
    </row>
    <row r="179" spans="1:5" ht="38.25">
      <c r="A179" s="35" t="s">
        <v>56</v>
      </c>
      <c r="E179" s="39" t="s">
        <v>1206</v>
      </c>
    </row>
    <row r="180" spans="1:5" ht="12.75">
      <c r="A180" s="35" t="s">
        <v>57</v>
      </c>
      <c r="E180" s="40" t="s">
        <v>5</v>
      </c>
    </row>
    <row r="181" spans="1:5" ht="12.75">
      <c r="A181" t="s">
        <v>59</v>
      </c>
      <c r="E181" s="39" t="s">
        <v>5</v>
      </c>
    </row>
    <row r="182" spans="1:16" ht="38.25">
      <c r="A182" t="s">
        <v>50</v>
      </c>
      <c s="34" t="s">
        <v>538</v>
      </c>
      <c s="34" t="s">
        <v>1207</v>
      </c>
      <c s="35" t="s">
        <v>5</v>
      </c>
      <c s="6" t="s">
        <v>1208</v>
      </c>
      <c s="36" t="s">
        <v>89</v>
      </c>
      <c s="37">
        <v>3</v>
      </c>
      <c s="36">
        <v>0.02803</v>
      </c>
      <c s="36">
        <f>ROUND(G182*H182,6)</f>
      </c>
      <c r="L182" s="38">
        <v>0</v>
      </c>
      <c s="32">
        <f>ROUND(ROUND(L182,2)*ROUND(G182,3),2)</f>
      </c>
      <c s="36" t="s">
        <v>121</v>
      </c>
      <c>
        <f>(M182*21)/100</f>
      </c>
      <c t="s">
        <v>28</v>
      </c>
    </row>
    <row r="183" spans="1:5" ht="38.25">
      <c r="A183" s="35" t="s">
        <v>56</v>
      </c>
      <c r="E183" s="39" t="s">
        <v>1208</v>
      </c>
    </row>
    <row r="184" spans="1:5" ht="12.75">
      <c r="A184" s="35" t="s">
        <v>57</v>
      </c>
      <c r="E184" s="40" t="s">
        <v>5</v>
      </c>
    </row>
    <row r="185" spans="1:5" ht="12.75">
      <c r="A185" t="s">
        <v>59</v>
      </c>
      <c r="E185" s="39" t="s">
        <v>5</v>
      </c>
    </row>
    <row r="186" spans="1:16" ht="38.25">
      <c r="A186" t="s">
        <v>50</v>
      </c>
      <c s="34" t="s">
        <v>541</v>
      </c>
      <c s="34" t="s">
        <v>1209</v>
      </c>
      <c s="35" t="s">
        <v>5</v>
      </c>
      <c s="6" t="s">
        <v>1210</v>
      </c>
      <c s="36" t="s">
        <v>89</v>
      </c>
      <c s="37">
        <v>5</v>
      </c>
      <c s="36">
        <v>0.0309</v>
      </c>
      <c s="36">
        <f>ROUND(G186*H186,6)</f>
      </c>
      <c r="L186" s="38">
        <v>0</v>
      </c>
      <c s="32">
        <f>ROUND(ROUND(L186,2)*ROUND(G186,3),2)</f>
      </c>
      <c s="36" t="s">
        <v>121</v>
      </c>
      <c>
        <f>(M186*21)/100</f>
      </c>
      <c t="s">
        <v>28</v>
      </c>
    </row>
    <row r="187" spans="1:5" ht="38.25">
      <c r="A187" s="35" t="s">
        <v>56</v>
      </c>
      <c r="E187" s="39" t="s">
        <v>1210</v>
      </c>
    </row>
    <row r="188" spans="1:5" ht="12.75">
      <c r="A188" s="35" t="s">
        <v>57</v>
      </c>
      <c r="E188" s="40" t="s">
        <v>5</v>
      </c>
    </row>
    <row r="189" spans="1:5" ht="12.75">
      <c r="A189" t="s">
        <v>59</v>
      </c>
      <c r="E189" s="39" t="s">
        <v>5</v>
      </c>
    </row>
    <row r="190" spans="1:16" ht="38.25">
      <c r="A190" t="s">
        <v>50</v>
      </c>
      <c s="34" t="s">
        <v>542</v>
      </c>
      <c s="34" t="s">
        <v>1211</v>
      </c>
      <c s="35" t="s">
        <v>5</v>
      </c>
      <c s="6" t="s">
        <v>1212</v>
      </c>
      <c s="36" t="s">
        <v>89</v>
      </c>
      <c s="37">
        <v>9</v>
      </c>
      <c s="36">
        <v>0.03154</v>
      </c>
      <c s="36">
        <f>ROUND(G190*H190,6)</f>
      </c>
      <c r="L190" s="38">
        <v>0</v>
      </c>
      <c s="32">
        <f>ROUND(ROUND(L190,2)*ROUND(G190,3),2)</f>
      </c>
      <c s="36" t="s">
        <v>121</v>
      </c>
      <c>
        <f>(M190*21)/100</f>
      </c>
      <c t="s">
        <v>28</v>
      </c>
    </row>
    <row r="191" spans="1:5" ht="38.25">
      <c r="A191" s="35" t="s">
        <v>56</v>
      </c>
      <c r="E191" s="39" t="s">
        <v>1213</v>
      </c>
    </row>
    <row r="192" spans="1:5" ht="12.75">
      <c r="A192" s="35" t="s">
        <v>57</v>
      </c>
      <c r="E192" s="40" t="s">
        <v>5</v>
      </c>
    </row>
    <row r="193" spans="1:5" ht="12.75">
      <c r="A193" t="s">
        <v>59</v>
      </c>
      <c r="E193" s="39" t="s">
        <v>5</v>
      </c>
    </row>
    <row r="194" spans="1:16" ht="38.25">
      <c r="A194" t="s">
        <v>50</v>
      </c>
      <c s="34" t="s">
        <v>543</v>
      </c>
      <c s="34" t="s">
        <v>1214</v>
      </c>
      <c s="35" t="s">
        <v>5</v>
      </c>
      <c s="6" t="s">
        <v>1215</v>
      </c>
      <c s="36" t="s">
        <v>89</v>
      </c>
      <c s="37">
        <v>4</v>
      </c>
      <c s="36">
        <v>0.0348</v>
      </c>
      <c s="36">
        <f>ROUND(G194*H194,6)</f>
      </c>
      <c r="L194" s="38">
        <v>0</v>
      </c>
      <c s="32">
        <f>ROUND(ROUND(L194,2)*ROUND(G194,3),2)</f>
      </c>
      <c s="36" t="s">
        <v>121</v>
      </c>
      <c>
        <f>(M194*21)/100</f>
      </c>
      <c t="s">
        <v>28</v>
      </c>
    </row>
    <row r="195" spans="1:5" ht="38.25">
      <c r="A195" s="35" t="s">
        <v>56</v>
      </c>
      <c r="E195" s="39" t="s">
        <v>1216</v>
      </c>
    </row>
    <row r="196" spans="1:5" ht="12.75">
      <c r="A196" s="35" t="s">
        <v>57</v>
      </c>
      <c r="E196" s="40" t="s">
        <v>5</v>
      </c>
    </row>
    <row r="197" spans="1:5" ht="12.75">
      <c r="A197" t="s">
        <v>59</v>
      </c>
      <c r="E197" s="39" t="s">
        <v>5</v>
      </c>
    </row>
    <row r="198" spans="1:16" ht="38.25">
      <c r="A198" t="s">
        <v>50</v>
      </c>
      <c s="34" t="s">
        <v>544</v>
      </c>
      <c s="34" t="s">
        <v>1217</v>
      </c>
      <c s="35" t="s">
        <v>5</v>
      </c>
      <c s="6" t="s">
        <v>1218</v>
      </c>
      <c s="36" t="s">
        <v>89</v>
      </c>
      <c s="37">
        <v>1</v>
      </c>
      <c s="36">
        <v>0.04132</v>
      </c>
      <c s="36">
        <f>ROUND(G198*H198,6)</f>
      </c>
      <c r="L198" s="38">
        <v>0</v>
      </c>
      <c s="32">
        <f>ROUND(ROUND(L198,2)*ROUND(G198,3),2)</f>
      </c>
      <c s="36" t="s">
        <v>121</v>
      </c>
      <c>
        <f>(M198*21)/100</f>
      </c>
      <c t="s">
        <v>28</v>
      </c>
    </row>
    <row r="199" spans="1:5" ht="38.25">
      <c r="A199" s="35" t="s">
        <v>56</v>
      </c>
      <c r="E199" s="39" t="s">
        <v>1219</v>
      </c>
    </row>
    <row r="200" spans="1:5" ht="12.75">
      <c r="A200" s="35" t="s">
        <v>57</v>
      </c>
      <c r="E200" s="40" t="s">
        <v>5</v>
      </c>
    </row>
    <row r="201" spans="1:5" ht="12.75">
      <c r="A201" t="s">
        <v>59</v>
      </c>
      <c r="E201" s="39" t="s">
        <v>5</v>
      </c>
    </row>
    <row r="202" spans="1:16" ht="25.5">
      <c r="A202" t="s">
        <v>50</v>
      </c>
      <c s="34" t="s">
        <v>548</v>
      </c>
      <c s="34" t="s">
        <v>1220</v>
      </c>
      <c s="35" t="s">
        <v>5</v>
      </c>
      <c s="6" t="s">
        <v>1221</v>
      </c>
      <c s="36" t="s">
        <v>89</v>
      </c>
      <c s="37">
        <v>1</v>
      </c>
      <c s="36">
        <v>0.0622</v>
      </c>
      <c s="36">
        <f>ROUND(G202*H202,6)</f>
      </c>
      <c r="L202" s="38">
        <v>0</v>
      </c>
      <c s="32">
        <f>ROUND(ROUND(L202,2)*ROUND(G202,3),2)</f>
      </c>
      <c s="36" t="s">
        <v>121</v>
      </c>
      <c>
        <f>(M202*21)/100</f>
      </c>
      <c t="s">
        <v>28</v>
      </c>
    </row>
    <row r="203" spans="1:5" ht="38.25">
      <c r="A203" s="35" t="s">
        <v>56</v>
      </c>
      <c r="E203" s="39" t="s">
        <v>1222</v>
      </c>
    </row>
    <row r="204" spans="1:5" ht="12.75">
      <c r="A204" s="35" t="s">
        <v>57</v>
      </c>
      <c r="E204" s="40" t="s">
        <v>5</v>
      </c>
    </row>
    <row r="205" spans="1:5" ht="12.75">
      <c r="A205" t="s">
        <v>59</v>
      </c>
      <c r="E205" s="39" t="s">
        <v>5</v>
      </c>
    </row>
    <row r="206" spans="1:16" ht="25.5">
      <c r="A206" t="s">
        <v>50</v>
      </c>
      <c s="34" t="s">
        <v>682</v>
      </c>
      <c s="34" t="s">
        <v>1223</v>
      </c>
      <c s="35" t="s">
        <v>5</v>
      </c>
      <c s="6" t="s">
        <v>1224</v>
      </c>
      <c s="36" t="s">
        <v>89</v>
      </c>
      <c s="37">
        <v>1</v>
      </c>
      <c s="36">
        <v>0.0156</v>
      </c>
      <c s="36">
        <f>ROUND(G206*H206,6)</f>
      </c>
      <c r="L206" s="38">
        <v>0</v>
      </c>
      <c s="32">
        <f>ROUND(ROUND(L206,2)*ROUND(G206,3),2)</f>
      </c>
      <c s="36" t="s">
        <v>121</v>
      </c>
      <c>
        <f>(M206*21)/100</f>
      </c>
      <c t="s">
        <v>28</v>
      </c>
    </row>
    <row r="207" spans="1:5" ht="25.5">
      <c r="A207" s="35" t="s">
        <v>56</v>
      </c>
      <c r="E207" s="39" t="s">
        <v>1224</v>
      </c>
    </row>
    <row r="208" spans="1:5" ht="12.75">
      <c r="A208" s="35" t="s">
        <v>57</v>
      </c>
      <c r="E208" s="40" t="s">
        <v>5</v>
      </c>
    </row>
    <row r="209" spans="1:5" ht="63.75">
      <c r="A209" t="s">
        <v>59</v>
      </c>
      <c r="E209" s="39" t="s">
        <v>1225</v>
      </c>
    </row>
    <row r="210" spans="1:16" ht="25.5">
      <c r="A210" t="s">
        <v>50</v>
      </c>
      <c s="34" t="s">
        <v>686</v>
      </c>
      <c s="34" t="s">
        <v>1226</v>
      </c>
      <c s="35" t="s">
        <v>5</v>
      </c>
      <c s="6" t="s">
        <v>1227</v>
      </c>
      <c s="36" t="s">
        <v>89</v>
      </c>
      <c s="37">
        <v>4</v>
      </c>
      <c s="36">
        <v>0.0258</v>
      </c>
      <c s="36">
        <f>ROUND(G210*H210,6)</f>
      </c>
      <c r="L210" s="38">
        <v>0</v>
      </c>
      <c s="32">
        <f>ROUND(ROUND(L210,2)*ROUND(G210,3),2)</f>
      </c>
      <c s="36" t="s">
        <v>121</v>
      </c>
      <c>
        <f>(M210*21)/100</f>
      </c>
      <c t="s">
        <v>28</v>
      </c>
    </row>
    <row r="211" spans="1:5" ht="25.5">
      <c r="A211" s="35" t="s">
        <v>56</v>
      </c>
      <c r="E211" s="39" t="s">
        <v>1227</v>
      </c>
    </row>
    <row r="212" spans="1:5" ht="12.75">
      <c r="A212" s="35" t="s">
        <v>57</v>
      </c>
      <c r="E212" s="40" t="s">
        <v>5</v>
      </c>
    </row>
    <row r="213" spans="1:5" ht="63.75">
      <c r="A213" t="s">
        <v>59</v>
      </c>
      <c r="E213" s="39" t="s">
        <v>1225</v>
      </c>
    </row>
    <row r="214" spans="1:16" ht="25.5">
      <c r="A214" t="s">
        <v>50</v>
      </c>
      <c s="34" t="s">
        <v>690</v>
      </c>
      <c s="34" t="s">
        <v>1228</v>
      </c>
      <c s="35" t="s">
        <v>5</v>
      </c>
      <c s="6" t="s">
        <v>1229</v>
      </c>
      <c s="36" t="s">
        <v>89</v>
      </c>
      <c s="37">
        <v>1</v>
      </c>
      <c s="36">
        <v>0.0391</v>
      </c>
      <c s="36">
        <f>ROUND(G214*H214,6)</f>
      </c>
      <c r="L214" s="38">
        <v>0</v>
      </c>
      <c s="32">
        <f>ROUND(ROUND(L214,2)*ROUND(G214,3),2)</f>
      </c>
      <c s="36" t="s">
        <v>121</v>
      </c>
      <c>
        <f>(M214*21)/100</f>
      </c>
      <c t="s">
        <v>28</v>
      </c>
    </row>
    <row r="215" spans="1:5" ht="25.5">
      <c r="A215" s="35" t="s">
        <v>56</v>
      </c>
      <c r="E215" s="39" t="s">
        <v>1229</v>
      </c>
    </row>
    <row r="216" spans="1:5" ht="12.75">
      <c r="A216" s="35" t="s">
        <v>57</v>
      </c>
      <c r="E216" s="40" t="s">
        <v>5</v>
      </c>
    </row>
    <row r="217" spans="1:5" ht="63.75">
      <c r="A217" t="s">
        <v>59</v>
      </c>
      <c r="E217" s="39" t="s">
        <v>1225</v>
      </c>
    </row>
    <row r="218" spans="1:16" ht="12.75">
      <c r="A218" t="s">
        <v>50</v>
      </c>
      <c s="34" t="s">
        <v>693</v>
      </c>
      <c s="34" t="s">
        <v>1230</v>
      </c>
      <c s="35" t="s">
        <v>5</v>
      </c>
      <c s="6" t="s">
        <v>1231</v>
      </c>
      <c s="36" t="s">
        <v>89</v>
      </c>
      <c s="37">
        <v>10</v>
      </c>
      <c s="36">
        <v>0</v>
      </c>
      <c s="36">
        <f>ROUND(G218*H218,6)</f>
      </c>
      <c r="L218" s="38">
        <v>0</v>
      </c>
      <c s="32">
        <f>ROUND(ROUND(L218,2)*ROUND(G218,3),2)</f>
      </c>
      <c s="36" t="s">
        <v>55</v>
      </c>
      <c>
        <f>(M218*21)/100</f>
      </c>
      <c t="s">
        <v>28</v>
      </c>
    </row>
    <row r="219" spans="1:5" ht="12.75">
      <c r="A219" s="35" t="s">
        <v>56</v>
      </c>
      <c r="E219" s="39" t="s">
        <v>1231</v>
      </c>
    </row>
    <row r="220" spans="1:5" ht="12.75">
      <c r="A220" s="35" t="s">
        <v>57</v>
      </c>
      <c r="E220" s="40" t="s">
        <v>5</v>
      </c>
    </row>
    <row r="221" spans="1:5" ht="12.75">
      <c r="A221" t="s">
        <v>59</v>
      </c>
      <c r="E221" s="39" t="s">
        <v>5</v>
      </c>
    </row>
    <row r="222" spans="1:16" ht="12.75">
      <c r="A222" t="s">
        <v>50</v>
      </c>
      <c s="34" t="s">
        <v>697</v>
      </c>
      <c s="34" t="s">
        <v>1232</v>
      </c>
      <c s="35" t="s">
        <v>5</v>
      </c>
      <c s="6" t="s">
        <v>1233</v>
      </c>
      <c s="36" t="s">
        <v>89</v>
      </c>
      <c s="37">
        <v>49</v>
      </c>
      <c s="36">
        <v>0</v>
      </c>
      <c s="36">
        <f>ROUND(G222*H222,6)</f>
      </c>
      <c r="L222" s="38">
        <v>0</v>
      </c>
      <c s="32">
        <f>ROUND(ROUND(L222,2)*ROUND(G222,3),2)</f>
      </c>
      <c s="36" t="s">
        <v>55</v>
      </c>
      <c>
        <f>(M222*21)/100</f>
      </c>
      <c t="s">
        <v>28</v>
      </c>
    </row>
    <row r="223" spans="1:5" ht="12.75">
      <c r="A223" s="35" t="s">
        <v>56</v>
      </c>
      <c r="E223" s="39" t="s">
        <v>1233</v>
      </c>
    </row>
    <row r="224" spans="1:5" ht="12.75">
      <c r="A224" s="35" t="s">
        <v>57</v>
      </c>
      <c r="E224" s="40" t="s">
        <v>5</v>
      </c>
    </row>
    <row r="225" spans="1:5" ht="12.75">
      <c r="A225" t="s">
        <v>59</v>
      </c>
      <c r="E225" s="39" t="s">
        <v>5</v>
      </c>
    </row>
    <row r="226" spans="1:16" ht="12.75">
      <c r="A226" t="s">
        <v>50</v>
      </c>
      <c s="34" t="s">
        <v>700</v>
      </c>
      <c s="34" t="s">
        <v>1234</v>
      </c>
      <c s="35" t="s">
        <v>5</v>
      </c>
      <c s="6" t="s">
        <v>1235</v>
      </c>
      <c s="36" t="s">
        <v>89</v>
      </c>
      <c s="37">
        <v>1</v>
      </c>
      <c s="36">
        <v>0</v>
      </c>
      <c s="36">
        <f>ROUND(G226*H226,6)</f>
      </c>
      <c r="L226" s="38">
        <v>0</v>
      </c>
      <c s="32">
        <f>ROUND(ROUND(L226,2)*ROUND(G226,3),2)</f>
      </c>
      <c s="36" t="s">
        <v>55</v>
      </c>
      <c>
        <f>(M226*21)/100</f>
      </c>
      <c t="s">
        <v>28</v>
      </c>
    </row>
    <row r="227" spans="1:5" ht="12.75">
      <c r="A227" s="35" t="s">
        <v>56</v>
      </c>
      <c r="E227" s="39" t="s">
        <v>1235</v>
      </c>
    </row>
    <row r="228" spans="1:5" ht="12.75">
      <c r="A228" s="35" t="s">
        <v>57</v>
      </c>
      <c r="E228" s="40" t="s">
        <v>5</v>
      </c>
    </row>
    <row r="229" spans="1:5" ht="12.75">
      <c r="A229" t="s">
        <v>59</v>
      </c>
      <c r="E229" s="39" t="s">
        <v>5</v>
      </c>
    </row>
    <row r="230" spans="1:16" ht="12.75">
      <c r="A230" t="s">
        <v>50</v>
      </c>
      <c s="34" t="s">
        <v>703</v>
      </c>
      <c s="34" t="s">
        <v>1236</v>
      </c>
      <c s="35" t="s">
        <v>5</v>
      </c>
      <c s="6" t="s">
        <v>1237</v>
      </c>
      <c s="36" t="s">
        <v>120</v>
      </c>
      <c s="37">
        <v>6</v>
      </c>
      <c s="36">
        <v>0</v>
      </c>
      <c s="36">
        <f>ROUND(G230*H230,6)</f>
      </c>
      <c r="L230" s="38">
        <v>0</v>
      </c>
      <c s="32">
        <f>ROUND(ROUND(L230,2)*ROUND(G230,3),2)</f>
      </c>
      <c s="36" t="s">
        <v>55</v>
      </c>
      <c>
        <f>(M230*21)/100</f>
      </c>
      <c t="s">
        <v>28</v>
      </c>
    </row>
    <row r="231" spans="1:5" ht="12.75">
      <c r="A231" s="35" t="s">
        <v>56</v>
      </c>
      <c r="E231" s="39" t="s">
        <v>1237</v>
      </c>
    </row>
    <row r="232" spans="1:5" ht="12.75">
      <c r="A232" s="35" t="s">
        <v>57</v>
      </c>
      <c r="E232" s="40" t="s">
        <v>5</v>
      </c>
    </row>
    <row r="233" spans="1:5" ht="12.75">
      <c r="A233" t="s">
        <v>59</v>
      </c>
      <c r="E233" s="39" t="s">
        <v>5</v>
      </c>
    </row>
    <row r="234" spans="1:16" ht="25.5">
      <c r="A234" t="s">
        <v>50</v>
      </c>
      <c s="34" t="s">
        <v>706</v>
      </c>
      <c s="34" t="s">
        <v>1238</v>
      </c>
      <c s="35" t="s">
        <v>5</v>
      </c>
      <c s="6" t="s">
        <v>1239</v>
      </c>
      <c s="36" t="s">
        <v>182</v>
      </c>
      <c s="37">
        <v>1.604</v>
      </c>
      <c s="36">
        <v>0</v>
      </c>
      <c s="36">
        <f>ROUND(G234*H234,6)</f>
      </c>
      <c r="L234" s="38">
        <v>0</v>
      </c>
      <c s="32">
        <f>ROUND(ROUND(L234,2)*ROUND(G234,3),2)</f>
      </c>
      <c s="36" t="s">
        <v>121</v>
      </c>
      <c>
        <f>(M234*21)/100</f>
      </c>
      <c t="s">
        <v>28</v>
      </c>
    </row>
    <row r="235" spans="1:5" ht="25.5">
      <c r="A235" s="35" t="s">
        <v>56</v>
      </c>
      <c r="E235" s="39" t="s">
        <v>1239</v>
      </c>
    </row>
    <row r="236" spans="1:5" ht="12.75">
      <c r="A236" s="35" t="s">
        <v>57</v>
      </c>
      <c r="E236" s="40" t="s">
        <v>5</v>
      </c>
    </row>
    <row r="237" spans="1:5" ht="114.75">
      <c r="A237" t="s">
        <v>59</v>
      </c>
      <c r="E237" s="39" t="s">
        <v>905</v>
      </c>
    </row>
    <row r="238" spans="1:13" ht="12.75">
      <c r="A238" t="s">
        <v>47</v>
      </c>
      <c r="C238" s="31" t="s">
        <v>1240</v>
      </c>
      <c r="E238" s="33" t="s">
        <v>1241</v>
      </c>
      <c r="J238" s="32">
        <f>0</f>
      </c>
      <c s="32">
        <f>0</f>
      </c>
      <c s="32">
        <f>0+L239+L243</f>
      </c>
      <c s="32">
        <f>0+M239+M243</f>
      </c>
    </row>
    <row r="239" spans="1:16" ht="25.5">
      <c r="A239" t="s">
        <v>50</v>
      </c>
      <c s="34" t="s">
        <v>710</v>
      </c>
      <c s="34" t="s">
        <v>1242</v>
      </c>
      <c s="35" t="s">
        <v>5</v>
      </c>
      <c s="6" t="s">
        <v>1243</v>
      </c>
      <c s="36" t="s">
        <v>82</v>
      </c>
      <c s="37">
        <v>955</v>
      </c>
      <c s="36">
        <v>2E-05</v>
      </c>
      <c s="36">
        <f>ROUND(G239*H239,6)</f>
      </c>
      <c r="L239" s="38">
        <v>0</v>
      </c>
      <c s="32">
        <f>ROUND(ROUND(L239,2)*ROUND(G239,3),2)</f>
      </c>
      <c s="36" t="s">
        <v>121</v>
      </c>
      <c>
        <f>(M239*21)/100</f>
      </c>
      <c t="s">
        <v>28</v>
      </c>
    </row>
    <row r="240" spans="1:5" ht="25.5">
      <c r="A240" s="35" t="s">
        <v>56</v>
      </c>
      <c r="E240" s="39" t="s">
        <v>1243</v>
      </c>
    </row>
    <row r="241" spans="1:5" ht="12.75">
      <c r="A241" s="35" t="s">
        <v>57</v>
      </c>
      <c r="E241" s="40" t="s">
        <v>5</v>
      </c>
    </row>
    <row r="242" spans="1:5" ht="12.75">
      <c r="A242" t="s">
        <v>59</v>
      </c>
      <c r="E242" s="39" t="s">
        <v>5</v>
      </c>
    </row>
    <row r="243" spans="1:16" ht="25.5">
      <c r="A243" t="s">
        <v>50</v>
      </c>
      <c s="34" t="s">
        <v>714</v>
      </c>
      <c s="34" t="s">
        <v>1244</v>
      </c>
      <c s="35" t="s">
        <v>5</v>
      </c>
      <c s="6" t="s">
        <v>1245</v>
      </c>
      <c s="36" t="s">
        <v>82</v>
      </c>
      <c s="37">
        <v>955</v>
      </c>
      <c s="36">
        <v>3E-05</v>
      </c>
      <c s="36">
        <f>ROUND(G243*H243,6)</f>
      </c>
      <c r="L243" s="38">
        <v>0</v>
      </c>
      <c s="32">
        <f>ROUND(ROUND(L243,2)*ROUND(G243,3),2)</f>
      </c>
      <c s="36" t="s">
        <v>121</v>
      </c>
      <c>
        <f>(M243*21)/100</f>
      </c>
      <c t="s">
        <v>28</v>
      </c>
    </row>
    <row r="244" spans="1:5" ht="25.5">
      <c r="A244" s="35" t="s">
        <v>56</v>
      </c>
      <c r="E244" s="39" t="s">
        <v>1245</v>
      </c>
    </row>
    <row r="245" spans="1:5" ht="12.75">
      <c r="A245" s="35" t="s">
        <v>57</v>
      </c>
      <c r="E245" s="40" t="s">
        <v>5</v>
      </c>
    </row>
    <row r="246" spans="1:5" ht="12.75">
      <c r="A246" t="s">
        <v>59</v>
      </c>
      <c r="E246" s="39" t="s">
        <v>5</v>
      </c>
    </row>
    <row r="247" spans="1:13" ht="12.75">
      <c r="A247" t="s">
        <v>47</v>
      </c>
      <c r="C247" s="31" t="s">
        <v>517</v>
      </c>
      <c r="E247" s="33" t="s">
        <v>518</v>
      </c>
      <c r="J247" s="32">
        <f>0</f>
      </c>
      <c s="32">
        <f>0</f>
      </c>
      <c s="32">
        <f>0+L248</f>
      </c>
      <c s="32">
        <f>0+M248</f>
      </c>
    </row>
    <row r="248" spans="1:16" ht="25.5">
      <c r="A248" t="s">
        <v>50</v>
      </c>
      <c s="34" t="s">
        <v>51</v>
      </c>
      <c s="34" t="s">
        <v>519</v>
      </c>
      <c s="35" t="s">
        <v>5</v>
      </c>
      <c s="6" t="s">
        <v>520</v>
      </c>
      <c s="36" t="s">
        <v>154</v>
      </c>
      <c s="37">
        <v>10</v>
      </c>
      <c s="36">
        <v>0.00013</v>
      </c>
      <c s="36">
        <f>ROUND(G248*H248,6)</f>
      </c>
      <c r="L248" s="38">
        <v>0</v>
      </c>
      <c s="32">
        <f>ROUND(ROUND(L248,2)*ROUND(G248,3),2)</f>
      </c>
      <c s="36" t="s">
        <v>121</v>
      </c>
      <c>
        <f>(M248*21)/100</f>
      </c>
      <c t="s">
        <v>28</v>
      </c>
    </row>
    <row r="249" spans="1:5" ht="25.5">
      <c r="A249" s="35" t="s">
        <v>56</v>
      </c>
      <c r="E249" s="39" t="s">
        <v>520</v>
      </c>
    </row>
    <row r="250" spans="1:5" ht="12.75">
      <c r="A250" s="35" t="s">
        <v>57</v>
      </c>
      <c r="E250" s="40" t="s">
        <v>5</v>
      </c>
    </row>
    <row r="251" spans="1:5" ht="63.75">
      <c r="A251" t="s">
        <v>59</v>
      </c>
      <c r="E251" s="39" t="s">
        <v>521</v>
      </c>
    </row>
    <row r="252" spans="1:13" ht="12.75">
      <c r="A252" t="s">
        <v>47</v>
      </c>
      <c r="C252" s="31" t="s">
        <v>522</v>
      </c>
      <c r="E252" s="33" t="s">
        <v>523</v>
      </c>
      <c r="J252" s="32">
        <f>0</f>
      </c>
      <c s="32">
        <f>0</f>
      </c>
      <c s="32">
        <f>0+L253+L257+L261+L265</f>
      </c>
      <c s="32">
        <f>0+M253+M257+M261+M265</f>
      </c>
    </row>
    <row r="253" spans="1:16" ht="38.25">
      <c r="A253" t="s">
        <v>50</v>
      </c>
      <c s="34" t="s">
        <v>28</v>
      </c>
      <c s="34" t="s">
        <v>529</v>
      </c>
      <c s="35" t="s">
        <v>5</v>
      </c>
      <c s="6" t="s">
        <v>530</v>
      </c>
      <c s="36" t="s">
        <v>89</v>
      </c>
      <c s="37">
        <v>191</v>
      </c>
      <c s="36">
        <v>0.00442</v>
      </c>
      <c s="36">
        <f>ROUND(G253*H253,6)</f>
      </c>
      <c r="L253" s="38">
        <v>0</v>
      </c>
      <c s="32">
        <f>ROUND(ROUND(L253,2)*ROUND(G253,3),2)</f>
      </c>
      <c s="36" t="s">
        <v>121</v>
      </c>
      <c>
        <f>(M253*21)/100</f>
      </c>
      <c t="s">
        <v>28</v>
      </c>
    </row>
    <row r="254" spans="1:5" ht="38.25">
      <c r="A254" s="35" t="s">
        <v>56</v>
      </c>
      <c r="E254" s="39" t="s">
        <v>531</v>
      </c>
    </row>
    <row r="255" spans="1:5" ht="12.75">
      <c r="A255" s="35" t="s">
        <v>57</v>
      </c>
      <c r="E255" s="40" t="s">
        <v>5</v>
      </c>
    </row>
    <row r="256" spans="1:5" ht="25.5">
      <c r="A256" t="s">
        <v>59</v>
      </c>
      <c r="E256" s="39" t="s">
        <v>299</v>
      </c>
    </row>
    <row r="257" spans="1:16" ht="12.75">
      <c r="A257" t="s">
        <v>50</v>
      </c>
      <c s="34" t="s">
        <v>26</v>
      </c>
      <c s="34" t="s">
        <v>526</v>
      </c>
      <c s="35" t="s">
        <v>5</v>
      </c>
      <c s="6" t="s">
        <v>527</v>
      </c>
      <c s="36" t="s">
        <v>89</v>
      </c>
      <c s="37">
        <v>100</v>
      </c>
      <c s="36">
        <v>0.00058</v>
      </c>
      <c s="36">
        <f>ROUND(G257*H257,6)</f>
      </c>
      <c r="L257" s="38">
        <v>0</v>
      </c>
      <c s="32">
        <f>ROUND(ROUND(L257,2)*ROUND(G257,3),2)</f>
      </c>
      <c s="36" t="s">
        <v>121</v>
      </c>
      <c>
        <f>(M257*21)/100</f>
      </c>
      <c t="s">
        <v>28</v>
      </c>
    </row>
    <row r="258" spans="1:5" ht="12.75">
      <c r="A258" s="35" t="s">
        <v>56</v>
      </c>
      <c r="E258" s="39" t="s">
        <v>527</v>
      </c>
    </row>
    <row r="259" spans="1:5" ht="12.75">
      <c r="A259" s="35" t="s">
        <v>57</v>
      </c>
      <c r="E259" s="40" t="s">
        <v>5</v>
      </c>
    </row>
    <row r="260" spans="1:5" ht="12.75">
      <c r="A260" t="s">
        <v>59</v>
      </c>
      <c r="E260" s="39" t="s">
        <v>5</v>
      </c>
    </row>
    <row r="261" spans="1:16" ht="12.75">
      <c r="A261" t="s">
        <v>50</v>
      </c>
      <c s="34" t="s">
        <v>67</v>
      </c>
      <c s="34" t="s">
        <v>534</v>
      </c>
      <c s="35" t="s">
        <v>5</v>
      </c>
      <c s="6" t="s">
        <v>535</v>
      </c>
      <c s="36" t="s">
        <v>89</v>
      </c>
      <c s="37">
        <v>36</v>
      </c>
      <c s="36">
        <v>0.00232</v>
      </c>
      <c s="36">
        <f>ROUND(G261*H261,6)</f>
      </c>
      <c r="L261" s="38">
        <v>0</v>
      </c>
      <c s="32">
        <f>ROUND(ROUND(L261,2)*ROUND(G261,3),2)</f>
      </c>
      <c s="36" t="s">
        <v>121</v>
      </c>
      <c>
        <f>(M261*21)/100</f>
      </c>
      <c t="s">
        <v>28</v>
      </c>
    </row>
    <row r="262" spans="1:5" ht="12.75">
      <c r="A262" s="35" t="s">
        <v>56</v>
      </c>
      <c r="E262" s="39" t="s">
        <v>535</v>
      </c>
    </row>
    <row r="263" spans="1:5" ht="12.75">
      <c r="A263" s="35" t="s">
        <v>57</v>
      </c>
      <c r="E263" s="40" t="s">
        <v>5</v>
      </c>
    </row>
    <row r="264" spans="1:5" ht="12.75">
      <c r="A264" t="s">
        <v>59</v>
      </c>
      <c r="E264" s="39" t="s">
        <v>5</v>
      </c>
    </row>
    <row r="265" spans="1:16" ht="12.75">
      <c r="A265" t="s">
        <v>50</v>
      </c>
      <c s="34" t="s">
        <v>71</v>
      </c>
      <c s="34" t="s">
        <v>1246</v>
      </c>
      <c s="35" t="s">
        <v>5</v>
      </c>
      <c s="6" t="s">
        <v>1247</v>
      </c>
      <c s="36" t="s">
        <v>89</v>
      </c>
      <c s="37">
        <v>55</v>
      </c>
      <c s="36">
        <v>0.00016</v>
      </c>
      <c s="36">
        <f>ROUND(G265*H265,6)</f>
      </c>
      <c r="L265" s="38">
        <v>0</v>
      </c>
      <c s="32">
        <f>ROUND(ROUND(L265,2)*ROUND(G265,3),2)</f>
      </c>
      <c s="36" t="s">
        <v>121</v>
      </c>
      <c>
        <f>(M265*21)/100</f>
      </c>
      <c t="s">
        <v>28</v>
      </c>
    </row>
    <row r="266" spans="1:5" ht="12.75">
      <c r="A266" s="35" t="s">
        <v>56</v>
      </c>
      <c r="E266" s="39" t="s">
        <v>1247</v>
      </c>
    </row>
    <row r="267" spans="1:5" ht="12.75">
      <c r="A267" s="35" t="s">
        <v>57</v>
      </c>
      <c r="E267" s="40" t="s">
        <v>5</v>
      </c>
    </row>
    <row r="268" spans="1:5" ht="12.75">
      <c r="A268" t="s">
        <v>59</v>
      </c>
      <c r="E268" s="39" t="s">
        <v>5</v>
      </c>
    </row>
    <row r="269" spans="1:13" ht="12.75">
      <c r="A269" t="s">
        <v>47</v>
      </c>
      <c r="C269" s="31" t="s">
        <v>339</v>
      </c>
      <c r="E269" s="33" t="s">
        <v>340</v>
      </c>
      <c r="J269" s="32">
        <f>0</f>
      </c>
      <c s="32">
        <f>0</f>
      </c>
      <c s="32">
        <f>0+L270</f>
      </c>
      <c s="32">
        <f>0+M270</f>
      </c>
    </row>
    <row r="270" spans="1:16" ht="38.25">
      <c r="A270" t="s">
        <v>50</v>
      </c>
      <c s="34" t="s">
        <v>27</v>
      </c>
      <c s="34" t="s">
        <v>549</v>
      </c>
      <c s="35" t="s">
        <v>5</v>
      </c>
      <c s="6" t="s">
        <v>550</v>
      </c>
      <c s="36" t="s">
        <v>182</v>
      </c>
      <c s="37">
        <v>0.996</v>
      </c>
      <c s="36">
        <v>0</v>
      </c>
      <c s="36">
        <f>ROUND(G270*H270,6)</f>
      </c>
      <c r="L270" s="38">
        <v>0</v>
      </c>
      <c s="32">
        <f>ROUND(ROUND(L270,2)*ROUND(G270,3),2)</f>
      </c>
      <c s="36" t="s">
        <v>121</v>
      </c>
      <c>
        <f>(M270*21)/100</f>
      </c>
      <c t="s">
        <v>28</v>
      </c>
    </row>
    <row r="271" spans="1:5" ht="38.25">
      <c r="A271" s="35" t="s">
        <v>56</v>
      </c>
      <c r="E271" s="39" t="s">
        <v>551</v>
      </c>
    </row>
    <row r="272" spans="1:5" ht="12.75">
      <c r="A272" s="35" t="s">
        <v>57</v>
      </c>
      <c r="E272" s="40" t="s">
        <v>5</v>
      </c>
    </row>
    <row r="273" spans="1:5" ht="76.5">
      <c r="A273" t="s">
        <v>59</v>
      </c>
      <c r="E273" s="39" t="s">
        <v>552</v>
      </c>
    </row>
    <row r="274" spans="1:13" ht="12.75">
      <c r="A274" t="s">
        <v>47</v>
      </c>
      <c r="C274" s="31" t="s">
        <v>931</v>
      </c>
      <c r="E274" s="33" t="s">
        <v>932</v>
      </c>
      <c r="J274" s="32">
        <f>0</f>
      </c>
      <c s="32">
        <f>0</f>
      </c>
      <c s="32">
        <f>0+L275</f>
      </c>
      <c s="32">
        <f>0+M275</f>
      </c>
    </row>
    <row r="275" spans="1:16" ht="25.5">
      <c r="A275" t="s">
        <v>50</v>
      </c>
      <c s="34" t="s">
        <v>717</v>
      </c>
      <c s="34" t="s">
        <v>934</v>
      </c>
      <c s="35" t="s">
        <v>5</v>
      </c>
      <c s="6" t="s">
        <v>935</v>
      </c>
      <c s="36" t="s">
        <v>74</v>
      </c>
      <c s="37">
        <v>200</v>
      </c>
      <c s="36">
        <v>0</v>
      </c>
      <c s="36">
        <f>ROUND(G275*H275,6)</f>
      </c>
      <c r="L275" s="38">
        <v>0</v>
      </c>
      <c s="32">
        <f>ROUND(ROUND(L275,2)*ROUND(G275,3),2)</f>
      </c>
      <c s="36" t="s">
        <v>121</v>
      </c>
      <c>
        <f>(M275*21)/100</f>
      </c>
      <c t="s">
        <v>28</v>
      </c>
    </row>
    <row r="276" spans="1:5" ht="25.5">
      <c r="A276" s="35" t="s">
        <v>56</v>
      </c>
      <c r="E276" s="39" t="s">
        <v>935</v>
      </c>
    </row>
    <row r="277" spans="1:5" ht="12.75">
      <c r="A277" s="35" t="s">
        <v>57</v>
      </c>
      <c r="E277" s="40" t="s">
        <v>5</v>
      </c>
    </row>
    <row r="278" spans="1:5" ht="12.75">
      <c r="A278" t="s">
        <v>59</v>
      </c>
      <c r="E27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COUNTIFS(L8:L203,"=0",A8:A203,"P")+COUNTIFS(L8:L203,"",A8:A203,"P")+SUM(Q8:Q203)</f>
      </c>
    </row>
    <row r="8" spans="1:13" ht="12.75">
      <c r="A8" t="s">
        <v>45</v>
      </c>
      <c r="C8" s="28" t="s">
        <v>1250</v>
      </c>
      <c r="E8" s="30" t="s">
        <v>1249</v>
      </c>
      <c r="J8" s="29">
        <f>0+J9+J122+J135+J148+J157+J162+J171+J180+J197+J202</f>
      </c>
      <c s="29">
        <f>0+K9+K122+K135+K148+K157+K162+K171+K180+K197+K202</f>
      </c>
      <c s="29">
        <f>0+L9+L122+L135+L148+L157+L162+L171+L180+L197+L202</f>
      </c>
      <c s="29">
        <f>0+M9+M122+M135+M148+M157+M162+M171+M180+M197+M202</f>
      </c>
    </row>
    <row r="9" spans="1:13" ht="12.75">
      <c r="A9" t="s">
        <v>47</v>
      </c>
      <c r="C9" s="31" t="s">
        <v>1251</v>
      </c>
      <c r="E9" s="33" t="s">
        <v>1252</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93</v>
      </c>
      <c s="34" t="s">
        <v>1253</v>
      </c>
      <c s="35" t="s">
        <v>5</v>
      </c>
      <c s="6" t="s">
        <v>1254</v>
      </c>
      <c s="36" t="s">
        <v>82</v>
      </c>
      <c s="37">
        <v>20</v>
      </c>
      <c s="36">
        <v>0.00011</v>
      </c>
      <c s="36">
        <f>ROUND(G10*H10,6)</f>
      </c>
      <c r="L10" s="38">
        <v>0</v>
      </c>
      <c s="32">
        <f>ROUND(ROUND(L10,2)*ROUND(G10,3),2)</f>
      </c>
      <c s="36" t="s">
        <v>121</v>
      </c>
      <c>
        <f>(M10*21)/100</f>
      </c>
      <c t="s">
        <v>28</v>
      </c>
    </row>
    <row r="11" spans="1:5" ht="12.75">
      <c r="A11" s="35" t="s">
        <v>56</v>
      </c>
      <c r="E11" s="39" t="s">
        <v>1254</v>
      </c>
    </row>
    <row r="12" spans="1:5" ht="12.75">
      <c r="A12" s="35" t="s">
        <v>57</v>
      </c>
      <c r="E12" s="40" t="s">
        <v>5</v>
      </c>
    </row>
    <row r="13" spans="1:5" ht="12.75">
      <c r="A13" t="s">
        <v>59</v>
      </c>
      <c r="E13" s="39" t="s">
        <v>5</v>
      </c>
    </row>
    <row r="14" spans="1:16" ht="12.75">
      <c r="A14" t="s">
        <v>50</v>
      </c>
      <c s="34" t="s">
        <v>96</v>
      </c>
      <c s="34" t="s">
        <v>1255</v>
      </c>
      <c s="35" t="s">
        <v>5</v>
      </c>
      <c s="6" t="s">
        <v>1256</v>
      </c>
      <c s="36" t="s">
        <v>82</v>
      </c>
      <c s="37">
        <v>40</v>
      </c>
      <c s="36">
        <v>0.00039</v>
      </c>
      <c s="36">
        <f>ROUND(G14*H14,6)</f>
      </c>
      <c r="L14" s="38">
        <v>0</v>
      </c>
      <c s="32">
        <f>ROUND(ROUND(L14,2)*ROUND(G14,3),2)</f>
      </c>
      <c s="36" t="s">
        <v>121</v>
      </c>
      <c>
        <f>(M14*21)/100</f>
      </c>
      <c t="s">
        <v>28</v>
      </c>
    </row>
    <row r="15" spans="1:5" ht="12.75">
      <c r="A15" s="35" t="s">
        <v>56</v>
      </c>
      <c r="E15" s="39" t="s">
        <v>1256</v>
      </c>
    </row>
    <row r="16" spans="1:5" ht="12.75">
      <c r="A16" s="35" t="s">
        <v>57</v>
      </c>
      <c r="E16" s="40" t="s">
        <v>5</v>
      </c>
    </row>
    <row r="17" spans="1:5" ht="12.75">
      <c r="A17" t="s">
        <v>59</v>
      </c>
      <c r="E17" s="39" t="s">
        <v>5</v>
      </c>
    </row>
    <row r="18" spans="1:16" ht="12.75">
      <c r="A18" t="s">
        <v>50</v>
      </c>
      <c s="34" t="s">
        <v>99</v>
      </c>
      <c s="34" t="s">
        <v>1257</v>
      </c>
      <c s="35" t="s">
        <v>5</v>
      </c>
      <c s="6" t="s">
        <v>1258</v>
      </c>
      <c s="36" t="s">
        <v>82</v>
      </c>
      <c s="37">
        <v>20</v>
      </c>
      <c s="36">
        <v>0.00468</v>
      </c>
      <c s="36">
        <f>ROUND(G18*H18,6)</f>
      </c>
      <c r="L18" s="38">
        <v>0</v>
      </c>
      <c s="32">
        <f>ROUND(ROUND(L18,2)*ROUND(G18,3),2)</f>
      </c>
      <c s="36" t="s">
        <v>121</v>
      </c>
      <c>
        <f>(M18*21)/100</f>
      </c>
      <c t="s">
        <v>28</v>
      </c>
    </row>
    <row r="19" spans="1:5" ht="12.75">
      <c r="A19" s="35" t="s">
        <v>56</v>
      </c>
      <c r="E19" s="39" t="s">
        <v>1258</v>
      </c>
    </row>
    <row r="20" spans="1:5" ht="12.75">
      <c r="A20" s="35" t="s">
        <v>57</v>
      </c>
      <c r="E20" s="40" t="s">
        <v>5</v>
      </c>
    </row>
    <row r="21" spans="1:5" ht="12.75">
      <c r="A21" t="s">
        <v>59</v>
      </c>
      <c r="E21" s="39" t="s">
        <v>5</v>
      </c>
    </row>
    <row r="22" spans="1:16" ht="12.75">
      <c r="A22" t="s">
        <v>50</v>
      </c>
      <c s="34" t="s">
        <v>102</v>
      </c>
      <c s="34" t="s">
        <v>1259</v>
      </c>
      <c s="35" t="s">
        <v>5</v>
      </c>
      <c s="6" t="s">
        <v>1260</v>
      </c>
      <c s="36" t="s">
        <v>82</v>
      </c>
      <c s="37">
        <v>3</v>
      </c>
      <c s="36">
        <v>0.01171</v>
      </c>
      <c s="36">
        <f>ROUND(G22*H22,6)</f>
      </c>
      <c r="L22" s="38">
        <v>0</v>
      </c>
      <c s="32">
        <f>ROUND(ROUND(L22,2)*ROUND(G22,3),2)</f>
      </c>
      <c s="36" t="s">
        <v>121</v>
      </c>
      <c>
        <f>(M22*21)/100</f>
      </c>
      <c t="s">
        <v>28</v>
      </c>
    </row>
    <row r="23" spans="1:5" ht="12.75">
      <c r="A23" s="35" t="s">
        <v>56</v>
      </c>
      <c r="E23" s="39" t="s">
        <v>1260</v>
      </c>
    </row>
    <row r="24" spans="1:5" ht="12.75">
      <c r="A24" s="35" t="s">
        <v>57</v>
      </c>
      <c r="E24" s="40" t="s">
        <v>5</v>
      </c>
    </row>
    <row r="25" spans="1:5" ht="12.75">
      <c r="A25" t="s">
        <v>59</v>
      </c>
      <c r="E25" s="39" t="s">
        <v>5</v>
      </c>
    </row>
    <row r="26" spans="1:16" ht="12.75">
      <c r="A26" t="s">
        <v>50</v>
      </c>
      <c s="34" t="s">
        <v>105</v>
      </c>
      <c s="34" t="s">
        <v>1261</v>
      </c>
      <c s="35" t="s">
        <v>5</v>
      </c>
      <c s="6" t="s">
        <v>1262</v>
      </c>
      <c s="36" t="s">
        <v>120</v>
      </c>
      <c s="37">
        <v>10</v>
      </c>
      <c s="36">
        <v>0.00338</v>
      </c>
      <c s="36">
        <f>ROUND(G26*H26,6)</f>
      </c>
      <c r="L26" s="38">
        <v>0</v>
      </c>
      <c s="32">
        <f>ROUND(ROUND(L26,2)*ROUND(G26,3),2)</f>
      </c>
      <c s="36" t="s">
        <v>121</v>
      </c>
      <c>
        <f>(M26*21)/100</f>
      </c>
      <c t="s">
        <v>28</v>
      </c>
    </row>
    <row r="27" spans="1:5" ht="12.75">
      <c r="A27" s="35" t="s">
        <v>56</v>
      </c>
      <c r="E27" s="39" t="s">
        <v>1262</v>
      </c>
    </row>
    <row r="28" spans="1:5" ht="12.75">
      <c r="A28" s="35" t="s">
        <v>57</v>
      </c>
      <c r="E28" s="40" t="s">
        <v>5</v>
      </c>
    </row>
    <row r="29" spans="1:5" ht="25.5">
      <c r="A29" t="s">
        <v>59</v>
      </c>
      <c r="E29" s="39" t="s">
        <v>1263</v>
      </c>
    </row>
    <row r="30" spans="1:16" ht="12.75">
      <c r="A30" t="s">
        <v>50</v>
      </c>
      <c s="34" t="s">
        <v>108</v>
      </c>
      <c s="34" t="s">
        <v>1264</v>
      </c>
      <c s="35" t="s">
        <v>5</v>
      </c>
      <c s="6" t="s">
        <v>1265</v>
      </c>
      <c s="36" t="s">
        <v>120</v>
      </c>
      <c s="37">
        <v>10</v>
      </c>
      <c s="36">
        <v>0.00022</v>
      </c>
      <c s="36">
        <f>ROUND(G30*H30,6)</f>
      </c>
      <c r="L30" s="38">
        <v>0</v>
      </c>
      <c s="32">
        <f>ROUND(ROUND(L30,2)*ROUND(G30,3),2)</f>
      </c>
      <c s="36" t="s">
        <v>121</v>
      </c>
      <c>
        <f>(M30*21)/100</f>
      </c>
      <c t="s">
        <v>28</v>
      </c>
    </row>
    <row r="31" spans="1:5" ht="12.75">
      <c r="A31" s="35" t="s">
        <v>56</v>
      </c>
      <c r="E31" s="39" t="s">
        <v>1265</v>
      </c>
    </row>
    <row r="32" spans="1:5" ht="12.75">
      <c r="A32" s="35" t="s">
        <v>57</v>
      </c>
      <c r="E32" s="40" t="s">
        <v>5</v>
      </c>
    </row>
    <row r="33" spans="1:5" ht="25.5">
      <c r="A33" t="s">
        <v>59</v>
      </c>
      <c r="E33" s="39" t="s">
        <v>1263</v>
      </c>
    </row>
    <row r="34" spans="1:16" ht="12.75">
      <c r="A34" t="s">
        <v>50</v>
      </c>
      <c s="34" t="s">
        <v>215</v>
      </c>
      <c s="34" t="s">
        <v>1266</v>
      </c>
      <c s="35" t="s">
        <v>5</v>
      </c>
      <c s="6" t="s">
        <v>1267</v>
      </c>
      <c s="36" t="s">
        <v>1268</v>
      </c>
      <c s="37">
        <v>2</v>
      </c>
      <c s="36">
        <v>0</v>
      </c>
      <c s="36">
        <f>ROUND(G34*H34,6)</f>
      </c>
      <c r="L34" s="38">
        <v>0</v>
      </c>
      <c s="32">
        <f>ROUND(ROUND(L34,2)*ROUND(G34,3),2)</f>
      </c>
      <c s="36" t="s">
        <v>121</v>
      </c>
      <c>
        <f>(M34*21)/100</f>
      </c>
      <c t="s">
        <v>28</v>
      </c>
    </row>
    <row r="35" spans="1:5" ht="12.75">
      <c r="A35" s="35" t="s">
        <v>56</v>
      </c>
      <c r="E35" s="39" t="s">
        <v>1267</v>
      </c>
    </row>
    <row r="36" spans="1:5" ht="12.75">
      <c r="A36" s="35" t="s">
        <v>57</v>
      </c>
      <c r="E36" s="40" t="s">
        <v>5</v>
      </c>
    </row>
    <row r="37" spans="1:5" ht="25.5">
      <c r="A37" t="s">
        <v>59</v>
      </c>
      <c r="E37" s="39" t="s">
        <v>1269</v>
      </c>
    </row>
    <row r="38" spans="1:16" ht="12.75">
      <c r="A38" t="s">
        <v>50</v>
      </c>
      <c s="34" t="s">
        <v>219</v>
      </c>
      <c s="34" t="s">
        <v>1270</v>
      </c>
      <c s="35" t="s">
        <v>5</v>
      </c>
      <c s="6" t="s">
        <v>1271</v>
      </c>
      <c s="36" t="s">
        <v>89</v>
      </c>
      <c s="37">
        <v>2</v>
      </c>
      <c s="36">
        <v>0</v>
      </c>
      <c s="36">
        <f>ROUND(G38*H38,6)</f>
      </c>
      <c r="L38" s="38">
        <v>0</v>
      </c>
      <c s="32">
        <f>ROUND(ROUND(L38,2)*ROUND(G38,3),2)</f>
      </c>
      <c s="36" t="s">
        <v>121</v>
      </c>
      <c>
        <f>(M38*21)/100</f>
      </c>
      <c t="s">
        <v>28</v>
      </c>
    </row>
    <row r="39" spans="1:5" ht="12.75">
      <c r="A39" s="35" t="s">
        <v>56</v>
      </c>
      <c r="E39" s="39" t="s">
        <v>1271</v>
      </c>
    </row>
    <row r="40" spans="1:5" ht="12.75">
      <c r="A40" s="35" t="s">
        <v>57</v>
      </c>
      <c r="E40" s="40" t="s">
        <v>5</v>
      </c>
    </row>
    <row r="41" spans="1:5" ht="25.5">
      <c r="A41" t="s">
        <v>59</v>
      </c>
      <c r="E41" s="39" t="s">
        <v>1269</v>
      </c>
    </row>
    <row r="42" spans="1:16" ht="12.75">
      <c r="A42" t="s">
        <v>50</v>
      </c>
      <c s="34" t="s">
        <v>225</v>
      </c>
      <c s="34" t="s">
        <v>1272</v>
      </c>
      <c s="35" t="s">
        <v>5</v>
      </c>
      <c s="6" t="s">
        <v>1273</v>
      </c>
      <c s="36" t="s">
        <v>82</v>
      </c>
      <c s="37">
        <v>250</v>
      </c>
      <c s="36">
        <v>0.00067</v>
      </c>
      <c s="36">
        <f>ROUND(G42*H42,6)</f>
      </c>
      <c r="L42" s="38">
        <v>0</v>
      </c>
      <c s="32">
        <f>ROUND(ROUND(L42,2)*ROUND(G42,3),2)</f>
      </c>
      <c s="36" t="s">
        <v>121</v>
      </c>
      <c>
        <f>(M42*21)/100</f>
      </c>
      <c t="s">
        <v>28</v>
      </c>
    </row>
    <row r="43" spans="1:5" ht="12.75">
      <c r="A43" s="35" t="s">
        <v>56</v>
      </c>
      <c r="E43" s="39" t="s">
        <v>1273</v>
      </c>
    </row>
    <row r="44" spans="1:5" ht="12.75">
      <c r="A44" s="35" t="s">
        <v>57</v>
      </c>
      <c r="E44" s="40" t="s">
        <v>5</v>
      </c>
    </row>
    <row r="45" spans="1:5" ht="12.75">
      <c r="A45" t="s">
        <v>59</v>
      </c>
      <c r="E45" s="39" t="s">
        <v>5</v>
      </c>
    </row>
    <row r="46" spans="1:16" ht="12.75">
      <c r="A46" t="s">
        <v>50</v>
      </c>
      <c s="34" t="s">
        <v>228</v>
      </c>
      <c s="34" t="s">
        <v>1274</v>
      </c>
      <c s="35" t="s">
        <v>5</v>
      </c>
      <c s="6" t="s">
        <v>1275</v>
      </c>
      <c s="36" t="s">
        <v>82</v>
      </c>
      <c s="37">
        <v>10</v>
      </c>
      <c s="36">
        <v>0.00125</v>
      </c>
      <c s="36">
        <f>ROUND(G46*H46,6)</f>
      </c>
      <c r="L46" s="38">
        <v>0</v>
      </c>
      <c s="32">
        <f>ROUND(ROUND(L46,2)*ROUND(G46,3),2)</f>
      </c>
      <c s="36" t="s">
        <v>121</v>
      </c>
      <c>
        <f>(M46*21)/100</f>
      </c>
      <c t="s">
        <v>28</v>
      </c>
    </row>
    <row r="47" spans="1:5" ht="12.75">
      <c r="A47" s="35" t="s">
        <v>56</v>
      </c>
      <c r="E47" s="39" t="s">
        <v>1275</v>
      </c>
    </row>
    <row r="48" spans="1:5" ht="12.75">
      <c r="A48" s="35" t="s">
        <v>57</v>
      </c>
      <c r="E48" s="40" t="s">
        <v>5</v>
      </c>
    </row>
    <row r="49" spans="1:5" ht="12.75">
      <c r="A49" t="s">
        <v>59</v>
      </c>
      <c r="E49" s="39" t="s">
        <v>5</v>
      </c>
    </row>
    <row r="50" spans="1:16" ht="12.75">
      <c r="A50" t="s">
        <v>50</v>
      </c>
      <c s="34" t="s">
        <v>231</v>
      </c>
      <c s="34" t="s">
        <v>1276</v>
      </c>
      <c s="35" t="s">
        <v>5</v>
      </c>
      <c s="6" t="s">
        <v>1277</v>
      </c>
      <c s="36" t="s">
        <v>82</v>
      </c>
      <c s="37">
        <v>10</v>
      </c>
      <c s="36">
        <v>0.00162</v>
      </c>
      <c s="36">
        <f>ROUND(G50*H50,6)</f>
      </c>
      <c r="L50" s="38">
        <v>0</v>
      </c>
      <c s="32">
        <f>ROUND(ROUND(L50,2)*ROUND(G50,3),2)</f>
      </c>
      <c s="36" t="s">
        <v>121</v>
      </c>
      <c>
        <f>(M50*21)/100</f>
      </c>
      <c t="s">
        <v>28</v>
      </c>
    </row>
    <row r="51" spans="1:5" ht="12.75">
      <c r="A51" s="35" t="s">
        <v>56</v>
      </c>
      <c r="E51" s="39" t="s">
        <v>1277</v>
      </c>
    </row>
    <row r="52" spans="1:5" ht="12.75">
      <c r="A52" s="35" t="s">
        <v>57</v>
      </c>
      <c r="E52" s="40" t="s">
        <v>5</v>
      </c>
    </row>
    <row r="53" spans="1:5" ht="12.75">
      <c r="A53" t="s">
        <v>59</v>
      </c>
      <c r="E53" s="39" t="s">
        <v>5</v>
      </c>
    </row>
    <row r="54" spans="1:16" ht="12.75">
      <c r="A54" t="s">
        <v>50</v>
      </c>
      <c s="34" t="s">
        <v>235</v>
      </c>
      <c s="34" t="s">
        <v>1278</v>
      </c>
      <c s="35" t="s">
        <v>5</v>
      </c>
      <c s="6" t="s">
        <v>1279</v>
      </c>
      <c s="36" t="s">
        <v>82</v>
      </c>
      <c s="37">
        <v>20</v>
      </c>
      <c s="36">
        <v>0.00345</v>
      </c>
      <c s="36">
        <f>ROUND(G54*H54,6)</f>
      </c>
      <c r="L54" s="38">
        <v>0</v>
      </c>
      <c s="32">
        <f>ROUND(ROUND(L54,2)*ROUND(G54,3),2)</f>
      </c>
      <c s="36" t="s">
        <v>121</v>
      </c>
      <c>
        <f>(M54*21)/100</f>
      </c>
      <c t="s">
        <v>28</v>
      </c>
    </row>
    <row r="55" spans="1:5" ht="12.75">
      <c r="A55" s="35" t="s">
        <v>56</v>
      </c>
      <c r="E55" s="39" t="s">
        <v>1279</v>
      </c>
    </row>
    <row r="56" spans="1:5" ht="12.75">
      <c r="A56" s="35" t="s">
        <v>57</v>
      </c>
      <c r="E56" s="40" t="s">
        <v>5</v>
      </c>
    </row>
    <row r="57" spans="1:5" ht="12.75">
      <c r="A57" t="s">
        <v>59</v>
      </c>
      <c r="E57" s="39" t="s">
        <v>5</v>
      </c>
    </row>
    <row r="58" spans="1:16" ht="25.5">
      <c r="A58" t="s">
        <v>50</v>
      </c>
      <c s="34" t="s">
        <v>238</v>
      </c>
      <c s="34" t="s">
        <v>1280</v>
      </c>
      <c s="35" t="s">
        <v>5</v>
      </c>
      <c s="6" t="s">
        <v>1281</v>
      </c>
      <c s="36" t="s">
        <v>120</v>
      </c>
      <c s="37">
        <v>8</v>
      </c>
      <c s="36">
        <v>0.00428</v>
      </c>
      <c s="36">
        <f>ROUND(G58*H58,6)</f>
      </c>
      <c r="L58" s="38">
        <v>0</v>
      </c>
      <c s="32">
        <f>ROUND(ROUND(L58,2)*ROUND(G58,3),2)</f>
      </c>
      <c s="36" t="s">
        <v>121</v>
      </c>
      <c>
        <f>(M58*21)/100</f>
      </c>
      <c t="s">
        <v>28</v>
      </c>
    </row>
    <row r="59" spans="1:5" ht="25.5">
      <c r="A59" s="35" t="s">
        <v>56</v>
      </c>
      <c r="E59" s="39" t="s">
        <v>1281</v>
      </c>
    </row>
    <row r="60" spans="1:5" ht="12.75">
      <c r="A60" s="35" t="s">
        <v>57</v>
      </c>
      <c r="E60" s="40" t="s">
        <v>5</v>
      </c>
    </row>
    <row r="61" spans="1:5" ht="102">
      <c r="A61" t="s">
        <v>59</v>
      </c>
      <c r="E61" s="39" t="s">
        <v>1282</v>
      </c>
    </row>
    <row r="62" spans="1:16" ht="25.5">
      <c r="A62" t="s">
        <v>50</v>
      </c>
      <c s="34" t="s">
        <v>244</v>
      </c>
      <c s="34" t="s">
        <v>1283</v>
      </c>
      <c s="35" t="s">
        <v>5</v>
      </c>
      <c s="6" t="s">
        <v>1284</v>
      </c>
      <c s="36" t="s">
        <v>120</v>
      </c>
      <c s="37">
        <v>10</v>
      </c>
      <c s="36">
        <v>0.00679</v>
      </c>
      <c s="36">
        <f>ROUND(G62*H62,6)</f>
      </c>
      <c r="L62" s="38">
        <v>0</v>
      </c>
      <c s="32">
        <f>ROUND(ROUND(L62,2)*ROUND(G62,3),2)</f>
      </c>
      <c s="36" t="s">
        <v>121</v>
      </c>
      <c>
        <f>(M62*21)/100</f>
      </c>
      <c t="s">
        <v>28</v>
      </c>
    </row>
    <row r="63" spans="1:5" ht="25.5">
      <c r="A63" s="35" t="s">
        <v>56</v>
      </c>
      <c r="E63" s="39" t="s">
        <v>1284</v>
      </c>
    </row>
    <row r="64" spans="1:5" ht="12.75">
      <c r="A64" s="35" t="s">
        <v>57</v>
      </c>
      <c r="E64" s="40" t="s">
        <v>5</v>
      </c>
    </row>
    <row r="65" spans="1:5" ht="102">
      <c r="A65" t="s">
        <v>59</v>
      </c>
      <c r="E65" s="39" t="s">
        <v>1282</v>
      </c>
    </row>
    <row r="66" spans="1:16" ht="25.5">
      <c r="A66" t="s">
        <v>50</v>
      </c>
      <c s="34" t="s">
        <v>250</v>
      </c>
      <c s="34" t="s">
        <v>1285</v>
      </c>
      <c s="35" t="s">
        <v>5</v>
      </c>
      <c s="6" t="s">
        <v>1286</v>
      </c>
      <c s="36" t="s">
        <v>89</v>
      </c>
      <c s="37">
        <v>8</v>
      </c>
      <c s="36">
        <v>0.00023</v>
      </c>
      <c s="36">
        <f>ROUND(G66*H66,6)</f>
      </c>
      <c r="L66" s="38">
        <v>0</v>
      </c>
      <c s="32">
        <f>ROUND(ROUND(L66,2)*ROUND(G66,3),2)</f>
      </c>
      <c s="36" t="s">
        <v>121</v>
      </c>
      <c>
        <f>(M66*21)/100</f>
      </c>
      <c t="s">
        <v>28</v>
      </c>
    </row>
    <row r="67" spans="1:5" ht="25.5">
      <c r="A67" s="35" t="s">
        <v>56</v>
      </c>
      <c r="E67" s="39" t="s">
        <v>1286</v>
      </c>
    </row>
    <row r="68" spans="1:5" ht="12.75">
      <c r="A68" s="35" t="s">
        <v>57</v>
      </c>
      <c r="E68" s="40" t="s">
        <v>5</v>
      </c>
    </row>
    <row r="69" spans="1:5" ht="102">
      <c r="A69" t="s">
        <v>59</v>
      </c>
      <c r="E69" s="39" t="s">
        <v>1282</v>
      </c>
    </row>
    <row r="70" spans="1:16" ht="25.5">
      <c r="A70" t="s">
        <v>50</v>
      </c>
      <c s="34" t="s">
        <v>286</v>
      </c>
      <c s="34" t="s">
        <v>1287</v>
      </c>
      <c s="35" t="s">
        <v>5</v>
      </c>
      <c s="6" t="s">
        <v>1288</v>
      </c>
      <c s="36" t="s">
        <v>89</v>
      </c>
      <c s="37">
        <v>6</v>
      </c>
      <c s="36">
        <v>0</v>
      </c>
      <c s="36">
        <f>ROUND(G70*H70,6)</f>
      </c>
      <c r="L70" s="38">
        <v>0</v>
      </c>
      <c s="32">
        <f>ROUND(ROUND(L70,2)*ROUND(G70,3),2)</f>
      </c>
      <c s="36" t="s">
        <v>121</v>
      </c>
      <c>
        <f>(M70*21)/100</f>
      </c>
      <c t="s">
        <v>28</v>
      </c>
    </row>
    <row r="71" spans="1:5" ht="25.5">
      <c r="A71" s="35" t="s">
        <v>56</v>
      </c>
      <c r="E71" s="39" t="s">
        <v>1288</v>
      </c>
    </row>
    <row r="72" spans="1:5" ht="12.75">
      <c r="A72" s="35" t="s">
        <v>57</v>
      </c>
      <c r="E72" s="40" t="s">
        <v>5</v>
      </c>
    </row>
    <row r="73" spans="1:5" ht="102">
      <c r="A73" t="s">
        <v>59</v>
      </c>
      <c r="E73" s="39" t="s">
        <v>1282</v>
      </c>
    </row>
    <row r="74" spans="1:16" ht="12.75">
      <c r="A74" t="s">
        <v>50</v>
      </c>
      <c s="34" t="s">
        <v>291</v>
      </c>
      <c s="34" t="s">
        <v>1289</v>
      </c>
      <c s="35" t="s">
        <v>5</v>
      </c>
      <c s="6" t="s">
        <v>1290</v>
      </c>
      <c s="36" t="s">
        <v>89</v>
      </c>
      <c s="37">
        <v>11</v>
      </c>
      <c s="36">
        <v>0</v>
      </c>
      <c s="36">
        <f>ROUND(G74*H74,6)</f>
      </c>
      <c r="L74" s="38">
        <v>0</v>
      </c>
      <c s="32">
        <f>ROUND(ROUND(L74,2)*ROUND(G74,3),2)</f>
      </c>
      <c s="36" t="s">
        <v>121</v>
      </c>
      <c>
        <f>(M74*21)/100</f>
      </c>
      <c t="s">
        <v>28</v>
      </c>
    </row>
    <row r="75" spans="1:5" ht="12.75">
      <c r="A75" s="35" t="s">
        <v>56</v>
      </c>
      <c r="E75" s="39" t="s">
        <v>1290</v>
      </c>
    </row>
    <row r="76" spans="1:5" ht="12.75">
      <c r="A76" s="35" t="s">
        <v>57</v>
      </c>
      <c r="E76" s="40" t="s">
        <v>5</v>
      </c>
    </row>
    <row r="77" spans="1:5" ht="102">
      <c r="A77" t="s">
        <v>59</v>
      </c>
      <c r="E77" s="39" t="s">
        <v>1291</v>
      </c>
    </row>
    <row r="78" spans="1:16" ht="12.75">
      <c r="A78" t="s">
        <v>50</v>
      </c>
      <c s="34" t="s">
        <v>294</v>
      </c>
      <c s="34" t="s">
        <v>1292</v>
      </c>
      <c s="35" t="s">
        <v>5</v>
      </c>
      <c s="6" t="s">
        <v>1293</v>
      </c>
      <c s="36" t="s">
        <v>82</v>
      </c>
      <c s="37">
        <v>280</v>
      </c>
      <c s="36">
        <v>0</v>
      </c>
      <c s="36">
        <f>ROUND(G78*H78,6)</f>
      </c>
      <c r="L78" s="38">
        <v>0</v>
      </c>
      <c s="32">
        <f>ROUND(ROUND(L78,2)*ROUND(G78,3),2)</f>
      </c>
      <c s="36" t="s">
        <v>121</v>
      </c>
      <c>
        <f>(M78*21)/100</f>
      </c>
      <c t="s">
        <v>28</v>
      </c>
    </row>
    <row r="79" spans="1:5" ht="12.75">
      <c r="A79" s="35" t="s">
        <v>56</v>
      </c>
      <c r="E79" s="39" t="s">
        <v>1293</v>
      </c>
    </row>
    <row r="80" spans="1:5" ht="12.75">
      <c r="A80" s="35" t="s">
        <v>57</v>
      </c>
      <c r="E80" s="40" t="s">
        <v>5</v>
      </c>
    </row>
    <row r="81" spans="1:5" ht="102">
      <c r="A81" t="s">
        <v>59</v>
      </c>
      <c r="E81" s="39" t="s">
        <v>1291</v>
      </c>
    </row>
    <row r="82" spans="1:16" ht="12.75">
      <c r="A82" t="s">
        <v>50</v>
      </c>
      <c s="34" t="s">
        <v>300</v>
      </c>
      <c s="34" t="s">
        <v>1294</v>
      </c>
      <c s="35" t="s">
        <v>5</v>
      </c>
      <c s="6" t="s">
        <v>1295</v>
      </c>
      <c s="36" t="s">
        <v>89</v>
      </c>
      <c s="37">
        <v>11</v>
      </c>
      <c s="36">
        <v>0</v>
      </c>
      <c s="36">
        <f>ROUND(G82*H82,6)</f>
      </c>
      <c r="L82" s="38">
        <v>0</v>
      </c>
      <c s="32">
        <f>ROUND(ROUND(L82,2)*ROUND(G82,3),2)</f>
      </c>
      <c s="36" t="s">
        <v>121</v>
      </c>
      <c>
        <f>(M82*21)/100</f>
      </c>
      <c t="s">
        <v>28</v>
      </c>
    </row>
    <row r="83" spans="1:5" ht="12.75">
      <c r="A83" s="35" t="s">
        <v>56</v>
      </c>
      <c r="E83" s="39" t="s">
        <v>1295</v>
      </c>
    </row>
    <row r="84" spans="1:5" ht="12.75">
      <c r="A84" s="35" t="s">
        <v>57</v>
      </c>
      <c r="E84" s="40" t="s">
        <v>5</v>
      </c>
    </row>
    <row r="85" spans="1:5" ht="102">
      <c r="A85" t="s">
        <v>59</v>
      </c>
      <c r="E85" s="39" t="s">
        <v>1291</v>
      </c>
    </row>
    <row r="86" spans="1:16" ht="25.5">
      <c r="A86" t="s">
        <v>50</v>
      </c>
      <c s="34" t="s">
        <v>305</v>
      </c>
      <c s="34" t="s">
        <v>1296</v>
      </c>
      <c s="35" t="s">
        <v>5</v>
      </c>
      <c s="6" t="s">
        <v>1297</v>
      </c>
      <c s="36" t="s">
        <v>89</v>
      </c>
      <c s="37">
        <v>8</v>
      </c>
      <c s="36">
        <v>0.00059</v>
      </c>
      <c s="36">
        <f>ROUND(G86*H86,6)</f>
      </c>
      <c r="L86" s="38">
        <v>0</v>
      </c>
      <c s="32">
        <f>ROUND(ROUND(L86,2)*ROUND(G86,3),2)</f>
      </c>
      <c s="36" t="s">
        <v>121</v>
      </c>
      <c>
        <f>(M86*21)/100</f>
      </c>
      <c t="s">
        <v>28</v>
      </c>
    </row>
    <row r="87" spans="1:5" ht="25.5">
      <c r="A87" s="35" t="s">
        <v>56</v>
      </c>
      <c r="E87" s="39" t="s">
        <v>1297</v>
      </c>
    </row>
    <row r="88" spans="1:5" ht="12.75">
      <c r="A88" s="35" t="s">
        <v>57</v>
      </c>
      <c r="E88" s="40" t="s">
        <v>5</v>
      </c>
    </row>
    <row r="89" spans="1:5" ht="51">
      <c r="A89" t="s">
        <v>59</v>
      </c>
      <c r="E89" s="39" t="s">
        <v>1298</v>
      </c>
    </row>
    <row r="90" spans="1:16" ht="25.5">
      <c r="A90" t="s">
        <v>50</v>
      </c>
      <c s="34" t="s">
        <v>310</v>
      </c>
      <c s="34" t="s">
        <v>1299</v>
      </c>
      <c s="35" t="s">
        <v>5</v>
      </c>
      <c s="6" t="s">
        <v>1300</v>
      </c>
      <c s="36" t="s">
        <v>89</v>
      </c>
      <c s="37">
        <v>8</v>
      </c>
      <c s="36">
        <v>0.00017</v>
      </c>
      <c s="36">
        <f>ROUND(G90*H90,6)</f>
      </c>
      <c r="L90" s="38">
        <v>0</v>
      </c>
      <c s="32">
        <f>ROUND(ROUND(L90,2)*ROUND(G90,3),2)</f>
      </c>
      <c s="36" t="s">
        <v>121</v>
      </c>
      <c>
        <f>(M90*21)/100</f>
      </c>
      <c t="s">
        <v>28</v>
      </c>
    </row>
    <row r="91" spans="1:5" ht="25.5">
      <c r="A91" s="35" t="s">
        <v>56</v>
      </c>
      <c r="E91" s="39" t="s">
        <v>1300</v>
      </c>
    </row>
    <row r="92" spans="1:5" ht="12.75">
      <c r="A92" s="35" t="s">
        <v>57</v>
      </c>
      <c r="E92" s="40" t="s">
        <v>5</v>
      </c>
    </row>
    <row r="93" spans="1:5" ht="12.75">
      <c r="A93" t="s">
        <v>59</v>
      </c>
      <c r="E93" s="39" t="s">
        <v>5</v>
      </c>
    </row>
    <row r="94" spans="1:16" ht="12.75">
      <c r="A94" t="s">
        <v>50</v>
      </c>
      <c s="34" t="s">
        <v>314</v>
      </c>
      <c s="34" t="s">
        <v>1301</v>
      </c>
      <c s="35" t="s">
        <v>5</v>
      </c>
      <c s="6" t="s">
        <v>1302</v>
      </c>
      <c s="36" t="s">
        <v>89</v>
      </c>
      <c s="37">
        <v>10</v>
      </c>
      <c s="36">
        <v>0.00093</v>
      </c>
      <c s="36">
        <f>ROUND(G94*H94,6)</f>
      </c>
      <c r="L94" s="38">
        <v>0</v>
      </c>
      <c s="32">
        <f>ROUND(ROUND(L94,2)*ROUND(G94,3),2)</f>
      </c>
      <c s="36" t="s">
        <v>55</v>
      </c>
      <c>
        <f>(M94*21)/100</f>
      </c>
      <c t="s">
        <v>28</v>
      </c>
    </row>
    <row r="95" spans="1:5" ht="12.75">
      <c r="A95" s="35" t="s">
        <v>56</v>
      </c>
      <c r="E95" s="39" t="s">
        <v>1302</v>
      </c>
    </row>
    <row r="96" spans="1:5" ht="12.75">
      <c r="A96" s="35" t="s">
        <v>57</v>
      </c>
      <c r="E96" s="40" t="s">
        <v>5</v>
      </c>
    </row>
    <row r="97" spans="1:5" ht="51">
      <c r="A97" t="s">
        <v>59</v>
      </c>
      <c r="E97" s="39" t="s">
        <v>1298</v>
      </c>
    </row>
    <row r="98" spans="1:16" ht="12.75">
      <c r="A98" t="s">
        <v>50</v>
      </c>
      <c s="34" t="s">
        <v>318</v>
      </c>
      <c s="34" t="s">
        <v>1303</v>
      </c>
      <c s="35" t="s">
        <v>5</v>
      </c>
      <c s="6" t="s">
        <v>1304</v>
      </c>
      <c s="36" t="s">
        <v>89</v>
      </c>
      <c s="37">
        <v>1</v>
      </c>
      <c s="36">
        <v>0.00086</v>
      </c>
      <c s="36">
        <f>ROUND(G98*H98,6)</f>
      </c>
      <c r="L98" s="38">
        <v>0</v>
      </c>
      <c s="32">
        <f>ROUND(ROUND(L98,2)*ROUND(G98,3),2)</f>
      </c>
      <c s="36" t="s">
        <v>55</v>
      </c>
      <c>
        <f>(M98*21)/100</f>
      </c>
      <c t="s">
        <v>28</v>
      </c>
    </row>
    <row r="99" spans="1:5" ht="12.75">
      <c r="A99" s="35" t="s">
        <v>56</v>
      </c>
      <c r="E99" s="39" t="s">
        <v>1304</v>
      </c>
    </row>
    <row r="100" spans="1:5" ht="12.75">
      <c r="A100" s="35" t="s">
        <v>57</v>
      </c>
      <c r="E100" s="40" t="s">
        <v>5</v>
      </c>
    </row>
    <row r="101" spans="1:5" ht="51">
      <c r="A101" t="s">
        <v>59</v>
      </c>
      <c r="E101" s="39" t="s">
        <v>1298</v>
      </c>
    </row>
    <row r="102" spans="1:16" ht="25.5">
      <c r="A102" t="s">
        <v>50</v>
      </c>
      <c s="34" t="s">
        <v>324</v>
      </c>
      <c s="34" t="s">
        <v>1305</v>
      </c>
      <c s="35" t="s">
        <v>5</v>
      </c>
      <c s="6" t="s">
        <v>1306</v>
      </c>
      <c s="36" t="s">
        <v>120</v>
      </c>
      <c s="37">
        <v>1</v>
      </c>
      <c s="36">
        <v>0.00328</v>
      </c>
      <c s="36">
        <f>ROUND(G102*H102,6)</f>
      </c>
      <c r="L102" s="38">
        <v>0</v>
      </c>
      <c s="32">
        <f>ROUND(ROUND(L102,2)*ROUND(G102,3),2)</f>
      </c>
      <c s="36" t="s">
        <v>121</v>
      </c>
      <c>
        <f>(M102*21)/100</f>
      </c>
      <c t="s">
        <v>28</v>
      </c>
    </row>
    <row r="103" spans="1:5" ht="25.5">
      <c r="A103" s="35" t="s">
        <v>56</v>
      </c>
      <c r="E103" s="39" t="s">
        <v>1306</v>
      </c>
    </row>
    <row r="104" spans="1:5" ht="12.75">
      <c r="A104" s="35" t="s">
        <v>57</v>
      </c>
      <c r="E104" s="40" t="s">
        <v>5</v>
      </c>
    </row>
    <row r="105" spans="1:5" ht="51">
      <c r="A105" t="s">
        <v>59</v>
      </c>
      <c r="E105" s="39" t="s">
        <v>1298</v>
      </c>
    </row>
    <row r="106" spans="1:16" ht="12.75">
      <c r="A106" t="s">
        <v>50</v>
      </c>
      <c s="34" t="s">
        <v>328</v>
      </c>
      <c s="34" t="s">
        <v>1307</v>
      </c>
      <c s="35" t="s">
        <v>5</v>
      </c>
      <c s="6" t="s">
        <v>1308</v>
      </c>
      <c s="36" t="s">
        <v>89</v>
      </c>
      <c s="37">
        <v>1</v>
      </c>
      <c s="36">
        <v>0.00028</v>
      </c>
      <c s="36">
        <f>ROUND(G106*H106,6)</f>
      </c>
      <c r="L106" s="38">
        <v>0</v>
      </c>
      <c s="32">
        <f>ROUND(ROUND(L106,2)*ROUND(G106,3),2)</f>
      </c>
      <c s="36" t="s">
        <v>121</v>
      </c>
      <c>
        <f>(M106*21)/100</f>
      </c>
      <c t="s">
        <v>28</v>
      </c>
    </row>
    <row r="107" spans="1:5" ht="12.75">
      <c r="A107" s="35" t="s">
        <v>56</v>
      </c>
      <c r="E107" s="39" t="s">
        <v>1308</v>
      </c>
    </row>
    <row r="108" spans="1:5" ht="12.75">
      <c r="A108" s="35" t="s">
        <v>57</v>
      </c>
      <c r="E108" s="40" t="s">
        <v>5</v>
      </c>
    </row>
    <row r="109" spans="1:5" ht="12.75">
      <c r="A109" t="s">
        <v>59</v>
      </c>
      <c r="E109" s="39" t="s">
        <v>5</v>
      </c>
    </row>
    <row r="110" spans="1:16" ht="25.5">
      <c r="A110" t="s">
        <v>50</v>
      </c>
      <c s="34" t="s">
        <v>332</v>
      </c>
      <c s="34" t="s">
        <v>1309</v>
      </c>
      <c s="35" t="s">
        <v>5</v>
      </c>
      <c s="6" t="s">
        <v>1310</v>
      </c>
      <c s="36" t="s">
        <v>182</v>
      </c>
      <c s="37">
        <v>1.665</v>
      </c>
      <c s="36">
        <v>0</v>
      </c>
      <c s="36">
        <f>ROUND(G110*H110,6)</f>
      </c>
      <c r="L110" s="38">
        <v>0</v>
      </c>
      <c s="32">
        <f>ROUND(ROUND(L110,2)*ROUND(G110,3),2)</f>
      </c>
      <c s="36" t="s">
        <v>121</v>
      </c>
      <c>
        <f>(M110*21)/100</f>
      </c>
      <c t="s">
        <v>28</v>
      </c>
    </row>
    <row r="111" spans="1:5" ht="25.5">
      <c r="A111" s="35" t="s">
        <v>56</v>
      </c>
      <c r="E111" s="39" t="s">
        <v>1310</v>
      </c>
    </row>
    <row r="112" spans="1:5" ht="12.75">
      <c r="A112" s="35" t="s">
        <v>57</v>
      </c>
      <c r="E112" s="40" t="s">
        <v>5</v>
      </c>
    </row>
    <row r="113" spans="1:5" ht="12.75">
      <c r="A113" t="s">
        <v>59</v>
      </c>
      <c r="E113" s="39" t="s">
        <v>5</v>
      </c>
    </row>
    <row r="114" spans="1:16" ht="12.75">
      <c r="A114" t="s">
        <v>50</v>
      </c>
      <c s="34" t="s">
        <v>335</v>
      </c>
      <c s="34" t="s">
        <v>1311</v>
      </c>
      <c s="35" t="s">
        <v>5</v>
      </c>
      <c s="6" t="s">
        <v>1312</v>
      </c>
      <c s="36" t="s">
        <v>124</v>
      </c>
      <c s="37">
        <v>1</v>
      </c>
      <c s="36">
        <v>0</v>
      </c>
      <c s="36">
        <f>ROUND(G114*H114,6)</f>
      </c>
      <c r="L114" s="38">
        <v>0</v>
      </c>
      <c s="32">
        <f>ROUND(ROUND(L114,2)*ROUND(G114,3),2)</f>
      </c>
      <c s="36" t="s">
        <v>55</v>
      </c>
      <c>
        <f>(M114*21)/100</f>
      </c>
      <c t="s">
        <v>28</v>
      </c>
    </row>
    <row r="115" spans="1:5" ht="12.75">
      <c r="A115" s="35" t="s">
        <v>56</v>
      </c>
      <c r="E115" s="39" t="s">
        <v>1312</v>
      </c>
    </row>
    <row r="116" spans="1:5" ht="12.75">
      <c r="A116" s="35" t="s">
        <v>57</v>
      </c>
      <c r="E116" s="40" t="s">
        <v>5</v>
      </c>
    </row>
    <row r="117" spans="1:5" ht="12.75">
      <c r="A117" t="s">
        <v>59</v>
      </c>
      <c r="E117" s="39" t="s">
        <v>5</v>
      </c>
    </row>
    <row r="118" spans="1:16" ht="25.5">
      <c r="A118" t="s">
        <v>50</v>
      </c>
      <c s="34" t="s">
        <v>341</v>
      </c>
      <c s="34" t="s">
        <v>1313</v>
      </c>
      <c s="35" t="s">
        <v>5</v>
      </c>
      <c s="6" t="s">
        <v>1314</v>
      </c>
      <c s="36" t="s">
        <v>182</v>
      </c>
      <c s="37">
        <v>0.572</v>
      </c>
      <c s="36">
        <v>0</v>
      </c>
      <c s="36">
        <f>ROUND(G118*H118,6)</f>
      </c>
      <c r="L118" s="38">
        <v>0</v>
      </c>
      <c s="32">
        <f>ROUND(ROUND(L118,2)*ROUND(G118,3),2)</f>
      </c>
      <c s="36" t="s">
        <v>121</v>
      </c>
      <c>
        <f>(M118*21)/100</f>
      </c>
      <c t="s">
        <v>28</v>
      </c>
    </row>
    <row r="119" spans="1:5" ht="25.5">
      <c r="A119" s="35" t="s">
        <v>56</v>
      </c>
      <c r="E119" s="39" t="s">
        <v>1314</v>
      </c>
    </row>
    <row r="120" spans="1:5" ht="12.75">
      <c r="A120" s="35" t="s">
        <v>57</v>
      </c>
      <c r="E120" s="40" t="s">
        <v>5</v>
      </c>
    </row>
    <row r="121" spans="1:5" ht="114.75">
      <c r="A121" t="s">
        <v>59</v>
      </c>
      <c r="E121" s="39" t="s">
        <v>1146</v>
      </c>
    </row>
    <row r="122" spans="1:13" ht="12.75">
      <c r="A122" t="s">
        <v>47</v>
      </c>
      <c r="C122" s="31" t="s">
        <v>1315</v>
      </c>
      <c r="E122" s="33" t="s">
        <v>1316</v>
      </c>
      <c r="J122" s="32">
        <f>0</f>
      </c>
      <c s="32">
        <f>0</f>
      </c>
      <c s="32">
        <f>0+L123+L127+L131</f>
      </c>
      <c s="32">
        <f>0+M123+M127+M131</f>
      </c>
    </row>
    <row r="123" spans="1:16" ht="25.5">
      <c r="A123" t="s">
        <v>50</v>
      </c>
      <c s="34" t="s">
        <v>255</v>
      </c>
      <c s="34" t="s">
        <v>1317</v>
      </c>
      <c s="35" t="s">
        <v>5</v>
      </c>
      <c s="6" t="s">
        <v>1318</v>
      </c>
      <c s="36" t="s">
        <v>82</v>
      </c>
      <c s="37">
        <v>6</v>
      </c>
      <c s="36">
        <v>0.00503</v>
      </c>
      <c s="36">
        <f>ROUND(G123*H123,6)</f>
      </c>
      <c r="L123" s="38">
        <v>0</v>
      </c>
      <c s="32">
        <f>ROUND(ROUND(L123,2)*ROUND(G123,3),2)</f>
      </c>
      <c s="36" t="s">
        <v>121</v>
      </c>
      <c>
        <f>(M123*21)/100</f>
      </c>
      <c t="s">
        <v>28</v>
      </c>
    </row>
    <row r="124" spans="1:5" ht="25.5">
      <c r="A124" s="35" t="s">
        <v>56</v>
      </c>
      <c r="E124" s="39" t="s">
        <v>1318</v>
      </c>
    </row>
    <row r="125" spans="1:5" ht="12.75">
      <c r="A125" s="35" t="s">
        <v>57</v>
      </c>
      <c r="E125" s="40" t="s">
        <v>5</v>
      </c>
    </row>
    <row r="126" spans="1:5" ht="114.75">
      <c r="A126" t="s">
        <v>59</v>
      </c>
      <c r="E126" s="39" t="s">
        <v>1319</v>
      </c>
    </row>
    <row r="127" spans="1:16" ht="25.5">
      <c r="A127" t="s">
        <v>50</v>
      </c>
      <c s="34" t="s">
        <v>259</v>
      </c>
      <c s="34" t="s">
        <v>1320</v>
      </c>
      <c s="35" t="s">
        <v>5</v>
      </c>
      <c s="6" t="s">
        <v>1321</v>
      </c>
      <c s="36" t="s">
        <v>82</v>
      </c>
      <c s="37">
        <v>16</v>
      </c>
      <c s="36">
        <v>0.00882</v>
      </c>
      <c s="36">
        <f>ROUND(G127*H127,6)</f>
      </c>
      <c r="L127" s="38">
        <v>0</v>
      </c>
      <c s="32">
        <f>ROUND(ROUND(L127,2)*ROUND(G127,3),2)</f>
      </c>
      <c s="36" t="s">
        <v>121</v>
      </c>
      <c>
        <f>(M127*21)/100</f>
      </c>
      <c t="s">
        <v>28</v>
      </c>
    </row>
    <row r="128" spans="1:5" ht="25.5">
      <c r="A128" s="35" t="s">
        <v>56</v>
      </c>
      <c r="E128" s="39" t="s">
        <v>1321</v>
      </c>
    </row>
    <row r="129" spans="1:5" ht="12.75">
      <c r="A129" s="35" t="s">
        <v>57</v>
      </c>
      <c r="E129" s="40" t="s">
        <v>5</v>
      </c>
    </row>
    <row r="130" spans="1:5" ht="114.75">
      <c r="A130" t="s">
        <v>59</v>
      </c>
      <c r="E130" s="39" t="s">
        <v>1319</v>
      </c>
    </row>
    <row r="131" spans="1:16" ht="25.5">
      <c r="A131" t="s">
        <v>50</v>
      </c>
      <c s="34" t="s">
        <v>262</v>
      </c>
      <c s="34" t="s">
        <v>1322</v>
      </c>
      <c s="35" t="s">
        <v>5</v>
      </c>
      <c s="6" t="s">
        <v>1323</v>
      </c>
      <c s="36" t="s">
        <v>182</v>
      </c>
      <c s="37">
        <v>0.171</v>
      </c>
      <c s="36">
        <v>0</v>
      </c>
      <c s="36">
        <f>ROUND(G131*H131,6)</f>
      </c>
      <c r="L131" s="38">
        <v>0</v>
      </c>
      <c s="32">
        <f>ROUND(ROUND(L131,2)*ROUND(G131,3),2)</f>
      </c>
      <c s="36" t="s">
        <v>121</v>
      </c>
      <c>
        <f>(M131*21)/100</f>
      </c>
      <c t="s">
        <v>28</v>
      </c>
    </row>
    <row r="132" spans="1:5" ht="25.5">
      <c r="A132" s="35" t="s">
        <v>56</v>
      </c>
      <c r="E132" s="39" t="s">
        <v>1323</v>
      </c>
    </row>
    <row r="133" spans="1:5" ht="12.75">
      <c r="A133" s="35" t="s">
        <v>57</v>
      </c>
      <c r="E133" s="40" t="s">
        <v>5</v>
      </c>
    </row>
    <row r="134" spans="1:5" ht="127.5">
      <c r="A134" t="s">
        <v>59</v>
      </c>
      <c r="E134" s="39" t="s">
        <v>1324</v>
      </c>
    </row>
    <row r="135" spans="1:13" ht="12.75">
      <c r="A135" t="s">
        <v>47</v>
      </c>
      <c r="C135" s="31" t="s">
        <v>1325</v>
      </c>
      <c r="E135" s="33" t="s">
        <v>1326</v>
      </c>
      <c r="J135" s="32">
        <f>0</f>
      </c>
      <c s="32">
        <f>0</f>
      </c>
      <c s="32">
        <f>0+L136+L140+L144</f>
      </c>
      <c s="32">
        <f>0+M136+M140+M144</f>
      </c>
    </row>
    <row r="136" spans="1:16" ht="25.5">
      <c r="A136" t="s">
        <v>50</v>
      </c>
      <c s="34" t="s">
        <v>268</v>
      </c>
      <c s="34" t="s">
        <v>1327</v>
      </c>
      <c s="35" t="s">
        <v>5</v>
      </c>
      <c s="6" t="s">
        <v>1328</v>
      </c>
      <c s="36" t="s">
        <v>89</v>
      </c>
      <c s="37">
        <v>1</v>
      </c>
      <c s="36">
        <v>0</v>
      </c>
      <c s="36">
        <f>ROUND(G136*H136,6)</f>
      </c>
      <c r="L136" s="38">
        <v>0</v>
      </c>
      <c s="32">
        <f>ROUND(ROUND(L136,2)*ROUND(G136,3),2)</f>
      </c>
      <c s="36" t="s">
        <v>121</v>
      </c>
      <c>
        <f>(M136*21)/100</f>
      </c>
      <c t="s">
        <v>28</v>
      </c>
    </row>
    <row r="137" spans="1:5" ht="25.5">
      <c r="A137" s="35" t="s">
        <v>56</v>
      </c>
      <c r="E137" s="39" t="s">
        <v>1328</v>
      </c>
    </row>
    <row r="138" spans="1:5" ht="12.75">
      <c r="A138" s="35" t="s">
        <v>57</v>
      </c>
      <c r="E138" s="40" t="s">
        <v>5</v>
      </c>
    </row>
    <row r="139" spans="1:5" ht="12.75">
      <c r="A139" t="s">
        <v>59</v>
      </c>
      <c r="E139" s="39" t="s">
        <v>5</v>
      </c>
    </row>
    <row r="140" spans="1:16" ht="12.75">
      <c r="A140" t="s">
        <v>50</v>
      </c>
      <c s="34" t="s">
        <v>272</v>
      </c>
      <c s="34" t="s">
        <v>1329</v>
      </c>
      <c s="35" t="s">
        <v>5</v>
      </c>
      <c s="6" t="s">
        <v>1330</v>
      </c>
      <c s="36" t="s">
        <v>89</v>
      </c>
      <c s="37">
        <v>1</v>
      </c>
      <c s="36">
        <v>0.002</v>
      </c>
      <c s="36">
        <f>ROUND(G140*H140,6)</f>
      </c>
      <c r="L140" s="38">
        <v>0</v>
      </c>
      <c s="32">
        <f>ROUND(ROUND(L140,2)*ROUND(G140,3),2)</f>
      </c>
      <c s="36" t="s">
        <v>55</v>
      </c>
      <c>
        <f>(M140*21)/100</f>
      </c>
      <c t="s">
        <v>28</v>
      </c>
    </row>
    <row r="141" spans="1:5" ht="12.75">
      <c r="A141" s="35" t="s">
        <v>56</v>
      </c>
      <c r="E141" s="39" t="s">
        <v>1330</v>
      </c>
    </row>
    <row r="142" spans="1:5" ht="12.75">
      <c r="A142" s="35" t="s">
        <v>57</v>
      </c>
      <c r="E142" s="40" t="s">
        <v>5</v>
      </c>
    </row>
    <row r="143" spans="1:5" ht="12.75">
      <c r="A143" t="s">
        <v>59</v>
      </c>
      <c r="E143" s="39" t="s">
        <v>5</v>
      </c>
    </row>
    <row r="144" spans="1:16" ht="25.5">
      <c r="A144" t="s">
        <v>50</v>
      </c>
      <c s="34" t="s">
        <v>276</v>
      </c>
      <c s="34" t="s">
        <v>1331</v>
      </c>
      <c s="35" t="s">
        <v>5</v>
      </c>
      <c s="6" t="s">
        <v>1332</v>
      </c>
      <c s="36" t="s">
        <v>182</v>
      </c>
      <c s="37">
        <v>0.002</v>
      </c>
      <c s="36">
        <v>0</v>
      </c>
      <c s="36">
        <f>ROUND(G144*H144,6)</f>
      </c>
      <c r="L144" s="38">
        <v>0</v>
      </c>
      <c s="32">
        <f>ROUND(ROUND(L144,2)*ROUND(G144,3),2)</f>
      </c>
      <c s="36" t="s">
        <v>121</v>
      </c>
      <c>
        <f>(M144*21)/100</f>
      </c>
      <c t="s">
        <v>28</v>
      </c>
    </row>
    <row r="145" spans="1:5" ht="25.5">
      <c r="A145" s="35" t="s">
        <v>56</v>
      </c>
      <c r="E145" s="39" t="s">
        <v>1332</v>
      </c>
    </row>
    <row r="146" spans="1:5" ht="12.75">
      <c r="A146" s="35" t="s">
        <v>57</v>
      </c>
      <c r="E146" s="40" t="s">
        <v>5</v>
      </c>
    </row>
    <row r="147" spans="1:5" ht="114.75">
      <c r="A147" t="s">
        <v>59</v>
      </c>
      <c r="E147" s="39" t="s">
        <v>921</v>
      </c>
    </row>
    <row r="148" spans="1:13" ht="12.75">
      <c r="A148" t="s">
        <v>47</v>
      </c>
      <c r="C148" s="31" t="s">
        <v>1240</v>
      </c>
      <c r="E148" s="33" t="s">
        <v>1241</v>
      </c>
      <c r="J148" s="32">
        <f>0</f>
      </c>
      <c s="32">
        <f>0</f>
      </c>
      <c s="32">
        <f>0+L149+L153</f>
      </c>
      <c s="32">
        <f>0+M149+M153</f>
      </c>
    </row>
    <row r="149" spans="1:16" ht="25.5">
      <c r="A149" t="s">
        <v>50</v>
      </c>
      <c s="34" t="s">
        <v>280</v>
      </c>
      <c s="34" t="s">
        <v>1242</v>
      </c>
      <c s="35" t="s">
        <v>5</v>
      </c>
      <c s="6" t="s">
        <v>1243</v>
      </c>
      <c s="36" t="s">
        <v>82</v>
      </c>
      <c s="37">
        <v>20</v>
      </c>
      <c s="36">
        <v>2E-05</v>
      </c>
      <c s="36">
        <f>ROUND(G149*H149,6)</f>
      </c>
      <c r="L149" s="38">
        <v>0</v>
      </c>
      <c s="32">
        <f>ROUND(ROUND(L149,2)*ROUND(G149,3),2)</f>
      </c>
      <c s="36" t="s">
        <v>121</v>
      </c>
      <c>
        <f>(M149*21)/100</f>
      </c>
      <c t="s">
        <v>28</v>
      </c>
    </row>
    <row r="150" spans="1:5" ht="25.5">
      <c r="A150" s="35" t="s">
        <v>56</v>
      </c>
      <c r="E150" s="39" t="s">
        <v>1243</v>
      </c>
    </row>
    <row r="151" spans="1:5" ht="12.75">
      <c r="A151" s="35" t="s">
        <v>57</v>
      </c>
      <c r="E151" s="40" t="s">
        <v>5</v>
      </c>
    </row>
    <row r="152" spans="1:5" ht="12.75">
      <c r="A152" t="s">
        <v>59</v>
      </c>
      <c r="E152" s="39" t="s">
        <v>5</v>
      </c>
    </row>
    <row r="153" spans="1:16" ht="25.5">
      <c r="A153" t="s">
        <v>50</v>
      </c>
      <c s="34" t="s">
        <v>528</v>
      </c>
      <c s="34" t="s">
        <v>1244</v>
      </c>
      <c s="35" t="s">
        <v>5</v>
      </c>
      <c s="6" t="s">
        <v>1245</v>
      </c>
      <c s="36" t="s">
        <v>82</v>
      </c>
      <c s="37">
        <v>20</v>
      </c>
      <c s="36">
        <v>3E-05</v>
      </c>
      <c s="36">
        <f>ROUND(G153*H153,6)</f>
      </c>
      <c r="L153" s="38">
        <v>0</v>
      </c>
      <c s="32">
        <f>ROUND(ROUND(L153,2)*ROUND(G153,3),2)</f>
      </c>
      <c s="36" t="s">
        <v>121</v>
      </c>
      <c>
        <f>(M153*21)/100</f>
      </c>
      <c t="s">
        <v>28</v>
      </c>
    </row>
    <row r="154" spans="1:5" ht="25.5">
      <c r="A154" s="35" t="s">
        <v>56</v>
      </c>
      <c r="E154" s="39" t="s">
        <v>1245</v>
      </c>
    </row>
    <row r="155" spans="1:5" ht="12.75">
      <c r="A155" s="35" t="s">
        <v>57</v>
      </c>
      <c r="E155" s="40" t="s">
        <v>5</v>
      </c>
    </row>
    <row r="156" spans="1:5" ht="12.75">
      <c r="A156" t="s">
        <v>59</v>
      </c>
      <c r="E156" s="39" t="s">
        <v>5</v>
      </c>
    </row>
    <row r="157" spans="1:13" ht="12.75">
      <c r="A157" t="s">
        <v>47</v>
      </c>
      <c r="C157" s="31" t="s">
        <v>517</v>
      </c>
      <c r="E157" s="33" t="s">
        <v>518</v>
      </c>
      <c r="J157" s="32">
        <f>0</f>
      </c>
      <c s="32">
        <f>0</f>
      </c>
      <c s="32">
        <f>0+L158</f>
      </c>
      <c s="32">
        <f>0+M158</f>
      </c>
    </row>
    <row r="158" spans="1:16" ht="25.5">
      <c r="A158" t="s">
        <v>50</v>
      </c>
      <c s="34" t="s">
        <v>51</v>
      </c>
      <c s="34" t="s">
        <v>519</v>
      </c>
      <c s="35" t="s">
        <v>5</v>
      </c>
      <c s="6" t="s">
        <v>520</v>
      </c>
      <c s="36" t="s">
        <v>154</v>
      </c>
      <c s="37">
        <v>10</v>
      </c>
      <c s="36">
        <v>0.00013</v>
      </c>
      <c s="36">
        <f>ROUND(G158*H158,6)</f>
      </c>
      <c r="L158" s="38">
        <v>0</v>
      </c>
      <c s="32">
        <f>ROUND(ROUND(L158,2)*ROUND(G158,3),2)</f>
      </c>
      <c s="36" t="s">
        <v>121</v>
      </c>
      <c>
        <f>(M158*21)/100</f>
      </c>
      <c t="s">
        <v>28</v>
      </c>
    </row>
    <row r="159" spans="1:5" ht="25.5">
      <c r="A159" s="35" t="s">
        <v>56</v>
      </c>
      <c r="E159" s="39" t="s">
        <v>520</v>
      </c>
    </row>
    <row r="160" spans="1:5" ht="12.75">
      <c r="A160" s="35" t="s">
        <v>57</v>
      </c>
      <c r="E160" s="40" t="s">
        <v>5</v>
      </c>
    </row>
    <row r="161" spans="1:5" ht="63.75">
      <c r="A161" t="s">
        <v>59</v>
      </c>
      <c r="E161" s="39" t="s">
        <v>521</v>
      </c>
    </row>
    <row r="162" spans="1:13" ht="12.75">
      <c r="A162" t="s">
        <v>47</v>
      </c>
      <c r="C162" s="31" t="s">
        <v>522</v>
      </c>
      <c r="E162" s="33" t="s">
        <v>523</v>
      </c>
      <c r="J162" s="32">
        <f>0</f>
      </c>
      <c s="32">
        <f>0</f>
      </c>
      <c s="32">
        <f>0+L163+L167</f>
      </c>
      <c s="32">
        <f>0+M163+M167</f>
      </c>
    </row>
    <row r="163" spans="1:16" ht="38.25">
      <c r="A163" t="s">
        <v>50</v>
      </c>
      <c s="34" t="s">
        <v>28</v>
      </c>
      <c s="34" t="s">
        <v>524</v>
      </c>
      <c s="35" t="s">
        <v>5</v>
      </c>
      <c s="6" t="s">
        <v>525</v>
      </c>
      <c s="36" t="s">
        <v>89</v>
      </c>
      <c s="37">
        <v>180</v>
      </c>
      <c s="36">
        <v>0.00442</v>
      </c>
      <c s="36">
        <f>ROUND(G163*H163,6)</f>
      </c>
      <c r="L163" s="38">
        <v>0</v>
      </c>
      <c s="32">
        <f>ROUND(ROUND(L163,2)*ROUND(G163,3),2)</f>
      </c>
      <c s="36" t="s">
        <v>121</v>
      </c>
      <c>
        <f>(M163*21)/100</f>
      </c>
      <c t="s">
        <v>28</v>
      </c>
    </row>
    <row r="164" spans="1:5" ht="38.25">
      <c r="A164" s="35" t="s">
        <v>56</v>
      </c>
      <c r="E164" s="39" t="s">
        <v>525</v>
      </c>
    </row>
    <row r="165" spans="1:5" ht="12.75">
      <c r="A165" s="35" t="s">
        <v>57</v>
      </c>
      <c r="E165" s="40" t="s">
        <v>5</v>
      </c>
    </row>
    <row r="166" spans="1:5" ht="25.5">
      <c r="A166" t="s">
        <v>59</v>
      </c>
      <c r="E166" s="39" t="s">
        <v>299</v>
      </c>
    </row>
    <row r="167" spans="1:16" ht="12.75">
      <c r="A167" t="s">
        <v>50</v>
      </c>
      <c s="34" t="s">
        <v>26</v>
      </c>
      <c s="34" t="s">
        <v>1333</v>
      </c>
      <c s="35" t="s">
        <v>5</v>
      </c>
      <c s="6" t="s">
        <v>1334</v>
      </c>
      <c s="36" t="s">
        <v>89</v>
      </c>
      <c s="37">
        <v>180</v>
      </c>
      <c s="36">
        <v>0.00058</v>
      </c>
      <c s="36">
        <f>ROUND(G167*H167,6)</f>
      </c>
      <c r="L167" s="38">
        <v>0</v>
      </c>
      <c s="32">
        <f>ROUND(ROUND(L167,2)*ROUND(G167,3),2)</f>
      </c>
      <c s="36" t="s">
        <v>55</v>
      </c>
      <c>
        <f>(M167*21)/100</f>
      </c>
      <c t="s">
        <v>28</v>
      </c>
    </row>
    <row r="168" spans="1:5" ht="12.75">
      <c r="A168" s="35" t="s">
        <v>56</v>
      </c>
      <c r="E168" s="39" t="s">
        <v>1334</v>
      </c>
    </row>
    <row r="169" spans="1:5" ht="12.75">
      <c r="A169" s="35" t="s">
        <v>57</v>
      </c>
      <c r="E169" s="40" t="s">
        <v>5</v>
      </c>
    </row>
    <row r="170" spans="1:5" ht="12.75">
      <c r="A170" t="s">
        <v>59</v>
      </c>
      <c r="E170" s="39" t="s">
        <v>5</v>
      </c>
    </row>
    <row r="171" spans="1:13" ht="12.75">
      <c r="A171" t="s">
        <v>47</v>
      </c>
      <c r="C171" s="31" t="s">
        <v>536</v>
      </c>
      <c r="E171" s="33" t="s">
        <v>537</v>
      </c>
      <c r="J171" s="32">
        <f>0</f>
      </c>
      <c s="32">
        <f>0</f>
      </c>
      <c s="32">
        <f>0+L172+L176</f>
      </c>
      <c s="32">
        <f>0+M172+M176</f>
      </c>
    </row>
    <row r="172" spans="1:16" ht="25.5">
      <c r="A172" t="s">
        <v>50</v>
      </c>
      <c s="34" t="s">
        <v>67</v>
      </c>
      <c s="34" t="s">
        <v>1335</v>
      </c>
      <c s="35" t="s">
        <v>5</v>
      </c>
      <c s="6" t="s">
        <v>1336</v>
      </c>
      <c s="36" t="s">
        <v>82</v>
      </c>
      <c s="37">
        <v>20</v>
      </c>
      <c s="36">
        <v>0.00082</v>
      </c>
      <c s="36">
        <f>ROUND(G172*H172,6)</f>
      </c>
      <c r="L172" s="38">
        <v>0</v>
      </c>
      <c s="32">
        <f>ROUND(ROUND(L172,2)*ROUND(G172,3),2)</f>
      </c>
      <c s="36" t="s">
        <v>121</v>
      </c>
      <c>
        <f>(M172*21)/100</f>
      </c>
      <c t="s">
        <v>28</v>
      </c>
    </row>
    <row r="173" spans="1:5" ht="25.5">
      <c r="A173" s="35" t="s">
        <v>56</v>
      </c>
      <c r="E173" s="39" t="s">
        <v>1336</v>
      </c>
    </row>
    <row r="174" spans="1:5" ht="12.75">
      <c r="A174" s="35" t="s">
        <v>57</v>
      </c>
      <c r="E174" s="40" t="s">
        <v>5</v>
      </c>
    </row>
    <row r="175" spans="1:5" ht="51">
      <c r="A175" t="s">
        <v>59</v>
      </c>
      <c r="E175" s="39" t="s">
        <v>1337</v>
      </c>
    </row>
    <row r="176" spans="1:16" ht="25.5">
      <c r="A176" t="s">
        <v>50</v>
      </c>
      <c s="34" t="s">
        <v>71</v>
      </c>
      <c s="34" t="s">
        <v>1338</v>
      </c>
      <c s="35" t="s">
        <v>5</v>
      </c>
      <c s="6" t="s">
        <v>1339</v>
      </c>
      <c s="36" t="s">
        <v>82</v>
      </c>
      <c s="37">
        <v>2</v>
      </c>
      <c s="36">
        <v>0.00067</v>
      </c>
      <c s="36">
        <f>ROUND(G176*H176,6)</f>
      </c>
      <c r="L176" s="38">
        <v>0</v>
      </c>
      <c s="32">
        <f>ROUND(ROUND(L176,2)*ROUND(G176,3),2)</f>
      </c>
      <c s="36" t="s">
        <v>121</v>
      </c>
      <c>
        <f>(M176*21)/100</f>
      </c>
      <c t="s">
        <v>28</v>
      </c>
    </row>
    <row r="177" spans="1:5" ht="25.5">
      <c r="A177" s="35" t="s">
        <v>56</v>
      </c>
      <c r="E177" s="39" t="s">
        <v>1339</v>
      </c>
    </row>
    <row r="178" spans="1:5" ht="12.75">
      <c r="A178" s="35" t="s">
        <v>57</v>
      </c>
      <c r="E178" s="40" t="s">
        <v>5</v>
      </c>
    </row>
    <row r="179" spans="1:5" ht="51">
      <c r="A179" t="s">
        <v>59</v>
      </c>
      <c r="E179" s="39" t="s">
        <v>1337</v>
      </c>
    </row>
    <row r="180" spans="1:13" ht="12.75">
      <c r="A180" t="s">
        <v>47</v>
      </c>
      <c r="C180" s="31" t="s">
        <v>322</v>
      </c>
      <c r="E180" s="33" t="s">
        <v>323</v>
      </c>
      <c r="J180" s="32">
        <f>0</f>
      </c>
      <c s="32">
        <f>0</f>
      </c>
      <c s="32">
        <f>0+L181+L185+L189+L193</f>
      </c>
      <c s="32">
        <f>0+M181+M185+M189+M193</f>
      </c>
    </row>
    <row r="181" spans="1:16" ht="25.5">
      <c r="A181" t="s">
        <v>50</v>
      </c>
      <c s="34" t="s">
        <v>27</v>
      </c>
      <c s="34" t="s">
        <v>325</v>
      </c>
      <c s="35" t="s">
        <v>5</v>
      </c>
      <c s="6" t="s">
        <v>326</v>
      </c>
      <c s="36" t="s">
        <v>182</v>
      </c>
      <c s="37">
        <v>0.482</v>
      </c>
      <c s="36">
        <v>0</v>
      </c>
      <c s="36">
        <f>ROUND(G181*H181,6)</f>
      </c>
      <c r="L181" s="38">
        <v>0</v>
      </c>
      <c s="32">
        <f>ROUND(ROUND(L181,2)*ROUND(G181,3),2)</f>
      </c>
      <c s="36" t="s">
        <v>121</v>
      </c>
      <c>
        <f>(M181*21)/100</f>
      </c>
      <c t="s">
        <v>28</v>
      </c>
    </row>
    <row r="182" spans="1:5" ht="25.5">
      <c r="A182" s="35" t="s">
        <v>56</v>
      </c>
      <c r="E182" s="39" t="s">
        <v>326</v>
      </c>
    </row>
    <row r="183" spans="1:5" ht="12.75">
      <c r="A183" s="35" t="s">
        <v>57</v>
      </c>
      <c r="E183" s="40" t="s">
        <v>5</v>
      </c>
    </row>
    <row r="184" spans="1:5" ht="165.75">
      <c r="A184" t="s">
        <v>59</v>
      </c>
      <c r="E184" s="39" t="s">
        <v>327</v>
      </c>
    </row>
    <row r="185" spans="1:16" ht="25.5">
      <c r="A185" t="s">
        <v>50</v>
      </c>
      <c s="34" t="s">
        <v>79</v>
      </c>
      <c s="34" t="s">
        <v>329</v>
      </c>
      <c s="35" t="s">
        <v>5</v>
      </c>
      <c s="6" t="s">
        <v>330</v>
      </c>
      <c s="36" t="s">
        <v>182</v>
      </c>
      <c s="37">
        <v>0.482</v>
      </c>
      <c s="36">
        <v>0</v>
      </c>
      <c s="36">
        <f>ROUND(G185*H185,6)</f>
      </c>
      <c r="L185" s="38">
        <v>0</v>
      </c>
      <c s="32">
        <f>ROUND(ROUND(L185,2)*ROUND(G185,3),2)</f>
      </c>
      <c s="36" t="s">
        <v>121</v>
      </c>
      <c>
        <f>(M185*21)/100</f>
      </c>
      <c t="s">
        <v>28</v>
      </c>
    </row>
    <row r="186" spans="1:5" ht="25.5">
      <c r="A186" s="35" t="s">
        <v>56</v>
      </c>
      <c r="E186" s="39" t="s">
        <v>330</v>
      </c>
    </row>
    <row r="187" spans="1:5" ht="12.75">
      <c r="A187" s="35" t="s">
        <v>57</v>
      </c>
      <c r="E187" s="40" t="s">
        <v>5</v>
      </c>
    </row>
    <row r="188" spans="1:5" ht="89.25">
      <c r="A188" t="s">
        <v>59</v>
      </c>
      <c r="E188" s="39" t="s">
        <v>331</v>
      </c>
    </row>
    <row r="189" spans="1:16" ht="25.5">
      <c r="A189" t="s">
        <v>50</v>
      </c>
      <c s="34" t="s">
        <v>83</v>
      </c>
      <c s="34" t="s">
        <v>333</v>
      </c>
      <c s="35" t="s">
        <v>5</v>
      </c>
      <c s="6" t="s">
        <v>334</v>
      </c>
      <c s="36" t="s">
        <v>182</v>
      </c>
      <c s="37">
        <v>6.748</v>
      </c>
      <c s="36">
        <v>0</v>
      </c>
      <c s="36">
        <f>ROUND(G189*H189,6)</f>
      </c>
      <c r="L189" s="38">
        <v>0</v>
      </c>
      <c s="32">
        <f>ROUND(ROUND(L189,2)*ROUND(G189,3),2)</f>
      </c>
      <c s="36" t="s">
        <v>121</v>
      </c>
      <c>
        <f>(M189*21)/100</f>
      </c>
      <c t="s">
        <v>28</v>
      </c>
    </row>
    <row r="190" spans="1:5" ht="25.5">
      <c r="A190" s="35" t="s">
        <v>56</v>
      </c>
      <c r="E190" s="39" t="s">
        <v>334</v>
      </c>
    </row>
    <row r="191" spans="1:5" ht="12.75">
      <c r="A191" s="35" t="s">
        <v>57</v>
      </c>
      <c r="E191" s="40" t="s">
        <v>5</v>
      </c>
    </row>
    <row r="192" spans="1:5" ht="89.25">
      <c r="A192" t="s">
        <v>59</v>
      </c>
      <c r="E192" s="39" t="s">
        <v>331</v>
      </c>
    </row>
    <row r="193" spans="1:16" ht="38.25">
      <c r="A193" t="s">
        <v>50</v>
      </c>
      <c s="34" t="s">
        <v>86</v>
      </c>
      <c s="34" t="s">
        <v>545</v>
      </c>
      <c s="35" t="s">
        <v>5</v>
      </c>
      <c s="6" t="s">
        <v>546</v>
      </c>
      <c s="36" t="s">
        <v>182</v>
      </c>
      <c s="37">
        <v>0.482</v>
      </c>
      <c s="36">
        <v>0</v>
      </c>
      <c s="36">
        <f>ROUND(G193*H193,6)</f>
      </c>
      <c r="L193" s="38">
        <v>0</v>
      </c>
      <c s="32">
        <f>ROUND(ROUND(L193,2)*ROUND(G193,3),2)</f>
      </c>
      <c s="36" t="s">
        <v>121</v>
      </c>
      <c>
        <f>(M193*21)/100</f>
      </c>
      <c t="s">
        <v>28</v>
      </c>
    </row>
    <row r="194" spans="1:5" ht="38.25">
      <c r="A194" s="35" t="s">
        <v>56</v>
      </c>
      <c r="E194" s="39" t="s">
        <v>547</v>
      </c>
    </row>
    <row r="195" spans="1:5" ht="12.75">
      <c r="A195" s="35" t="s">
        <v>57</v>
      </c>
      <c r="E195" s="40" t="s">
        <v>5</v>
      </c>
    </row>
    <row r="196" spans="1:5" ht="76.5">
      <c r="A196" t="s">
        <v>59</v>
      </c>
      <c r="E196" s="39" t="s">
        <v>338</v>
      </c>
    </row>
    <row r="197" spans="1:13" ht="12.75">
      <c r="A197" t="s">
        <v>47</v>
      </c>
      <c r="C197" s="31" t="s">
        <v>339</v>
      </c>
      <c r="E197" s="33" t="s">
        <v>340</v>
      </c>
      <c r="J197" s="32">
        <f>0</f>
      </c>
      <c s="32">
        <f>0</f>
      </c>
      <c s="32">
        <f>0+L198</f>
      </c>
      <c s="32">
        <f>0+M198</f>
      </c>
    </row>
    <row r="198" spans="1:16" ht="38.25">
      <c r="A198" t="s">
        <v>50</v>
      </c>
      <c s="34" t="s">
        <v>90</v>
      </c>
      <c s="34" t="s">
        <v>549</v>
      </c>
      <c s="35" t="s">
        <v>5</v>
      </c>
      <c s="6" t="s">
        <v>550</v>
      </c>
      <c s="36" t="s">
        <v>182</v>
      </c>
      <c s="37">
        <v>0.919</v>
      </c>
      <c s="36">
        <v>0</v>
      </c>
      <c s="36">
        <f>ROUND(G198*H198,6)</f>
      </c>
      <c r="L198" s="38">
        <v>0</v>
      </c>
      <c s="32">
        <f>ROUND(ROUND(L198,2)*ROUND(G198,3),2)</f>
      </c>
      <c s="36" t="s">
        <v>121</v>
      </c>
      <c>
        <f>(M198*21)/100</f>
      </c>
      <c t="s">
        <v>28</v>
      </c>
    </row>
    <row r="199" spans="1:5" ht="38.25">
      <c r="A199" s="35" t="s">
        <v>56</v>
      </c>
      <c r="E199" s="39" t="s">
        <v>551</v>
      </c>
    </row>
    <row r="200" spans="1:5" ht="12.75">
      <c r="A200" s="35" t="s">
        <v>57</v>
      </c>
      <c r="E200" s="40" t="s">
        <v>5</v>
      </c>
    </row>
    <row r="201" spans="1:5" ht="76.5">
      <c r="A201" t="s">
        <v>59</v>
      </c>
      <c r="E201" s="39" t="s">
        <v>552</v>
      </c>
    </row>
    <row r="202" spans="1:13" ht="12.75">
      <c r="A202" t="s">
        <v>47</v>
      </c>
      <c r="C202" s="31" t="s">
        <v>931</v>
      </c>
      <c r="E202" s="33" t="s">
        <v>932</v>
      </c>
      <c r="J202" s="32">
        <f>0</f>
      </c>
      <c s="32">
        <f>0</f>
      </c>
      <c s="32">
        <f>0+L203</f>
      </c>
      <c s="32">
        <f>0+M203</f>
      </c>
    </row>
    <row r="203" spans="1:16" ht="25.5">
      <c r="A203" t="s">
        <v>50</v>
      </c>
      <c s="34" t="s">
        <v>532</v>
      </c>
      <c s="34" t="s">
        <v>934</v>
      </c>
      <c s="35" t="s">
        <v>5</v>
      </c>
      <c s="6" t="s">
        <v>935</v>
      </c>
      <c s="36" t="s">
        <v>74</v>
      </c>
      <c s="37">
        <v>40</v>
      </c>
      <c s="36">
        <v>0</v>
      </c>
      <c s="36">
        <f>ROUND(G203*H203,6)</f>
      </c>
      <c r="L203" s="38">
        <v>0</v>
      </c>
      <c s="32">
        <f>ROUND(ROUND(L203,2)*ROUND(G203,3),2)</f>
      </c>
      <c s="36" t="s">
        <v>121</v>
      </c>
      <c>
        <f>(M203*21)/100</f>
      </c>
      <c t="s">
        <v>28</v>
      </c>
    </row>
    <row r="204" spans="1:5" ht="25.5">
      <c r="A204" s="35" t="s">
        <v>56</v>
      </c>
      <c r="E204" s="39" t="s">
        <v>935</v>
      </c>
    </row>
    <row r="205" spans="1:5" ht="12.75">
      <c r="A205" s="35" t="s">
        <v>57</v>
      </c>
      <c r="E205" s="40" t="s">
        <v>5</v>
      </c>
    </row>
    <row r="206" spans="1:5" ht="12.75">
      <c r="A206" t="s">
        <v>59</v>
      </c>
      <c r="E2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1342</v>
      </c>
      <c r="E8" s="30" t="s">
        <v>1341</v>
      </c>
      <c r="J8" s="29">
        <f>0+J9+J22+J83+J148+J157+J182+J187</f>
      </c>
      <c s="29">
        <f>0+K9+K22+K83+K148+K157+K182+K187</f>
      </c>
      <c s="29">
        <f>0+L9+L22+L83+L148+L157+L182+L187</f>
      </c>
      <c s="29">
        <f>0+M9+M22+M83+M148+M157+M182+M187</f>
      </c>
    </row>
    <row r="9" spans="1:13" ht="12.75">
      <c r="A9" t="s">
        <v>47</v>
      </c>
      <c r="C9" s="31" t="s">
        <v>939</v>
      </c>
      <c r="E9" s="33" t="s">
        <v>1343</v>
      </c>
      <c r="J9" s="32">
        <f>0</f>
      </c>
      <c s="32">
        <f>0</f>
      </c>
      <c s="32">
        <f>0+L10+L14+L18</f>
      </c>
      <c s="32">
        <f>0+M10+M14+M18</f>
      </c>
    </row>
    <row r="10" spans="1:16" ht="12.75">
      <c r="A10" t="s">
        <v>50</v>
      </c>
      <c s="34" t="s">
        <v>51</v>
      </c>
      <c s="34" t="s">
        <v>1344</v>
      </c>
      <c s="35" t="s">
        <v>5</v>
      </c>
      <c s="6" t="s">
        <v>1345</v>
      </c>
      <c s="36" t="s">
        <v>89</v>
      </c>
      <c s="37">
        <v>3</v>
      </c>
      <c s="36">
        <v>0</v>
      </c>
      <c s="36">
        <f>ROUND(G10*H10,6)</f>
      </c>
      <c r="L10" s="38">
        <v>0</v>
      </c>
      <c s="32">
        <f>ROUND(ROUND(L10,2)*ROUND(G10,3),2)</f>
      </c>
      <c s="36" t="s">
        <v>55</v>
      </c>
      <c>
        <f>(M10*21)/100</f>
      </c>
      <c t="s">
        <v>28</v>
      </c>
    </row>
    <row r="11" spans="1:5" ht="12.75">
      <c r="A11" s="35" t="s">
        <v>56</v>
      </c>
      <c r="E11" s="39" t="s">
        <v>1345</v>
      </c>
    </row>
    <row r="12" spans="1:5" ht="12.75">
      <c r="A12" s="35" t="s">
        <v>57</v>
      </c>
      <c r="E12" s="40" t="s">
        <v>5</v>
      </c>
    </row>
    <row r="13" spans="1:5" ht="38.25">
      <c r="A13" t="s">
        <v>59</v>
      </c>
      <c r="E13" s="39" t="s">
        <v>1346</v>
      </c>
    </row>
    <row r="14" spans="1:16" ht="12.75">
      <c r="A14" t="s">
        <v>50</v>
      </c>
      <c s="34" t="s">
        <v>28</v>
      </c>
      <c s="34" t="s">
        <v>1347</v>
      </c>
      <c s="35" t="s">
        <v>5</v>
      </c>
      <c s="6" t="s">
        <v>1348</v>
      </c>
      <c s="36" t="s">
        <v>82</v>
      </c>
      <c s="37">
        <v>3.05</v>
      </c>
      <c s="36">
        <v>0</v>
      </c>
      <c s="36">
        <f>ROUND(G14*H14,6)</f>
      </c>
      <c r="L14" s="38">
        <v>0</v>
      </c>
      <c s="32">
        <f>ROUND(ROUND(L14,2)*ROUND(G14,3),2)</f>
      </c>
      <c s="36" t="s">
        <v>55</v>
      </c>
      <c>
        <f>(M14*21)/100</f>
      </c>
      <c t="s">
        <v>28</v>
      </c>
    </row>
    <row r="15" spans="1:5" ht="12.75">
      <c r="A15" s="35" t="s">
        <v>56</v>
      </c>
      <c r="E15" s="39" t="s">
        <v>1348</v>
      </c>
    </row>
    <row r="16" spans="1:5" ht="12.75">
      <c r="A16" s="35" t="s">
        <v>57</v>
      </c>
      <c r="E16" s="40" t="s">
        <v>5</v>
      </c>
    </row>
    <row r="17" spans="1:5" ht="12.75">
      <c r="A17" t="s">
        <v>59</v>
      </c>
      <c r="E17" s="39" t="s">
        <v>5</v>
      </c>
    </row>
    <row r="18" spans="1:16" ht="12.75">
      <c r="A18" t="s">
        <v>50</v>
      </c>
      <c s="34" t="s">
        <v>26</v>
      </c>
      <c s="34" t="s">
        <v>1349</v>
      </c>
      <c s="35" t="s">
        <v>5</v>
      </c>
      <c s="6" t="s">
        <v>1350</v>
      </c>
      <c s="36" t="s">
        <v>89</v>
      </c>
      <c s="37">
        <v>2</v>
      </c>
      <c s="36">
        <v>0</v>
      </c>
      <c s="36">
        <f>ROUND(G18*H18,6)</f>
      </c>
      <c r="L18" s="38">
        <v>0</v>
      </c>
      <c s="32">
        <f>ROUND(ROUND(L18,2)*ROUND(G18,3),2)</f>
      </c>
      <c s="36" t="s">
        <v>55</v>
      </c>
      <c>
        <f>(M18*21)/100</f>
      </c>
      <c t="s">
        <v>28</v>
      </c>
    </row>
    <row r="19" spans="1:5" ht="12.75">
      <c r="A19" s="35" t="s">
        <v>56</v>
      </c>
      <c r="E19" s="39" t="s">
        <v>1350</v>
      </c>
    </row>
    <row r="20" spans="1:5" ht="12.75">
      <c r="A20" s="35" t="s">
        <v>57</v>
      </c>
      <c r="E20" s="40" t="s">
        <v>5</v>
      </c>
    </row>
    <row r="21" spans="1:5" ht="12.75">
      <c r="A21" t="s">
        <v>59</v>
      </c>
      <c r="E21" s="39" t="s">
        <v>5</v>
      </c>
    </row>
    <row r="22" spans="1:13" ht="12.75">
      <c r="A22" t="s">
        <v>47</v>
      </c>
      <c r="C22" s="31" t="s">
        <v>1351</v>
      </c>
      <c r="E22" s="33" t="s">
        <v>1352</v>
      </c>
      <c r="J22" s="32">
        <f>0</f>
      </c>
      <c s="32">
        <f>0</f>
      </c>
      <c s="32">
        <f>0+L23+L27+L31+L35+L39+L43+L47+L51+L55+L59+L63+L67+L71+L75+L79</f>
      </c>
      <c s="32">
        <f>0+M23+M27+M31+M35+M39+M43+M47+M51+M55+M59+M63+M67+M71+M75+M79</f>
      </c>
    </row>
    <row r="23" spans="1:16" ht="12.75">
      <c r="A23" t="s">
        <v>50</v>
      </c>
      <c s="34" t="s">
        <v>67</v>
      </c>
      <c s="34" t="s">
        <v>1353</v>
      </c>
      <c s="35" t="s">
        <v>5</v>
      </c>
      <c s="6" t="s">
        <v>1354</v>
      </c>
      <c s="36" t="s">
        <v>89</v>
      </c>
      <c s="37">
        <v>1</v>
      </c>
      <c s="36">
        <v>0</v>
      </c>
      <c s="36">
        <f>ROUND(G23*H23,6)</f>
      </c>
      <c r="L23" s="38">
        <v>0</v>
      </c>
      <c s="32">
        <f>ROUND(ROUND(L23,2)*ROUND(G23,3),2)</f>
      </c>
      <c s="36" t="s">
        <v>55</v>
      </c>
      <c>
        <f>(M23*21)/100</f>
      </c>
      <c t="s">
        <v>28</v>
      </c>
    </row>
    <row r="24" spans="1:5" ht="12.75">
      <c r="A24" s="35" t="s">
        <v>56</v>
      </c>
      <c r="E24" s="39" t="s">
        <v>1354</v>
      </c>
    </row>
    <row r="25" spans="1:5" ht="12.75">
      <c r="A25" s="35" t="s">
        <v>57</v>
      </c>
      <c r="E25" s="40" t="s">
        <v>5</v>
      </c>
    </row>
    <row r="26" spans="1:5" ht="12.75">
      <c r="A26" t="s">
        <v>59</v>
      </c>
      <c r="E26" s="39" t="s">
        <v>1355</v>
      </c>
    </row>
    <row r="27" spans="1:16" ht="12.75">
      <c r="A27" t="s">
        <v>50</v>
      </c>
      <c s="34" t="s">
        <v>71</v>
      </c>
      <c s="34" t="s">
        <v>1356</v>
      </c>
      <c s="35" t="s">
        <v>5</v>
      </c>
      <c s="6" t="s">
        <v>1357</v>
      </c>
      <c s="36" t="s">
        <v>89</v>
      </c>
      <c s="37">
        <v>2</v>
      </c>
      <c s="36">
        <v>0</v>
      </c>
      <c s="36">
        <f>ROUND(G27*H27,6)</f>
      </c>
      <c r="L27" s="38">
        <v>0</v>
      </c>
      <c s="32">
        <f>ROUND(ROUND(L27,2)*ROUND(G27,3),2)</f>
      </c>
      <c s="36" t="s">
        <v>55</v>
      </c>
      <c>
        <f>(M27*21)/100</f>
      </c>
      <c t="s">
        <v>28</v>
      </c>
    </row>
    <row r="28" spans="1:5" ht="12.75">
      <c r="A28" s="35" t="s">
        <v>56</v>
      </c>
      <c r="E28" s="39" t="s">
        <v>1357</v>
      </c>
    </row>
    <row r="29" spans="1:5" ht="12.75">
      <c r="A29" s="35" t="s">
        <v>57</v>
      </c>
      <c r="E29" s="40" t="s">
        <v>5</v>
      </c>
    </row>
    <row r="30" spans="1:5" ht="12.75">
      <c r="A30" t="s">
        <v>59</v>
      </c>
      <c r="E30" s="39" t="s">
        <v>1355</v>
      </c>
    </row>
    <row r="31" spans="1:16" ht="12.75">
      <c r="A31" t="s">
        <v>50</v>
      </c>
      <c s="34" t="s">
        <v>27</v>
      </c>
      <c s="34" t="s">
        <v>1358</v>
      </c>
      <c s="35" t="s">
        <v>5</v>
      </c>
      <c s="6" t="s">
        <v>1359</v>
      </c>
      <c s="36" t="s">
        <v>89</v>
      </c>
      <c s="37">
        <v>1</v>
      </c>
      <c s="36">
        <v>0</v>
      </c>
      <c s="36">
        <f>ROUND(G31*H31,6)</f>
      </c>
      <c r="L31" s="38">
        <v>0</v>
      </c>
      <c s="32">
        <f>ROUND(ROUND(L31,2)*ROUND(G31,3),2)</f>
      </c>
      <c s="36" t="s">
        <v>55</v>
      </c>
      <c>
        <f>(M31*21)/100</f>
      </c>
      <c t="s">
        <v>28</v>
      </c>
    </row>
    <row r="32" spans="1:5" ht="12.75">
      <c r="A32" s="35" t="s">
        <v>56</v>
      </c>
      <c r="E32" s="39" t="s">
        <v>1359</v>
      </c>
    </row>
    <row r="33" spans="1:5" ht="12.75">
      <c r="A33" s="35" t="s">
        <v>57</v>
      </c>
      <c r="E33" s="40" t="s">
        <v>5</v>
      </c>
    </row>
    <row r="34" spans="1:5" ht="12.75">
      <c r="A34" t="s">
        <v>59</v>
      </c>
      <c r="E34" s="39" t="s">
        <v>1360</v>
      </c>
    </row>
    <row r="35" spans="1:16" ht="12.75">
      <c r="A35" t="s">
        <v>50</v>
      </c>
      <c s="34" t="s">
        <v>79</v>
      </c>
      <c s="34" t="s">
        <v>1361</v>
      </c>
      <c s="35" t="s">
        <v>5</v>
      </c>
      <c s="6" t="s">
        <v>1362</v>
      </c>
      <c s="36" t="s">
        <v>89</v>
      </c>
      <c s="37">
        <v>1</v>
      </c>
      <c s="36">
        <v>0</v>
      </c>
      <c s="36">
        <f>ROUND(G35*H35,6)</f>
      </c>
      <c r="L35" s="38">
        <v>0</v>
      </c>
      <c s="32">
        <f>ROUND(ROUND(L35,2)*ROUND(G35,3),2)</f>
      </c>
      <c s="36" t="s">
        <v>55</v>
      </c>
      <c>
        <f>(M35*21)/100</f>
      </c>
      <c t="s">
        <v>28</v>
      </c>
    </row>
    <row r="36" spans="1:5" ht="12.75">
      <c r="A36" s="35" t="s">
        <v>56</v>
      </c>
      <c r="E36" s="39" t="s">
        <v>1362</v>
      </c>
    </row>
    <row r="37" spans="1:5" ht="12.75">
      <c r="A37" s="35" t="s">
        <v>57</v>
      </c>
      <c r="E37" s="40" t="s">
        <v>5</v>
      </c>
    </row>
    <row r="38" spans="1:5" ht="12.75">
      <c r="A38" t="s">
        <v>59</v>
      </c>
      <c r="E38" s="39" t="s">
        <v>1355</v>
      </c>
    </row>
    <row r="39" spans="1:16" ht="12.75">
      <c r="A39" t="s">
        <v>50</v>
      </c>
      <c s="34" t="s">
        <v>83</v>
      </c>
      <c s="34" t="s">
        <v>1363</v>
      </c>
      <c s="35" t="s">
        <v>5</v>
      </c>
      <c s="6" t="s">
        <v>1364</v>
      </c>
      <c s="36" t="s">
        <v>89</v>
      </c>
      <c s="37">
        <v>16</v>
      </c>
      <c s="36">
        <v>0</v>
      </c>
      <c s="36">
        <f>ROUND(G39*H39,6)</f>
      </c>
      <c r="L39" s="38">
        <v>0</v>
      </c>
      <c s="32">
        <f>ROUND(ROUND(L39,2)*ROUND(G39,3),2)</f>
      </c>
      <c s="36" t="s">
        <v>55</v>
      </c>
      <c>
        <f>(M39*21)/100</f>
      </c>
      <c t="s">
        <v>28</v>
      </c>
    </row>
    <row r="40" spans="1:5" ht="12.75">
      <c r="A40" s="35" t="s">
        <v>56</v>
      </c>
      <c r="E40" s="39" t="s">
        <v>1364</v>
      </c>
    </row>
    <row r="41" spans="1:5" ht="12.75">
      <c r="A41" s="35" t="s">
        <v>57</v>
      </c>
      <c r="E41" s="40" t="s">
        <v>5</v>
      </c>
    </row>
    <row r="42" spans="1:5" ht="12.75">
      <c r="A42" t="s">
        <v>59</v>
      </c>
      <c r="E42" s="39" t="s">
        <v>5</v>
      </c>
    </row>
    <row r="43" spans="1:16" ht="12.75">
      <c r="A43" t="s">
        <v>50</v>
      </c>
      <c s="34" t="s">
        <v>86</v>
      </c>
      <c s="34" t="s">
        <v>1365</v>
      </c>
      <c s="35" t="s">
        <v>5</v>
      </c>
      <c s="6" t="s">
        <v>1366</v>
      </c>
      <c s="36" t="s">
        <v>82</v>
      </c>
      <c s="37">
        <v>5.71</v>
      </c>
      <c s="36">
        <v>0</v>
      </c>
      <c s="36">
        <f>ROUND(G43*H43,6)</f>
      </c>
      <c r="L43" s="38">
        <v>0</v>
      </c>
      <c s="32">
        <f>ROUND(ROUND(L43,2)*ROUND(G43,3),2)</f>
      </c>
      <c s="36" t="s">
        <v>55</v>
      </c>
      <c>
        <f>(M43*21)/100</f>
      </c>
      <c t="s">
        <v>28</v>
      </c>
    </row>
    <row r="44" spans="1:5" ht="12.75">
      <c r="A44" s="35" t="s">
        <v>56</v>
      </c>
      <c r="E44" s="39" t="s">
        <v>1366</v>
      </c>
    </row>
    <row r="45" spans="1:5" ht="12.75">
      <c r="A45" s="35" t="s">
        <v>57</v>
      </c>
      <c r="E45" s="40" t="s">
        <v>5</v>
      </c>
    </row>
    <row r="46" spans="1:5" ht="12.75">
      <c r="A46" t="s">
        <v>59</v>
      </c>
      <c r="E46" s="39" t="s">
        <v>5</v>
      </c>
    </row>
    <row r="47" spans="1:16" ht="12.75">
      <c r="A47" t="s">
        <v>50</v>
      </c>
      <c s="34" t="s">
        <v>90</v>
      </c>
      <c s="34" t="s">
        <v>1367</v>
      </c>
      <c s="35" t="s">
        <v>5</v>
      </c>
      <c s="6" t="s">
        <v>1368</v>
      </c>
      <c s="36" t="s">
        <v>82</v>
      </c>
      <c s="37">
        <v>0.594</v>
      </c>
      <c s="36">
        <v>0</v>
      </c>
      <c s="36">
        <f>ROUND(G47*H47,6)</f>
      </c>
      <c r="L47" s="38">
        <v>0</v>
      </c>
      <c s="32">
        <f>ROUND(ROUND(L47,2)*ROUND(G47,3),2)</f>
      </c>
      <c s="36" t="s">
        <v>55</v>
      </c>
      <c>
        <f>(M47*21)/100</f>
      </c>
      <c t="s">
        <v>28</v>
      </c>
    </row>
    <row r="48" spans="1:5" ht="12.75">
      <c r="A48" s="35" t="s">
        <v>56</v>
      </c>
      <c r="E48" s="39" t="s">
        <v>1368</v>
      </c>
    </row>
    <row r="49" spans="1:5" ht="12.75">
      <c r="A49" s="35" t="s">
        <v>57</v>
      </c>
      <c r="E49" s="40" t="s">
        <v>5</v>
      </c>
    </row>
    <row r="50" spans="1:5" ht="25.5">
      <c r="A50" t="s">
        <v>59</v>
      </c>
      <c r="E50" s="39" t="s">
        <v>1369</v>
      </c>
    </row>
    <row r="51" spans="1:16" ht="12.75">
      <c r="A51" t="s">
        <v>50</v>
      </c>
      <c s="34" t="s">
        <v>93</v>
      </c>
      <c s="34" t="s">
        <v>1370</v>
      </c>
      <c s="35" t="s">
        <v>5</v>
      </c>
      <c s="6" t="s">
        <v>1371</v>
      </c>
      <c s="36" t="s">
        <v>82</v>
      </c>
      <c s="37">
        <v>15.6</v>
      </c>
      <c s="36">
        <v>0</v>
      </c>
      <c s="36">
        <f>ROUND(G51*H51,6)</f>
      </c>
      <c r="L51" s="38">
        <v>0</v>
      </c>
      <c s="32">
        <f>ROUND(ROUND(L51,2)*ROUND(G51,3),2)</f>
      </c>
      <c s="36" t="s">
        <v>55</v>
      </c>
      <c>
        <f>(M51*21)/100</f>
      </c>
      <c t="s">
        <v>28</v>
      </c>
    </row>
    <row r="52" spans="1:5" ht="12.75">
      <c r="A52" s="35" t="s">
        <v>56</v>
      </c>
      <c r="E52" s="39" t="s">
        <v>1371</v>
      </c>
    </row>
    <row r="53" spans="1:5" ht="12.75">
      <c r="A53" s="35" t="s">
        <v>57</v>
      </c>
      <c r="E53" s="40" t="s">
        <v>5</v>
      </c>
    </row>
    <row r="54" spans="1:5" ht="12.75">
      <c r="A54" t="s">
        <v>59</v>
      </c>
      <c r="E54" s="39" t="s">
        <v>5</v>
      </c>
    </row>
    <row r="55" spans="1:16" ht="12.75">
      <c r="A55" t="s">
        <v>50</v>
      </c>
      <c s="34" t="s">
        <v>96</v>
      </c>
      <c s="34" t="s">
        <v>1372</v>
      </c>
      <c s="35" t="s">
        <v>5</v>
      </c>
      <c s="6" t="s">
        <v>1348</v>
      </c>
      <c s="36" t="s">
        <v>82</v>
      </c>
      <c s="37">
        <v>24.61</v>
      </c>
      <c s="36">
        <v>0</v>
      </c>
      <c s="36">
        <f>ROUND(G55*H55,6)</f>
      </c>
      <c r="L55" s="38">
        <v>0</v>
      </c>
      <c s="32">
        <f>ROUND(ROUND(L55,2)*ROUND(G55,3),2)</f>
      </c>
      <c s="36" t="s">
        <v>55</v>
      </c>
      <c>
        <f>(M55*21)/100</f>
      </c>
      <c t="s">
        <v>28</v>
      </c>
    </row>
    <row r="56" spans="1:5" ht="12.75">
      <c r="A56" s="35" t="s">
        <v>56</v>
      </c>
      <c r="E56" s="39" t="s">
        <v>1348</v>
      </c>
    </row>
    <row r="57" spans="1:5" ht="12.75">
      <c r="A57" s="35" t="s">
        <v>57</v>
      </c>
      <c r="E57" s="40" t="s">
        <v>5</v>
      </c>
    </row>
    <row r="58" spans="1:5" ht="12.75">
      <c r="A58" t="s">
        <v>59</v>
      </c>
      <c r="E58" s="39" t="s">
        <v>5</v>
      </c>
    </row>
    <row r="59" spans="1:16" ht="12.75">
      <c r="A59" t="s">
        <v>50</v>
      </c>
      <c s="34" t="s">
        <v>99</v>
      </c>
      <c s="34" t="s">
        <v>1373</v>
      </c>
      <c s="35" t="s">
        <v>5</v>
      </c>
      <c s="6" t="s">
        <v>1374</v>
      </c>
      <c s="36" t="s">
        <v>89</v>
      </c>
      <c s="37">
        <v>2</v>
      </c>
      <c s="36">
        <v>0</v>
      </c>
      <c s="36">
        <f>ROUND(G59*H59,6)</f>
      </c>
      <c r="L59" s="38">
        <v>0</v>
      </c>
      <c s="32">
        <f>ROUND(ROUND(L59,2)*ROUND(G59,3),2)</f>
      </c>
      <c s="36" t="s">
        <v>55</v>
      </c>
      <c>
        <f>(M59*21)/100</f>
      </c>
      <c t="s">
        <v>28</v>
      </c>
    </row>
    <row r="60" spans="1:5" ht="12.75">
      <c r="A60" s="35" t="s">
        <v>56</v>
      </c>
      <c r="E60" s="39" t="s">
        <v>1374</v>
      </c>
    </row>
    <row r="61" spans="1:5" ht="12.75">
      <c r="A61" s="35" t="s">
        <v>57</v>
      </c>
      <c r="E61" s="40" t="s">
        <v>5</v>
      </c>
    </row>
    <row r="62" spans="1:5" ht="12.75">
      <c r="A62" t="s">
        <v>59</v>
      </c>
      <c r="E62" s="39" t="s">
        <v>5</v>
      </c>
    </row>
    <row r="63" spans="1:16" ht="25.5">
      <c r="A63" t="s">
        <v>50</v>
      </c>
      <c s="34" t="s">
        <v>102</v>
      </c>
      <c s="34" t="s">
        <v>1375</v>
      </c>
      <c s="35" t="s">
        <v>5</v>
      </c>
      <c s="6" t="s">
        <v>1376</v>
      </c>
      <c s="36" t="s">
        <v>89</v>
      </c>
      <c s="37">
        <v>3</v>
      </c>
      <c s="36">
        <v>0</v>
      </c>
      <c s="36">
        <f>ROUND(G63*H63,6)</f>
      </c>
      <c r="L63" s="38">
        <v>0</v>
      </c>
      <c s="32">
        <f>ROUND(ROUND(L63,2)*ROUND(G63,3),2)</f>
      </c>
      <c s="36" t="s">
        <v>55</v>
      </c>
      <c>
        <f>(M63*21)/100</f>
      </c>
      <c t="s">
        <v>28</v>
      </c>
    </row>
    <row r="64" spans="1:5" ht="38.25">
      <c r="A64" s="35" t="s">
        <v>56</v>
      </c>
      <c r="E64" s="39" t="s">
        <v>1377</v>
      </c>
    </row>
    <row r="65" spans="1:5" ht="12.75">
      <c r="A65" s="35" t="s">
        <v>57</v>
      </c>
      <c r="E65" s="40" t="s">
        <v>5</v>
      </c>
    </row>
    <row r="66" spans="1:5" ht="12.75">
      <c r="A66" t="s">
        <v>59</v>
      </c>
      <c r="E66" s="39" t="s">
        <v>5</v>
      </c>
    </row>
    <row r="67" spans="1:16" ht="25.5">
      <c r="A67" t="s">
        <v>50</v>
      </c>
      <c s="34" t="s">
        <v>105</v>
      </c>
      <c s="34" t="s">
        <v>1378</v>
      </c>
      <c s="35" t="s">
        <v>5</v>
      </c>
      <c s="6" t="s">
        <v>1379</v>
      </c>
      <c s="36" t="s">
        <v>89</v>
      </c>
      <c s="37">
        <v>6</v>
      </c>
      <c s="36">
        <v>0</v>
      </c>
      <c s="36">
        <f>ROUND(G67*H67,6)</f>
      </c>
      <c r="L67" s="38">
        <v>0</v>
      </c>
      <c s="32">
        <f>ROUND(ROUND(L67,2)*ROUND(G67,3),2)</f>
      </c>
      <c s="36" t="s">
        <v>55</v>
      </c>
      <c>
        <f>(M67*21)/100</f>
      </c>
      <c t="s">
        <v>28</v>
      </c>
    </row>
    <row r="68" spans="1:5" ht="38.25">
      <c r="A68" s="35" t="s">
        <v>56</v>
      </c>
      <c r="E68" s="39" t="s">
        <v>1380</v>
      </c>
    </row>
    <row r="69" spans="1:5" ht="12.75">
      <c r="A69" s="35" t="s">
        <v>57</v>
      </c>
      <c r="E69" s="40" t="s">
        <v>5</v>
      </c>
    </row>
    <row r="70" spans="1:5" ht="12.75">
      <c r="A70" t="s">
        <v>59</v>
      </c>
      <c r="E70" s="39" t="s">
        <v>5</v>
      </c>
    </row>
    <row r="71" spans="1:16" ht="25.5">
      <c r="A71" t="s">
        <v>50</v>
      </c>
      <c s="34" t="s">
        <v>108</v>
      </c>
      <c s="34" t="s">
        <v>1381</v>
      </c>
      <c s="35" t="s">
        <v>5</v>
      </c>
      <c s="6" t="s">
        <v>1382</v>
      </c>
      <c s="36" t="s">
        <v>89</v>
      </c>
      <c s="37">
        <v>2</v>
      </c>
      <c s="36">
        <v>0</v>
      </c>
      <c s="36">
        <f>ROUND(G71*H71,6)</f>
      </c>
      <c r="L71" s="38">
        <v>0</v>
      </c>
      <c s="32">
        <f>ROUND(ROUND(L71,2)*ROUND(G71,3),2)</f>
      </c>
      <c s="36" t="s">
        <v>55</v>
      </c>
      <c>
        <f>(M71*21)/100</f>
      </c>
      <c t="s">
        <v>28</v>
      </c>
    </row>
    <row r="72" spans="1:5" ht="38.25">
      <c r="A72" s="35" t="s">
        <v>56</v>
      </c>
      <c r="E72" s="39" t="s">
        <v>1383</v>
      </c>
    </row>
    <row r="73" spans="1:5" ht="12.75">
      <c r="A73" s="35" t="s">
        <v>57</v>
      </c>
      <c r="E73" s="40" t="s">
        <v>5</v>
      </c>
    </row>
    <row r="74" spans="1:5" ht="12.75">
      <c r="A74" t="s">
        <v>59</v>
      </c>
      <c r="E74" s="39" t="s">
        <v>5</v>
      </c>
    </row>
    <row r="75" spans="1:16" ht="25.5">
      <c r="A75" t="s">
        <v>50</v>
      </c>
      <c s="34" t="s">
        <v>215</v>
      </c>
      <c s="34" t="s">
        <v>1384</v>
      </c>
      <c s="35" t="s">
        <v>5</v>
      </c>
      <c s="6" t="s">
        <v>1385</v>
      </c>
      <c s="36" t="s">
        <v>89</v>
      </c>
      <c s="37">
        <v>1</v>
      </c>
      <c s="36">
        <v>0</v>
      </c>
      <c s="36">
        <f>ROUND(G75*H75,6)</f>
      </c>
      <c r="L75" s="38">
        <v>0</v>
      </c>
      <c s="32">
        <f>ROUND(ROUND(L75,2)*ROUND(G75,3),2)</f>
      </c>
      <c s="36" t="s">
        <v>55</v>
      </c>
      <c>
        <f>(M75*21)/100</f>
      </c>
      <c t="s">
        <v>28</v>
      </c>
    </row>
    <row r="76" spans="1:5" ht="38.25">
      <c r="A76" s="35" t="s">
        <v>56</v>
      </c>
      <c r="E76" s="39" t="s">
        <v>1386</v>
      </c>
    </row>
    <row r="77" spans="1:5" ht="12.75">
      <c r="A77" s="35" t="s">
        <v>57</v>
      </c>
      <c r="E77" s="40" t="s">
        <v>5</v>
      </c>
    </row>
    <row r="78" spans="1:5" ht="12.75">
      <c r="A78" t="s">
        <v>59</v>
      </c>
      <c r="E78" s="39" t="s">
        <v>5</v>
      </c>
    </row>
    <row r="79" spans="1:16" ht="25.5">
      <c r="A79" t="s">
        <v>50</v>
      </c>
      <c s="34" t="s">
        <v>219</v>
      </c>
      <c s="34" t="s">
        <v>1387</v>
      </c>
      <c s="35" t="s">
        <v>5</v>
      </c>
      <c s="6" t="s">
        <v>1388</v>
      </c>
      <c s="36" t="s">
        <v>89</v>
      </c>
      <c s="37">
        <v>2</v>
      </c>
      <c s="36">
        <v>0</v>
      </c>
      <c s="36">
        <f>ROUND(G79*H79,6)</f>
      </c>
      <c r="L79" s="38">
        <v>0</v>
      </c>
      <c s="32">
        <f>ROUND(ROUND(L79,2)*ROUND(G79,3),2)</f>
      </c>
      <c s="36" t="s">
        <v>55</v>
      </c>
      <c>
        <f>(M79*21)/100</f>
      </c>
      <c t="s">
        <v>28</v>
      </c>
    </row>
    <row r="80" spans="1:5" ht="38.25">
      <c r="A80" s="35" t="s">
        <v>56</v>
      </c>
      <c r="E80" s="39" t="s">
        <v>1389</v>
      </c>
    </row>
    <row r="81" spans="1:5" ht="12.75">
      <c r="A81" s="35" t="s">
        <v>57</v>
      </c>
      <c r="E81" s="40" t="s">
        <v>5</v>
      </c>
    </row>
    <row r="82" spans="1:5" ht="12.75">
      <c r="A82" t="s">
        <v>59</v>
      </c>
      <c r="E82" s="39" t="s">
        <v>5</v>
      </c>
    </row>
    <row r="83" spans="1:13" ht="12.75">
      <c r="A83" t="s">
        <v>47</v>
      </c>
      <c r="C83" s="31" t="s">
        <v>1390</v>
      </c>
      <c r="E83" s="33" t="s">
        <v>1391</v>
      </c>
      <c r="J83" s="32">
        <f>0</f>
      </c>
      <c s="32">
        <f>0</f>
      </c>
      <c s="32">
        <f>0+L84+L88+L92+L96+L100+L104+L108+L112+L116+L120+L124+L128+L132+L136+L140+L144</f>
      </c>
      <c s="32">
        <f>0+M84+M88+M92+M96+M100+M104+M108+M112+M116+M120+M124+M128+M132+M136+M140+M144</f>
      </c>
    </row>
    <row r="84" spans="1:16" ht="12.75">
      <c r="A84" t="s">
        <v>50</v>
      </c>
      <c s="34" t="s">
        <v>225</v>
      </c>
      <c s="34" t="s">
        <v>1392</v>
      </c>
      <c s="35" t="s">
        <v>5</v>
      </c>
      <c s="6" t="s">
        <v>1357</v>
      </c>
      <c s="36" t="s">
        <v>89</v>
      </c>
      <c s="37">
        <v>5</v>
      </c>
      <c s="36">
        <v>0</v>
      </c>
      <c s="36">
        <f>ROUND(G84*H84,6)</f>
      </c>
      <c r="L84" s="38">
        <v>0</v>
      </c>
      <c s="32">
        <f>ROUND(ROUND(L84,2)*ROUND(G84,3),2)</f>
      </c>
      <c s="36" t="s">
        <v>55</v>
      </c>
      <c>
        <f>(M84*21)/100</f>
      </c>
      <c t="s">
        <v>28</v>
      </c>
    </row>
    <row r="85" spans="1:5" ht="12.75">
      <c r="A85" s="35" t="s">
        <v>56</v>
      </c>
      <c r="E85" s="39" t="s">
        <v>1357</v>
      </c>
    </row>
    <row r="86" spans="1:5" ht="12.75">
      <c r="A86" s="35" t="s">
        <v>57</v>
      </c>
      <c r="E86" s="40" t="s">
        <v>5</v>
      </c>
    </row>
    <row r="87" spans="1:5" ht="12.75">
      <c r="A87" t="s">
        <v>59</v>
      </c>
      <c r="E87" s="39" t="s">
        <v>1355</v>
      </c>
    </row>
    <row r="88" spans="1:16" ht="12.75">
      <c r="A88" t="s">
        <v>50</v>
      </c>
      <c s="34" t="s">
        <v>228</v>
      </c>
      <c s="34" t="s">
        <v>1393</v>
      </c>
      <c s="35" t="s">
        <v>5</v>
      </c>
      <c s="6" t="s">
        <v>1359</v>
      </c>
      <c s="36" t="s">
        <v>89</v>
      </c>
      <c s="37">
        <v>1</v>
      </c>
      <c s="36">
        <v>0</v>
      </c>
      <c s="36">
        <f>ROUND(G88*H88,6)</f>
      </c>
      <c r="L88" s="38">
        <v>0</v>
      </c>
      <c s="32">
        <f>ROUND(ROUND(L88,2)*ROUND(G88,3),2)</f>
      </c>
      <c s="36" t="s">
        <v>55</v>
      </c>
      <c>
        <f>(M88*21)/100</f>
      </c>
      <c t="s">
        <v>28</v>
      </c>
    </row>
    <row r="89" spans="1:5" ht="12.75">
      <c r="A89" s="35" t="s">
        <v>56</v>
      </c>
      <c r="E89" s="39" t="s">
        <v>1359</v>
      </c>
    </row>
    <row r="90" spans="1:5" ht="12.75">
      <c r="A90" s="35" t="s">
        <v>57</v>
      </c>
      <c r="E90" s="40" t="s">
        <v>5</v>
      </c>
    </row>
    <row r="91" spans="1:5" ht="12.75">
      <c r="A91" t="s">
        <v>59</v>
      </c>
      <c r="E91" s="39" t="s">
        <v>1355</v>
      </c>
    </row>
    <row r="92" spans="1:16" ht="12.75">
      <c r="A92" t="s">
        <v>50</v>
      </c>
      <c s="34" t="s">
        <v>231</v>
      </c>
      <c s="34" t="s">
        <v>1394</v>
      </c>
      <c s="35" t="s">
        <v>5</v>
      </c>
      <c s="6" t="s">
        <v>1364</v>
      </c>
      <c s="36" t="s">
        <v>89</v>
      </c>
      <c s="37">
        <v>11</v>
      </c>
      <c s="36">
        <v>0</v>
      </c>
      <c s="36">
        <f>ROUND(G92*H92,6)</f>
      </c>
      <c r="L92" s="38">
        <v>0</v>
      </c>
      <c s="32">
        <f>ROUND(ROUND(L92,2)*ROUND(G92,3),2)</f>
      </c>
      <c s="36" t="s">
        <v>55</v>
      </c>
      <c>
        <f>(M92*21)/100</f>
      </c>
      <c t="s">
        <v>28</v>
      </c>
    </row>
    <row r="93" spans="1:5" ht="12.75">
      <c r="A93" s="35" t="s">
        <v>56</v>
      </c>
      <c r="E93" s="39" t="s">
        <v>1364</v>
      </c>
    </row>
    <row r="94" spans="1:5" ht="12.75">
      <c r="A94" s="35" t="s">
        <v>57</v>
      </c>
      <c r="E94" s="40" t="s">
        <v>5</v>
      </c>
    </row>
    <row r="95" spans="1:5" ht="12.75">
      <c r="A95" t="s">
        <v>59</v>
      </c>
      <c r="E95" s="39" t="s">
        <v>5</v>
      </c>
    </row>
    <row r="96" spans="1:16" ht="12.75">
      <c r="A96" t="s">
        <v>50</v>
      </c>
      <c s="34" t="s">
        <v>235</v>
      </c>
      <c s="34" t="s">
        <v>1395</v>
      </c>
      <c s="35" t="s">
        <v>5</v>
      </c>
      <c s="6" t="s">
        <v>1366</v>
      </c>
      <c s="36" t="s">
        <v>82</v>
      </c>
      <c s="37">
        <v>2.598</v>
      </c>
      <c s="36">
        <v>0</v>
      </c>
      <c s="36">
        <f>ROUND(G96*H96,6)</f>
      </c>
      <c r="L96" s="38">
        <v>0</v>
      </c>
      <c s="32">
        <f>ROUND(ROUND(L96,2)*ROUND(G96,3),2)</f>
      </c>
      <c s="36" t="s">
        <v>55</v>
      </c>
      <c>
        <f>(M96*21)/100</f>
      </c>
      <c t="s">
        <v>28</v>
      </c>
    </row>
    <row r="97" spans="1:5" ht="12.75">
      <c r="A97" s="35" t="s">
        <v>56</v>
      </c>
      <c r="E97" s="39" t="s">
        <v>1366</v>
      </c>
    </row>
    <row r="98" spans="1:5" ht="12.75">
      <c r="A98" s="35" t="s">
        <v>57</v>
      </c>
      <c r="E98" s="40" t="s">
        <v>5</v>
      </c>
    </row>
    <row r="99" spans="1:5" ht="12.75">
      <c r="A99" t="s">
        <v>59</v>
      </c>
      <c r="E99" s="39" t="s">
        <v>5</v>
      </c>
    </row>
    <row r="100" spans="1:16" ht="12.75">
      <c r="A100" t="s">
        <v>50</v>
      </c>
      <c s="34" t="s">
        <v>238</v>
      </c>
      <c s="34" t="s">
        <v>1396</v>
      </c>
      <c s="35" t="s">
        <v>5</v>
      </c>
      <c s="6" t="s">
        <v>1368</v>
      </c>
      <c s="36" t="s">
        <v>82</v>
      </c>
      <c s="37">
        <v>2.529</v>
      </c>
      <c s="36">
        <v>0</v>
      </c>
      <c s="36">
        <f>ROUND(G100*H100,6)</f>
      </c>
      <c r="L100" s="38">
        <v>0</v>
      </c>
      <c s="32">
        <f>ROUND(ROUND(L100,2)*ROUND(G100,3),2)</f>
      </c>
      <c s="36" t="s">
        <v>55</v>
      </c>
      <c>
        <f>(M100*21)/100</f>
      </c>
      <c t="s">
        <v>28</v>
      </c>
    </row>
    <row r="101" spans="1:5" ht="12.75">
      <c r="A101" s="35" t="s">
        <v>56</v>
      </c>
      <c r="E101" s="39" t="s">
        <v>1368</v>
      </c>
    </row>
    <row r="102" spans="1:5" ht="12.75">
      <c r="A102" s="35" t="s">
        <v>57</v>
      </c>
      <c r="E102" s="40" t="s">
        <v>5</v>
      </c>
    </row>
    <row r="103" spans="1:5" ht="25.5">
      <c r="A103" t="s">
        <v>59</v>
      </c>
      <c r="E103" s="39" t="s">
        <v>1369</v>
      </c>
    </row>
    <row r="104" spans="1:16" ht="12.75">
      <c r="A104" t="s">
        <v>50</v>
      </c>
      <c s="34" t="s">
        <v>244</v>
      </c>
      <c s="34" t="s">
        <v>1397</v>
      </c>
      <c s="35" t="s">
        <v>5</v>
      </c>
      <c s="6" t="s">
        <v>1371</v>
      </c>
      <c s="36" t="s">
        <v>82</v>
      </c>
      <c s="37">
        <v>6.216</v>
      </c>
      <c s="36">
        <v>0</v>
      </c>
      <c s="36">
        <f>ROUND(G104*H104,6)</f>
      </c>
      <c r="L104" s="38">
        <v>0</v>
      </c>
      <c s="32">
        <f>ROUND(ROUND(L104,2)*ROUND(G104,3),2)</f>
      </c>
      <c s="36" t="s">
        <v>55</v>
      </c>
      <c>
        <f>(M104*21)/100</f>
      </c>
      <c t="s">
        <v>28</v>
      </c>
    </row>
    <row r="105" spans="1:5" ht="12.75">
      <c r="A105" s="35" t="s">
        <v>56</v>
      </c>
      <c r="E105" s="39" t="s">
        <v>1371</v>
      </c>
    </row>
    <row r="106" spans="1:5" ht="12.75">
      <c r="A106" s="35" t="s">
        <v>57</v>
      </c>
      <c r="E106" s="40" t="s">
        <v>5</v>
      </c>
    </row>
    <row r="107" spans="1:5" ht="12.75">
      <c r="A107" t="s">
        <v>59</v>
      </c>
      <c r="E107" s="39" t="s">
        <v>5</v>
      </c>
    </row>
    <row r="108" spans="1:16" ht="12.75">
      <c r="A108" t="s">
        <v>50</v>
      </c>
      <c s="34" t="s">
        <v>250</v>
      </c>
      <c s="34" t="s">
        <v>1398</v>
      </c>
      <c s="35" t="s">
        <v>5</v>
      </c>
      <c s="6" t="s">
        <v>1348</v>
      </c>
      <c s="36" t="s">
        <v>82</v>
      </c>
      <c s="37">
        <v>31.985</v>
      </c>
      <c s="36">
        <v>0</v>
      </c>
      <c s="36">
        <f>ROUND(G108*H108,6)</f>
      </c>
      <c r="L108" s="38">
        <v>0</v>
      </c>
      <c s="32">
        <f>ROUND(ROUND(L108,2)*ROUND(G108,3),2)</f>
      </c>
      <c s="36" t="s">
        <v>55</v>
      </c>
      <c>
        <f>(M108*21)/100</f>
      </c>
      <c t="s">
        <v>28</v>
      </c>
    </row>
    <row r="109" spans="1:5" ht="12.75">
      <c r="A109" s="35" t="s">
        <v>56</v>
      </c>
      <c r="E109" s="39" t="s">
        <v>1348</v>
      </c>
    </row>
    <row r="110" spans="1:5" ht="12.75">
      <c r="A110" s="35" t="s">
        <v>57</v>
      </c>
      <c r="E110" s="40" t="s">
        <v>5</v>
      </c>
    </row>
    <row r="111" spans="1:5" ht="12.75">
      <c r="A111" t="s">
        <v>59</v>
      </c>
      <c r="E111" s="39" t="s">
        <v>5</v>
      </c>
    </row>
    <row r="112" spans="1:16" ht="12.75">
      <c r="A112" t="s">
        <v>50</v>
      </c>
      <c s="34" t="s">
        <v>286</v>
      </c>
      <c s="34" t="s">
        <v>1399</v>
      </c>
      <c s="35" t="s">
        <v>5</v>
      </c>
      <c s="6" t="s">
        <v>1374</v>
      </c>
      <c s="36" t="s">
        <v>89</v>
      </c>
      <c s="37">
        <v>7</v>
      </c>
      <c s="36">
        <v>0</v>
      </c>
      <c s="36">
        <f>ROUND(G112*H112,6)</f>
      </c>
      <c r="L112" s="38">
        <v>0</v>
      </c>
      <c s="32">
        <f>ROUND(ROUND(L112,2)*ROUND(G112,3),2)</f>
      </c>
      <c s="36" t="s">
        <v>55</v>
      </c>
      <c>
        <f>(M112*21)/100</f>
      </c>
      <c t="s">
        <v>28</v>
      </c>
    </row>
    <row r="113" spans="1:5" ht="12.75">
      <c r="A113" s="35" t="s">
        <v>56</v>
      </c>
      <c r="E113" s="39" t="s">
        <v>1374</v>
      </c>
    </row>
    <row r="114" spans="1:5" ht="12.75">
      <c r="A114" s="35" t="s">
        <v>57</v>
      </c>
      <c r="E114" s="40" t="s">
        <v>5</v>
      </c>
    </row>
    <row r="115" spans="1:5" ht="12.75">
      <c r="A115" t="s">
        <v>59</v>
      </c>
      <c r="E115" s="39" t="s">
        <v>5</v>
      </c>
    </row>
    <row r="116" spans="1:16" ht="25.5">
      <c r="A116" t="s">
        <v>50</v>
      </c>
      <c s="34" t="s">
        <v>291</v>
      </c>
      <c s="34" t="s">
        <v>1400</v>
      </c>
      <c s="35" t="s">
        <v>5</v>
      </c>
      <c s="6" t="s">
        <v>1401</v>
      </c>
      <c s="36" t="s">
        <v>89</v>
      </c>
      <c s="37">
        <v>6</v>
      </c>
      <c s="36">
        <v>0</v>
      </c>
      <c s="36">
        <f>ROUND(G116*H116,6)</f>
      </c>
      <c r="L116" s="38">
        <v>0</v>
      </c>
      <c s="32">
        <f>ROUND(ROUND(L116,2)*ROUND(G116,3),2)</f>
      </c>
      <c s="36" t="s">
        <v>55</v>
      </c>
      <c>
        <f>(M116*21)/100</f>
      </c>
      <c t="s">
        <v>28</v>
      </c>
    </row>
    <row r="117" spans="1:5" ht="38.25">
      <c r="A117" s="35" t="s">
        <v>56</v>
      </c>
      <c r="E117" s="39" t="s">
        <v>1402</v>
      </c>
    </row>
    <row r="118" spans="1:5" ht="12.75">
      <c r="A118" s="35" t="s">
        <v>57</v>
      </c>
      <c r="E118" s="40" t="s">
        <v>5</v>
      </c>
    </row>
    <row r="119" spans="1:5" ht="12.75">
      <c r="A119" t="s">
        <v>59</v>
      </c>
      <c r="E119" s="39" t="s">
        <v>5</v>
      </c>
    </row>
    <row r="120" spans="1:16" ht="25.5">
      <c r="A120" t="s">
        <v>50</v>
      </c>
      <c s="34" t="s">
        <v>294</v>
      </c>
      <c s="34" t="s">
        <v>1403</v>
      </c>
      <c s="35" t="s">
        <v>5</v>
      </c>
      <c s="6" t="s">
        <v>1388</v>
      </c>
      <c s="36" t="s">
        <v>89</v>
      </c>
      <c s="37">
        <v>4</v>
      </c>
      <c s="36">
        <v>0</v>
      </c>
      <c s="36">
        <f>ROUND(G120*H120,6)</f>
      </c>
      <c r="L120" s="38">
        <v>0</v>
      </c>
      <c s="32">
        <f>ROUND(ROUND(L120,2)*ROUND(G120,3),2)</f>
      </c>
      <c s="36" t="s">
        <v>55</v>
      </c>
      <c>
        <f>(M120*21)/100</f>
      </c>
      <c t="s">
        <v>28</v>
      </c>
    </row>
    <row r="121" spans="1:5" ht="38.25">
      <c r="A121" s="35" t="s">
        <v>56</v>
      </c>
      <c r="E121" s="39" t="s">
        <v>1389</v>
      </c>
    </row>
    <row r="122" spans="1:5" ht="12.75">
      <c r="A122" s="35" t="s">
        <v>57</v>
      </c>
      <c r="E122" s="40" t="s">
        <v>5</v>
      </c>
    </row>
    <row r="123" spans="1:5" ht="12.75">
      <c r="A123" t="s">
        <v>59</v>
      </c>
      <c r="E123" s="39" t="s">
        <v>5</v>
      </c>
    </row>
    <row r="124" spans="1:16" ht="25.5">
      <c r="A124" t="s">
        <v>50</v>
      </c>
      <c s="34" t="s">
        <v>300</v>
      </c>
      <c s="34" t="s">
        <v>1404</v>
      </c>
      <c s="35" t="s">
        <v>5</v>
      </c>
      <c s="6" t="s">
        <v>1385</v>
      </c>
      <c s="36" t="s">
        <v>89</v>
      </c>
      <c s="37">
        <v>1</v>
      </c>
      <c s="36">
        <v>0</v>
      </c>
      <c s="36">
        <f>ROUND(G124*H124,6)</f>
      </c>
      <c r="L124" s="38">
        <v>0</v>
      </c>
      <c s="32">
        <f>ROUND(ROUND(L124,2)*ROUND(G124,3),2)</f>
      </c>
      <c s="36" t="s">
        <v>55</v>
      </c>
      <c>
        <f>(M124*21)/100</f>
      </c>
      <c t="s">
        <v>28</v>
      </c>
    </row>
    <row r="125" spans="1:5" ht="38.25">
      <c r="A125" s="35" t="s">
        <v>56</v>
      </c>
      <c r="E125" s="39" t="s">
        <v>1386</v>
      </c>
    </row>
    <row r="126" spans="1:5" ht="12.75">
      <c r="A126" s="35" t="s">
        <v>57</v>
      </c>
      <c r="E126" s="40" t="s">
        <v>5</v>
      </c>
    </row>
    <row r="127" spans="1:5" ht="12.75">
      <c r="A127" t="s">
        <v>59</v>
      </c>
      <c r="E127" s="39" t="s">
        <v>5</v>
      </c>
    </row>
    <row r="128" spans="1:16" ht="25.5">
      <c r="A128" t="s">
        <v>50</v>
      </c>
      <c s="34" t="s">
        <v>305</v>
      </c>
      <c s="34" t="s">
        <v>1405</v>
      </c>
      <c s="35" t="s">
        <v>5</v>
      </c>
      <c s="6" t="s">
        <v>1382</v>
      </c>
      <c s="36" t="s">
        <v>89</v>
      </c>
      <c s="37">
        <v>4</v>
      </c>
      <c s="36">
        <v>0</v>
      </c>
      <c s="36">
        <f>ROUND(G128*H128,6)</f>
      </c>
      <c r="L128" s="38">
        <v>0</v>
      </c>
      <c s="32">
        <f>ROUND(ROUND(L128,2)*ROUND(G128,3),2)</f>
      </c>
      <c s="36" t="s">
        <v>55</v>
      </c>
      <c>
        <f>(M128*21)/100</f>
      </c>
      <c t="s">
        <v>28</v>
      </c>
    </row>
    <row r="129" spans="1:5" ht="38.25">
      <c r="A129" s="35" t="s">
        <v>56</v>
      </c>
      <c r="E129" s="39" t="s">
        <v>1383</v>
      </c>
    </row>
    <row r="130" spans="1:5" ht="12.75">
      <c r="A130" s="35" t="s">
        <v>57</v>
      </c>
      <c r="E130" s="40" t="s">
        <v>5</v>
      </c>
    </row>
    <row r="131" spans="1:5" ht="12.75">
      <c r="A131" t="s">
        <v>59</v>
      </c>
      <c r="E131" s="39" t="s">
        <v>5</v>
      </c>
    </row>
    <row r="132" spans="1:16" ht="25.5">
      <c r="A132" t="s">
        <v>50</v>
      </c>
      <c s="34" t="s">
        <v>310</v>
      </c>
      <c s="34" t="s">
        <v>1406</v>
      </c>
      <c s="35" t="s">
        <v>5</v>
      </c>
      <c s="6" t="s">
        <v>1407</v>
      </c>
      <c s="36" t="s">
        <v>89</v>
      </c>
      <c s="37">
        <v>2</v>
      </c>
      <c s="36">
        <v>0</v>
      </c>
      <c s="36">
        <f>ROUND(G132*H132,6)</f>
      </c>
      <c r="L132" s="38">
        <v>0</v>
      </c>
      <c s="32">
        <f>ROUND(ROUND(L132,2)*ROUND(G132,3),2)</f>
      </c>
      <c s="36" t="s">
        <v>55</v>
      </c>
      <c>
        <f>(M132*21)/100</f>
      </c>
      <c t="s">
        <v>28</v>
      </c>
    </row>
    <row r="133" spans="1:5" ht="38.25">
      <c r="A133" s="35" t="s">
        <v>56</v>
      </c>
      <c r="E133" s="39" t="s">
        <v>1408</v>
      </c>
    </row>
    <row r="134" spans="1:5" ht="12.75">
      <c r="A134" s="35" t="s">
        <v>57</v>
      </c>
      <c r="E134" s="40" t="s">
        <v>5</v>
      </c>
    </row>
    <row r="135" spans="1:5" ht="12.75">
      <c r="A135" t="s">
        <v>59</v>
      </c>
      <c r="E135" s="39" t="s">
        <v>5</v>
      </c>
    </row>
    <row r="136" spans="1:16" ht="25.5">
      <c r="A136" t="s">
        <v>50</v>
      </c>
      <c s="34" t="s">
        <v>314</v>
      </c>
      <c s="34" t="s">
        <v>1409</v>
      </c>
      <c s="35" t="s">
        <v>5</v>
      </c>
      <c s="6" t="s">
        <v>1410</v>
      </c>
      <c s="36" t="s">
        <v>89</v>
      </c>
      <c s="37">
        <v>1</v>
      </c>
      <c s="36">
        <v>0</v>
      </c>
      <c s="36">
        <f>ROUND(G136*H136,6)</f>
      </c>
      <c r="L136" s="38">
        <v>0</v>
      </c>
      <c s="32">
        <f>ROUND(ROUND(L136,2)*ROUND(G136,3),2)</f>
      </c>
      <c s="36" t="s">
        <v>55</v>
      </c>
      <c>
        <f>(M136*21)/100</f>
      </c>
      <c t="s">
        <v>28</v>
      </c>
    </row>
    <row r="137" spans="1:5" ht="38.25">
      <c r="A137" s="35" t="s">
        <v>56</v>
      </c>
      <c r="E137" s="39" t="s">
        <v>1411</v>
      </c>
    </row>
    <row r="138" spans="1:5" ht="12.75">
      <c r="A138" s="35" t="s">
        <v>57</v>
      </c>
      <c r="E138" s="40" t="s">
        <v>5</v>
      </c>
    </row>
    <row r="139" spans="1:5" ht="12.75">
      <c r="A139" t="s">
        <v>59</v>
      </c>
      <c r="E139" s="39" t="s">
        <v>5</v>
      </c>
    </row>
    <row r="140" spans="1:16" ht="25.5">
      <c r="A140" t="s">
        <v>50</v>
      </c>
      <c s="34" t="s">
        <v>318</v>
      </c>
      <c s="34" t="s">
        <v>1412</v>
      </c>
      <c s="35" t="s">
        <v>5</v>
      </c>
      <c s="6" t="s">
        <v>1413</v>
      </c>
      <c s="36" t="s">
        <v>89</v>
      </c>
      <c s="37">
        <v>1</v>
      </c>
      <c s="36">
        <v>0</v>
      </c>
      <c s="36">
        <f>ROUND(G140*H140,6)</f>
      </c>
      <c r="L140" s="38">
        <v>0</v>
      </c>
      <c s="32">
        <f>ROUND(ROUND(L140,2)*ROUND(G140,3),2)</f>
      </c>
      <c s="36" t="s">
        <v>55</v>
      </c>
      <c>
        <f>(M140*21)/100</f>
      </c>
      <c t="s">
        <v>28</v>
      </c>
    </row>
    <row r="141" spans="1:5" ht="38.25">
      <c r="A141" s="35" t="s">
        <v>56</v>
      </c>
      <c r="E141" s="39" t="s">
        <v>1414</v>
      </c>
    </row>
    <row r="142" spans="1:5" ht="12.75">
      <c r="A142" s="35" t="s">
        <v>57</v>
      </c>
      <c r="E142" s="40" t="s">
        <v>5</v>
      </c>
    </row>
    <row r="143" spans="1:5" ht="12.75">
      <c r="A143" t="s">
        <v>59</v>
      </c>
      <c r="E143" s="39" t="s">
        <v>5</v>
      </c>
    </row>
    <row r="144" spans="1:16" ht="25.5">
      <c r="A144" t="s">
        <v>50</v>
      </c>
      <c s="34" t="s">
        <v>324</v>
      </c>
      <c s="34" t="s">
        <v>1415</v>
      </c>
      <c s="35" t="s">
        <v>5</v>
      </c>
      <c s="6" t="s">
        <v>1416</v>
      </c>
      <c s="36" t="s">
        <v>89</v>
      </c>
      <c s="37">
        <v>3</v>
      </c>
      <c s="36">
        <v>0</v>
      </c>
      <c s="36">
        <f>ROUND(G144*H144,6)</f>
      </c>
      <c r="L144" s="38">
        <v>0</v>
      </c>
      <c s="32">
        <f>ROUND(ROUND(L144,2)*ROUND(G144,3),2)</f>
      </c>
      <c s="36" t="s">
        <v>55</v>
      </c>
      <c>
        <f>(M144*21)/100</f>
      </c>
      <c t="s">
        <v>28</v>
      </c>
    </row>
    <row r="145" spans="1:5" ht="38.25">
      <c r="A145" s="35" t="s">
        <v>56</v>
      </c>
      <c r="E145" s="39" t="s">
        <v>1417</v>
      </c>
    </row>
    <row r="146" spans="1:5" ht="12.75">
      <c r="A146" s="35" t="s">
        <v>57</v>
      </c>
      <c r="E146" s="40" t="s">
        <v>5</v>
      </c>
    </row>
    <row r="147" spans="1:5" ht="12.75">
      <c r="A147" t="s">
        <v>59</v>
      </c>
      <c r="E147" s="39" t="s">
        <v>5</v>
      </c>
    </row>
    <row r="148" spans="1:13" ht="12.75">
      <c r="A148" t="s">
        <v>47</v>
      </c>
      <c r="C148" s="31" t="s">
        <v>1418</v>
      </c>
      <c r="E148" s="33" t="s">
        <v>1419</v>
      </c>
      <c r="J148" s="32">
        <f>0</f>
      </c>
      <c s="32">
        <f>0</f>
      </c>
      <c s="32">
        <f>0+L149+L153</f>
      </c>
      <c s="32">
        <f>0+M149+M153</f>
      </c>
    </row>
    <row r="149" spans="1:16" ht="12.75">
      <c r="A149" t="s">
        <v>50</v>
      </c>
      <c s="34" t="s">
        <v>328</v>
      </c>
      <c s="34" t="s">
        <v>1420</v>
      </c>
      <c s="35" t="s">
        <v>5</v>
      </c>
      <c s="6" t="s">
        <v>1421</v>
      </c>
      <c s="36" t="s">
        <v>82</v>
      </c>
      <c s="37">
        <v>33.44</v>
      </c>
      <c s="36">
        <v>0</v>
      </c>
      <c s="36">
        <f>ROUND(G149*H149,6)</f>
      </c>
      <c r="L149" s="38">
        <v>0</v>
      </c>
      <c s="32">
        <f>ROUND(ROUND(L149,2)*ROUND(G149,3),2)</f>
      </c>
      <c s="36" t="s">
        <v>55</v>
      </c>
      <c>
        <f>(M149*21)/100</f>
      </c>
      <c t="s">
        <v>28</v>
      </c>
    </row>
    <row r="150" spans="1:5" ht="12.75">
      <c r="A150" s="35" t="s">
        <v>56</v>
      </c>
      <c r="E150" s="39" t="s">
        <v>1421</v>
      </c>
    </row>
    <row r="151" spans="1:5" ht="12.75">
      <c r="A151" s="35" t="s">
        <v>57</v>
      </c>
      <c r="E151" s="40" t="s">
        <v>5</v>
      </c>
    </row>
    <row r="152" spans="1:5" ht="12.75">
      <c r="A152" t="s">
        <v>59</v>
      </c>
      <c r="E152" s="39" t="s">
        <v>5</v>
      </c>
    </row>
    <row r="153" spans="1:16" ht="12.75">
      <c r="A153" t="s">
        <v>50</v>
      </c>
      <c s="34" t="s">
        <v>332</v>
      </c>
      <c s="34" t="s">
        <v>1422</v>
      </c>
      <c s="35" t="s">
        <v>5</v>
      </c>
      <c s="6" t="s">
        <v>1423</v>
      </c>
      <c s="36" t="s">
        <v>89</v>
      </c>
      <c s="37">
        <v>7</v>
      </c>
      <c s="36">
        <v>0</v>
      </c>
      <c s="36">
        <f>ROUND(G153*H153,6)</f>
      </c>
      <c r="L153" s="38">
        <v>0</v>
      </c>
      <c s="32">
        <f>ROUND(ROUND(L153,2)*ROUND(G153,3),2)</f>
      </c>
      <c s="36" t="s">
        <v>55</v>
      </c>
      <c>
        <f>(M153*21)/100</f>
      </c>
      <c t="s">
        <v>28</v>
      </c>
    </row>
    <row r="154" spans="1:5" ht="12.75">
      <c r="A154" s="35" t="s">
        <v>56</v>
      </c>
      <c r="E154" s="39" t="s">
        <v>1423</v>
      </c>
    </row>
    <row r="155" spans="1:5" ht="12.75">
      <c r="A155" s="35" t="s">
        <v>57</v>
      </c>
      <c r="E155" s="40" t="s">
        <v>5</v>
      </c>
    </row>
    <row r="156" spans="1:5" ht="12.75">
      <c r="A156" t="s">
        <v>59</v>
      </c>
      <c r="E156" s="39" t="s">
        <v>5</v>
      </c>
    </row>
    <row r="157" spans="1:13" ht="12.75">
      <c r="A157" t="s">
        <v>47</v>
      </c>
      <c r="C157" s="31" t="s">
        <v>1424</v>
      </c>
      <c r="E157" s="33" t="s">
        <v>1425</v>
      </c>
      <c r="J157" s="32">
        <f>0</f>
      </c>
      <c s="32">
        <f>0</f>
      </c>
      <c s="32">
        <f>0+L158+L162+L166+L170+L174+L178</f>
      </c>
      <c s="32">
        <f>0+M158+M162+M166+M170+M174+M178</f>
      </c>
    </row>
    <row r="158" spans="1:16" ht="12.75">
      <c r="A158" t="s">
        <v>50</v>
      </c>
      <c s="34" t="s">
        <v>335</v>
      </c>
      <c s="34" t="s">
        <v>1426</v>
      </c>
      <c s="35" t="s">
        <v>5</v>
      </c>
      <c s="6" t="s">
        <v>1427</v>
      </c>
      <c s="36" t="s">
        <v>124</v>
      </c>
      <c s="37">
        <v>1</v>
      </c>
      <c s="36">
        <v>0</v>
      </c>
      <c s="36">
        <f>ROUND(G158*H158,6)</f>
      </c>
      <c r="L158" s="38">
        <v>0</v>
      </c>
      <c s="32">
        <f>ROUND(ROUND(L158,2)*ROUND(G158,3),2)</f>
      </c>
      <c s="36" t="s">
        <v>55</v>
      </c>
      <c>
        <f>(M158*21)/100</f>
      </c>
      <c t="s">
        <v>28</v>
      </c>
    </row>
    <row r="159" spans="1:5" ht="12.75">
      <c r="A159" s="35" t="s">
        <v>56</v>
      </c>
      <c r="E159" s="39" t="s">
        <v>1427</v>
      </c>
    </row>
    <row r="160" spans="1:5" ht="12.75">
      <c r="A160" s="35" t="s">
        <v>57</v>
      </c>
      <c r="E160" s="40" t="s">
        <v>5</v>
      </c>
    </row>
    <row r="161" spans="1:5" ht="12.75">
      <c r="A161" t="s">
        <v>59</v>
      </c>
      <c r="E161" s="39" t="s">
        <v>5</v>
      </c>
    </row>
    <row r="162" spans="1:16" ht="12.75">
      <c r="A162" t="s">
        <v>50</v>
      </c>
      <c s="34" t="s">
        <v>341</v>
      </c>
      <c s="34" t="s">
        <v>1428</v>
      </c>
      <c s="35" t="s">
        <v>5</v>
      </c>
      <c s="6" t="s">
        <v>1429</v>
      </c>
      <c s="36" t="s">
        <v>124</v>
      </c>
      <c s="37">
        <v>1</v>
      </c>
      <c s="36">
        <v>0</v>
      </c>
      <c s="36">
        <f>ROUND(G162*H162,6)</f>
      </c>
      <c r="L162" s="38">
        <v>0</v>
      </c>
      <c s="32">
        <f>ROUND(ROUND(L162,2)*ROUND(G162,3),2)</f>
      </c>
      <c s="36" t="s">
        <v>55</v>
      </c>
      <c>
        <f>(M162*21)/100</f>
      </c>
      <c t="s">
        <v>28</v>
      </c>
    </row>
    <row r="163" spans="1:5" ht="12.75">
      <c r="A163" s="35" t="s">
        <v>56</v>
      </c>
      <c r="E163" s="39" t="s">
        <v>1429</v>
      </c>
    </row>
    <row r="164" spans="1:5" ht="12.75">
      <c r="A164" s="35" t="s">
        <v>57</v>
      </c>
      <c r="E164" s="40" t="s">
        <v>5</v>
      </c>
    </row>
    <row r="165" spans="1:5" ht="12.75">
      <c r="A165" t="s">
        <v>59</v>
      </c>
      <c r="E165" s="39" t="s">
        <v>5</v>
      </c>
    </row>
    <row r="166" spans="1:16" ht="12.75">
      <c r="A166" t="s">
        <v>50</v>
      </c>
      <c s="34" t="s">
        <v>255</v>
      </c>
      <c s="34" t="s">
        <v>1430</v>
      </c>
      <c s="35" t="s">
        <v>5</v>
      </c>
      <c s="6" t="s">
        <v>1431</v>
      </c>
      <c s="36" t="s">
        <v>124</v>
      </c>
      <c s="37">
        <v>1</v>
      </c>
      <c s="36">
        <v>0</v>
      </c>
      <c s="36">
        <f>ROUND(G166*H166,6)</f>
      </c>
      <c r="L166" s="38">
        <v>0</v>
      </c>
      <c s="32">
        <f>ROUND(ROUND(L166,2)*ROUND(G166,3),2)</f>
      </c>
      <c s="36" t="s">
        <v>55</v>
      </c>
      <c>
        <f>(M166*21)/100</f>
      </c>
      <c t="s">
        <v>28</v>
      </c>
    </row>
    <row r="167" spans="1:5" ht="12.75">
      <c r="A167" s="35" t="s">
        <v>56</v>
      </c>
      <c r="E167" s="39" t="s">
        <v>1431</v>
      </c>
    </row>
    <row r="168" spans="1:5" ht="12.75">
      <c r="A168" s="35" t="s">
        <v>57</v>
      </c>
      <c r="E168" s="40" t="s">
        <v>5</v>
      </c>
    </row>
    <row r="169" spans="1:5" ht="12.75">
      <c r="A169" t="s">
        <v>59</v>
      </c>
      <c r="E169" s="39" t="s">
        <v>5</v>
      </c>
    </row>
    <row r="170" spans="1:16" ht="12.75">
      <c r="A170" t="s">
        <v>50</v>
      </c>
      <c s="34" t="s">
        <v>259</v>
      </c>
      <c s="34" t="s">
        <v>1432</v>
      </c>
      <c s="35" t="s">
        <v>5</v>
      </c>
      <c s="6" t="s">
        <v>1433</v>
      </c>
      <c s="36" t="s">
        <v>124</v>
      </c>
      <c s="37">
        <v>1</v>
      </c>
      <c s="36">
        <v>0</v>
      </c>
      <c s="36">
        <f>ROUND(G170*H170,6)</f>
      </c>
      <c r="L170" s="38">
        <v>0</v>
      </c>
      <c s="32">
        <f>ROUND(ROUND(L170,2)*ROUND(G170,3),2)</f>
      </c>
      <c s="36" t="s">
        <v>55</v>
      </c>
      <c>
        <f>(M170*21)/100</f>
      </c>
      <c t="s">
        <v>28</v>
      </c>
    </row>
    <row r="171" spans="1:5" ht="12.75">
      <c r="A171" s="35" t="s">
        <v>56</v>
      </c>
      <c r="E171" s="39" t="s">
        <v>1433</v>
      </c>
    </row>
    <row r="172" spans="1:5" ht="12.75">
      <c r="A172" s="35" t="s">
        <v>57</v>
      </c>
      <c r="E172" s="40" t="s">
        <v>5</v>
      </c>
    </row>
    <row r="173" spans="1:5" ht="12.75">
      <c r="A173" t="s">
        <v>59</v>
      </c>
      <c r="E173" s="39" t="s">
        <v>5</v>
      </c>
    </row>
    <row r="174" spans="1:16" ht="12.75">
      <c r="A174" t="s">
        <v>50</v>
      </c>
      <c s="34" t="s">
        <v>262</v>
      </c>
      <c s="34" t="s">
        <v>1434</v>
      </c>
      <c s="35" t="s">
        <v>5</v>
      </c>
      <c s="6" t="s">
        <v>340</v>
      </c>
      <c s="36" t="s">
        <v>124</v>
      </c>
      <c s="37">
        <v>1</v>
      </c>
      <c s="36">
        <v>0</v>
      </c>
      <c s="36">
        <f>ROUND(G174*H174,6)</f>
      </c>
      <c r="L174" s="38">
        <v>0</v>
      </c>
      <c s="32">
        <f>ROUND(ROUND(L174,2)*ROUND(G174,3),2)</f>
      </c>
      <c s="36" t="s">
        <v>55</v>
      </c>
      <c>
        <f>(M174*21)/100</f>
      </c>
      <c t="s">
        <v>28</v>
      </c>
    </row>
    <row r="175" spans="1:5" ht="12.75">
      <c r="A175" s="35" t="s">
        <v>56</v>
      </c>
      <c r="E175" s="39" t="s">
        <v>340</v>
      </c>
    </row>
    <row r="176" spans="1:5" ht="12.75">
      <c r="A176" s="35" t="s">
        <v>57</v>
      </c>
      <c r="E176" s="40" t="s">
        <v>5</v>
      </c>
    </row>
    <row r="177" spans="1:5" ht="12.75">
      <c r="A177" t="s">
        <v>59</v>
      </c>
      <c r="E177" s="39" t="s">
        <v>5</v>
      </c>
    </row>
    <row r="178" spans="1:16" ht="12.75">
      <c r="A178" t="s">
        <v>50</v>
      </c>
      <c s="34" t="s">
        <v>268</v>
      </c>
      <c s="34" t="s">
        <v>1435</v>
      </c>
      <c s="35" t="s">
        <v>5</v>
      </c>
      <c s="6" t="s">
        <v>1436</v>
      </c>
      <c s="36" t="s">
        <v>124</v>
      </c>
      <c s="37">
        <v>1</v>
      </c>
      <c s="36">
        <v>0</v>
      </c>
      <c s="36">
        <f>ROUND(G178*H178,6)</f>
      </c>
      <c r="L178" s="38">
        <v>0</v>
      </c>
      <c s="32">
        <f>ROUND(ROUND(L178,2)*ROUND(G178,3),2)</f>
      </c>
      <c s="36" t="s">
        <v>55</v>
      </c>
      <c>
        <f>(M178*21)/100</f>
      </c>
      <c t="s">
        <v>28</v>
      </c>
    </row>
    <row r="179" spans="1:5" ht="12.75">
      <c r="A179" s="35" t="s">
        <v>56</v>
      </c>
      <c r="E179" s="39" t="s">
        <v>1436</v>
      </c>
    </row>
    <row r="180" spans="1:5" ht="12.75">
      <c r="A180" s="35" t="s">
        <v>57</v>
      </c>
      <c r="E180" s="40" t="s">
        <v>5</v>
      </c>
    </row>
    <row r="181" spans="1:5" ht="12.75">
      <c r="A181" t="s">
        <v>59</v>
      </c>
      <c r="E181" s="39" t="s">
        <v>5</v>
      </c>
    </row>
    <row r="182" spans="1:13" ht="12.75">
      <c r="A182" t="s">
        <v>47</v>
      </c>
      <c r="C182" s="31" t="s">
        <v>931</v>
      </c>
      <c r="E182" s="33" t="s">
        <v>932</v>
      </c>
      <c r="J182" s="32">
        <f>0</f>
      </c>
      <c s="32">
        <f>0</f>
      </c>
      <c s="32">
        <f>0+L183</f>
      </c>
      <c s="32">
        <f>0+M183</f>
      </c>
    </row>
    <row r="183" spans="1:16" ht="25.5">
      <c r="A183" t="s">
        <v>50</v>
      </c>
      <c s="34" t="s">
        <v>272</v>
      </c>
      <c s="34" t="s">
        <v>934</v>
      </c>
      <c s="35" t="s">
        <v>5</v>
      </c>
      <c s="6" t="s">
        <v>935</v>
      </c>
      <c s="36" t="s">
        <v>74</v>
      </c>
      <c s="37">
        <v>20</v>
      </c>
      <c s="36">
        <v>0</v>
      </c>
      <c s="36">
        <f>ROUND(G183*H183,6)</f>
      </c>
      <c r="L183" s="38">
        <v>0</v>
      </c>
      <c s="32">
        <f>ROUND(ROUND(L183,2)*ROUND(G183,3),2)</f>
      </c>
      <c s="36" t="s">
        <v>121</v>
      </c>
      <c>
        <f>(M183*21)/100</f>
      </c>
      <c t="s">
        <v>28</v>
      </c>
    </row>
    <row r="184" spans="1:5" ht="25.5">
      <c r="A184" s="35" t="s">
        <v>56</v>
      </c>
      <c r="E184" s="39" t="s">
        <v>935</v>
      </c>
    </row>
    <row r="185" spans="1:5" ht="12.75">
      <c r="A185" s="35" t="s">
        <v>57</v>
      </c>
      <c r="E185" s="40" t="s">
        <v>5</v>
      </c>
    </row>
    <row r="186" spans="1:5" ht="12.75">
      <c r="A186" t="s">
        <v>59</v>
      </c>
      <c r="E186" s="39" t="s">
        <v>5</v>
      </c>
    </row>
    <row r="187" spans="1:13" ht="12.75">
      <c r="A187" t="s">
        <v>47</v>
      </c>
      <c r="C187" s="31" t="s">
        <v>116</v>
      </c>
      <c r="E187" s="33" t="s">
        <v>117</v>
      </c>
      <c r="J187" s="32">
        <f>0</f>
      </c>
      <c s="32">
        <f>0</f>
      </c>
      <c s="32">
        <f>0+L188+L192</f>
      </c>
      <c s="32">
        <f>0+M188+M192</f>
      </c>
    </row>
    <row r="188" spans="1:16" ht="12.75">
      <c r="A188" t="s">
        <v>50</v>
      </c>
      <c s="34" t="s">
        <v>276</v>
      </c>
      <c s="34" t="s">
        <v>1437</v>
      </c>
      <c s="35" t="s">
        <v>5</v>
      </c>
      <c s="6" t="s">
        <v>1438</v>
      </c>
      <c s="36" t="s">
        <v>1439</v>
      </c>
      <c s="37">
        <v>1</v>
      </c>
      <c s="36">
        <v>0</v>
      </c>
      <c s="36">
        <f>ROUND(G188*H188,6)</f>
      </c>
      <c r="L188" s="38">
        <v>0</v>
      </c>
      <c s="32">
        <f>ROUND(ROUND(L188,2)*ROUND(G188,3),2)</f>
      </c>
      <c s="36" t="s">
        <v>121</v>
      </c>
      <c>
        <f>(M188*21)/100</f>
      </c>
      <c t="s">
        <v>28</v>
      </c>
    </row>
    <row r="189" spans="1:5" ht="12.75">
      <c r="A189" s="35" t="s">
        <v>56</v>
      </c>
      <c r="E189" s="39" t="s">
        <v>1438</v>
      </c>
    </row>
    <row r="190" spans="1:5" ht="12.75">
      <c r="A190" s="35" t="s">
        <v>57</v>
      </c>
      <c r="E190" s="40" t="s">
        <v>5</v>
      </c>
    </row>
    <row r="191" spans="1:5" ht="12.75">
      <c r="A191" t="s">
        <v>59</v>
      </c>
      <c r="E191" s="39" t="s">
        <v>5</v>
      </c>
    </row>
    <row r="192" spans="1:16" ht="12.75">
      <c r="A192" t="s">
        <v>50</v>
      </c>
      <c s="34" t="s">
        <v>280</v>
      </c>
      <c s="34" t="s">
        <v>1440</v>
      </c>
      <c s="35" t="s">
        <v>5</v>
      </c>
      <c s="6" t="s">
        <v>1441</v>
      </c>
      <c s="36" t="s">
        <v>124</v>
      </c>
      <c s="37">
        <v>1</v>
      </c>
      <c s="36">
        <v>0</v>
      </c>
      <c s="36">
        <f>ROUND(G192*H192,6)</f>
      </c>
      <c r="L192" s="38">
        <v>0</v>
      </c>
      <c s="32">
        <f>ROUND(ROUND(L192,2)*ROUND(G192,3),2)</f>
      </c>
      <c s="36" t="s">
        <v>121</v>
      </c>
      <c>
        <f>(M192*21)/100</f>
      </c>
      <c t="s">
        <v>28</v>
      </c>
    </row>
    <row r="193" spans="1:5" ht="12.75">
      <c r="A193" s="35" t="s">
        <v>56</v>
      </c>
      <c r="E193" s="39" t="s">
        <v>1441</v>
      </c>
    </row>
    <row r="194" spans="1:5" ht="12.75">
      <c r="A194" s="35" t="s">
        <v>57</v>
      </c>
      <c r="E194" s="40" t="s">
        <v>5</v>
      </c>
    </row>
    <row r="195" spans="1:5" ht="12.75">
      <c r="A195" t="s">
        <v>59</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1444</v>
      </c>
      <c r="E8" s="30" t="s">
        <v>1443</v>
      </c>
      <c r="J8" s="29">
        <f>0+J9+J46+J67</f>
      </c>
      <c s="29">
        <f>0+K9+K46+K67</f>
      </c>
      <c s="29">
        <f>0+L9+L46+L67</f>
      </c>
      <c s="29">
        <f>0+M9+M46+M67</f>
      </c>
    </row>
    <row r="9" spans="1:13" ht="12.75">
      <c r="A9" t="s">
        <v>47</v>
      </c>
      <c r="C9" s="31" t="s">
        <v>939</v>
      </c>
      <c r="E9" s="33" t="s">
        <v>1445</v>
      </c>
      <c r="J9" s="32">
        <f>0</f>
      </c>
      <c s="32">
        <f>0</f>
      </c>
      <c s="32">
        <f>0+L10+L14+L18+L22+L26+L30+L34+L38+L42</f>
      </c>
      <c s="32">
        <f>0+M10+M14+M18+M22+M26+M30+M34+M38+M42</f>
      </c>
    </row>
    <row r="10" spans="1:16" ht="25.5">
      <c r="A10" t="s">
        <v>50</v>
      </c>
      <c s="34" t="s">
        <v>51</v>
      </c>
      <c s="34" t="s">
        <v>1446</v>
      </c>
      <c s="35" t="s">
        <v>5</v>
      </c>
      <c s="6" t="s">
        <v>1447</v>
      </c>
      <c s="36" t="s">
        <v>89</v>
      </c>
      <c s="37">
        <v>10</v>
      </c>
      <c s="36">
        <v>0</v>
      </c>
      <c s="36">
        <f>ROUND(G10*H10,6)</f>
      </c>
      <c r="L10" s="38">
        <v>0</v>
      </c>
      <c s="32">
        <f>ROUND(ROUND(L10,2)*ROUND(G10,3),2)</f>
      </c>
      <c s="36" t="s">
        <v>55</v>
      </c>
      <c>
        <f>(M10*21)/100</f>
      </c>
      <c t="s">
        <v>28</v>
      </c>
    </row>
    <row r="11" spans="1:5" ht="25.5">
      <c r="A11" s="35" t="s">
        <v>56</v>
      </c>
      <c r="E11" s="39" t="s">
        <v>1447</v>
      </c>
    </row>
    <row r="12" spans="1:5" ht="12.75">
      <c r="A12" s="35" t="s">
        <v>57</v>
      </c>
      <c r="E12" s="40" t="s">
        <v>5</v>
      </c>
    </row>
    <row r="13" spans="1:5" ht="12.75">
      <c r="A13" t="s">
        <v>59</v>
      </c>
      <c r="E13" s="39" t="s">
        <v>5</v>
      </c>
    </row>
    <row r="14" spans="1:16" ht="25.5">
      <c r="A14" t="s">
        <v>50</v>
      </c>
      <c s="34" t="s">
        <v>28</v>
      </c>
      <c s="34" t="s">
        <v>1448</v>
      </c>
      <c s="35" t="s">
        <v>5</v>
      </c>
      <c s="6" t="s">
        <v>1449</v>
      </c>
      <c s="36" t="s">
        <v>89</v>
      </c>
      <c s="37">
        <v>2</v>
      </c>
      <c s="36">
        <v>0</v>
      </c>
      <c s="36">
        <f>ROUND(G14*H14,6)</f>
      </c>
      <c r="L14" s="38">
        <v>0</v>
      </c>
      <c s="32">
        <f>ROUND(ROUND(L14,2)*ROUND(G14,3),2)</f>
      </c>
      <c s="36" t="s">
        <v>55</v>
      </c>
      <c>
        <f>(M14*21)/100</f>
      </c>
      <c t="s">
        <v>28</v>
      </c>
    </row>
    <row r="15" spans="1:5" ht="38.25">
      <c r="A15" s="35" t="s">
        <v>56</v>
      </c>
      <c r="E15" s="39" t="s">
        <v>1450</v>
      </c>
    </row>
    <row r="16" spans="1:5" ht="12.75">
      <c r="A16" s="35" t="s">
        <v>57</v>
      </c>
      <c r="E16" s="40" t="s">
        <v>5</v>
      </c>
    </row>
    <row r="17" spans="1:5" ht="12.75">
      <c r="A17" t="s">
        <v>59</v>
      </c>
      <c r="E17" s="39" t="s">
        <v>5</v>
      </c>
    </row>
    <row r="18" spans="1:16" ht="12.75">
      <c r="A18" t="s">
        <v>50</v>
      </c>
      <c s="34" t="s">
        <v>26</v>
      </c>
      <c s="34" t="s">
        <v>1451</v>
      </c>
      <c s="35" t="s">
        <v>5</v>
      </c>
      <c s="6" t="s">
        <v>1452</v>
      </c>
      <c s="36" t="s">
        <v>89</v>
      </c>
      <c s="37">
        <v>7</v>
      </c>
      <c s="36">
        <v>0</v>
      </c>
      <c s="36">
        <f>ROUND(G18*H18,6)</f>
      </c>
      <c r="L18" s="38">
        <v>0</v>
      </c>
      <c s="32">
        <f>ROUND(ROUND(L18,2)*ROUND(G18,3),2)</f>
      </c>
      <c s="36" t="s">
        <v>55</v>
      </c>
      <c>
        <f>(M18*21)/100</f>
      </c>
      <c t="s">
        <v>28</v>
      </c>
    </row>
    <row r="19" spans="1:5" ht="12.75">
      <c r="A19" s="35" t="s">
        <v>56</v>
      </c>
      <c r="E19" s="39" t="s">
        <v>1452</v>
      </c>
    </row>
    <row r="20" spans="1:5" ht="12.75">
      <c r="A20" s="35" t="s">
        <v>57</v>
      </c>
      <c r="E20" s="40" t="s">
        <v>5</v>
      </c>
    </row>
    <row r="21" spans="1:5" ht="12.75">
      <c r="A21" t="s">
        <v>59</v>
      </c>
      <c r="E21" s="39" t="s">
        <v>5</v>
      </c>
    </row>
    <row r="22" spans="1:16" ht="25.5">
      <c r="A22" t="s">
        <v>50</v>
      </c>
      <c s="34" t="s">
        <v>67</v>
      </c>
      <c s="34" t="s">
        <v>1453</v>
      </c>
      <c s="35" t="s">
        <v>5</v>
      </c>
      <c s="6" t="s">
        <v>1454</v>
      </c>
      <c s="36" t="s">
        <v>82</v>
      </c>
      <c s="37">
        <v>3.08</v>
      </c>
      <c s="36">
        <v>0</v>
      </c>
      <c s="36">
        <f>ROUND(G22*H22,6)</f>
      </c>
      <c r="L22" s="38">
        <v>0</v>
      </c>
      <c s="32">
        <f>ROUND(ROUND(L22,2)*ROUND(G22,3),2)</f>
      </c>
      <c s="36" t="s">
        <v>55</v>
      </c>
      <c>
        <f>(M22*21)/100</f>
      </c>
      <c t="s">
        <v>28</v>
      </c>
    </row>
    <row r="23" spans="1:5" ht="25.5">
      <c r="A23" s="35" t="s">
        <v>56</v>
      </c>
      <c r="E23" s="39" t="s">
        <v>1454</v>
      </c>
    </row>
    <row r="24" spans="1:5" ht="12.75">
      <c r="A24" s="35" t="s">
        <v>57</v>
      </c>
      <c r="E24" s="40" t="s">
        <v>5</v>
      </c>
    </row>
    <row r="25" spans="1:5" ht="12.75">
      <c r="A25" t="s">
        <v>59</v>
      </c>
      <c r="E25" s="39" t="s">
        <v>5</v>
      </c>
    </row>
    <row r="26" spans="1:16" ht="25.5">
      <c r="A26" t="s">
        <v>50</v>
      </c>
      <c s="34" t="s">
        <v>71</v>
      </c>
      <c s="34" t="s">
        <v>1455</v>
      </c>
      <c s="35" t="s">
        <v>5</v>
      </c>
      <c s="6" t="s">
        <v>1456</v>
      </c>
      <c s="36" t="s">
        <v>82</v>
      </c>
      <c s="37">
        <v>25.92</v>
      </c>
      <c s="36">
        <v>0</v>
      </c>
      <c s="36">
        <f>ROUND(G26*H26,6)</f>
      </c>
      <c r="L26" s="38">
        <v>0</v>
      </c>
      <c s="32">
        <f>ROUND(ROUND(L26,2)*ROUND(G26,3),2)</f>
      </c>
      <c s="36" t="s">
        <v>55</v>
      </c>
      <c>
        <f>(M26*21)/100</f>
      </c>
      <c t="s">
        <v>28</v>
      </c>
    </row>
    <row r="27" spans="1:5" ht="25.5">
      <c r="A27" s="35" t="s">
        <v>56</v>
      </c>
      <c r="E27" s="39" t="s">
        <v>1456</v>
      </c>
    </row>
    <row r="28" spans="1:5" ht="12.75">
      <c r="A28" s="35" t="s">
        <v>57</v>
      </c>
      <c r="E28" s="40" t="s">
        <v>5</v>
      </c>
    </row>
    <row r="29" spans="1:5" ht="12.75">
      <c r="A29" t="s">
        <v>59</v>
      </c>
      <c r="E29" s="39" t="s">
        <v>5</v>
      </c>
    </row>
    <row r="30" spans="1:16" ht="25.5">
      <c r="A30" t="s">
        <v>50</v>
      </c>
      <c s="34" t="s">
        <v>27</v>
      </c>
      <c s="34" t="s">
        <v>1457</v>
      </c>
      <c s="35" t="s">
        <v>5</v>
      </c>
      <c s="6" t="s">
        <v>1458</v>
      </c>
      <c s="36" t="s">
        <v>82</v>
      </c>
      <c s="37">
        <v>34.93</v>
      </c>
      <c s="36">
        <v>0</v>
      </c>
      <c s="36">
        <f>ROUND(G30*H30,6)</f>
      </c>
      <c r="L30" s="38">
        <v>0</v>
      </c>
      <c s="32">
        <f>ROUND(ROUND(L30,2)*ROUND(G30,3),2)</f>
      </c>
      <c s="36" t="s">
        <v>55</v>
      </c>
      <c>
        <f>(M30*21)/100</f>
      </c>
      <c t="s">
        <v>28</v>
      </c>
    </row>
    <row r="31" spans="1:5" ht="25.5">
      <c r="A31" s="35" t="s">
        <v>56</v>
      </c>
      <c r="E31" s="39" t="s">
        <v>1458</v>
      </c>
    </row>
    <row r="32" spans="1:5" ht="12.75">
      <c r="A32" s="35" t="s">
        <v>57</v>
      </c>
      <c r="E32" s="40" t="s">
        <v>5</v>
      </c>
    </row>
    <row r="33" spans="1:5" ht="12.75">
      <c r="A33" t="s">
        <v>59</v>
      </c>
      <c r="E33" s="39" t="s">
        <v>5</v>
      </c>
    </row>
    <row r="34" spans="1:16" ht="25.5">
      <c r="A34" t="s">
        <v>50</v>
      </c>
      <c s="34" t="s">
        <v>79</v>
      </c>
      <c s="34" t="s">
        <v>1459</v>
      </c>
      <c s="35" t="s">
        <v>5</v>
      </c>
      <c s="6" t="s">
        <v>1460</v>
      </c>
      <c s="36" t="s">
        <v>82</v>
      </c>
      <c s="37">
        <v>25.92</v>
      </c>
      <c s="36">
        <v>0</v>
      </c>
      <c s="36">
        <f>ROUND(G34*H34,6)</f>
      </c>
      <c r="L34" s="38">
        <v>0</v>
      </c>
      <c s="32">
        <f>ROUND(ROUND(L34,2)*ROUND(G34,3),2)</f>
      </c>
      <c s="36" t="s">
        <v>55</v>
      </c>
      <c>
        <f>(M34*21)/100</f>
      </c>
      <c t="s">
        <v>28</v>
      </c>
    </row>
    <row r="35" spans="1:5" ht="25.5">
      <c r="A35" s="35" t="s">
        <v>56</v>
      </c>
      <c r="E35" s="39" t="s">
        <v>1460</v>
      </c>
    </row>
    <row r="36" spans="1:5" ht="12.75">
      <c r="A36" s="35" t="s">
        <v>57</v>
      </c>
      <c r="E36" s="40" t="s">
        <v>5</v>
      </c>
    </row>
    <row r="37" spans="1:5" ht="12.75">
      <c r="A37" t="s">
        <v>59</v>
      </c>
      <c r="E37" s="39" t="s">
        <v>5</v>
      </c>
    </row>
    <row r="38" spans="1:16" ht="25.5">
      <c r="A38" t="s">
        <v>50</v>
      </c>
      <c s="34" t="s">
        <v>83</v>
      </c>
      <c s="34" t="s">
        <v>1461</v>
      </c>
      <c s="35" t="s">
        <v>5</v>
      </c>
      <c s="6" t="s">
        <v>1462</v>
      </c>
      <c s="36" t="s">
        <v>82</v>
      </c>
      <c s="37">
        <v>31.85</v>
      </c>
      <c s="36">
        <v>0</v>
      </c>
      <c s="36">
        <f>ROUND(G38*H38,6)</f>
      </c>
      <c r="L38" s="38">
        <v>0</v>
      </c>
      <c s="32">
        <f>ROUND(ROUND(L38,2)*ROUND(G38,3),2)</f>
      </c>
      <c s="36" t="s">
        <v>55</v>
      </c>
      <c>
        <f>(M38*21)/100</f>
      </c>
      <c t="s">
        <v>28</v>
      </c>
    </row>
    <row r="39" spans="1:5" ht="25.5">
      <c r="A39" s="35" t="s">
        <v>56</v>
      </c>
      <c r="E39" s="39" t="s">
        <v>1462</v>
      </c>
    </row>
    <row r="40" spans="1:5" ht="12.75">
      <c r="A40" s="35" t="s">
        <v>57</v>
      </c>
      <c r="E40" s="40" t="s">
        <v>5</v>
      </c>
    </row>
    <row r="41" spans="1:5" ht="12.75">
      <c r="A41" t="s">
        <v>59</v>
      </c>
      <c r="E41" s="39" t="s">
        <v>5</v>
      </c>
    </row>
    <row r="42" spans="1:16" ht="12.75">
      <c r="A42" t="s">
        <v>50</v>
      </c>
      <c s="34" t="s">
        <v>86</v>
      </c>
      <c s="34" t="s">
        <v>1463</v>
      </c>
      <c s="35" t="s">
        <v>5</v>
      </c>
      <c s="6" t="s">
        <v>1464</v>
      </c>
      <c s="36" t="s">
        <v>258</v>
      </c>
      <c s="37">
        <v>6</v>
      </c>
      <c s="36">
        <v>0</v>
      </c>
      <c s="36">
        <f>ROUND(G42*H42,6)</f>
      </c>
      <c r="L42" s="38">
        <v>0</v>
      </c>
      <c s="32">
        <f>ROUND(ROUND(L42,2)*ROUND(G42,3),2)</f>
      </c>
      <c s="36" t="s">
        <v>55</v>
      </c>
      <c>
        <f>(M42*21)/100</f>
      </c>
      <c t="s">
        <v>28</v>
      </c>
    </row>
    <row r="43" spans="1:5" ht="12.75">
      <c r="A43" s="35" t="s">
        <v>56</v>
      </c>
      <c r="E43" s="39" t="s">
        <v>1464</v>
      </c>
    </row>
    <row r="44" spans="1:5" ht="12.75">
      <c r="A44" s="35" t="s">
        <v>57</v>
      </c>
      <c r="E44" s="40" t="s">
        <v>5</v>
      </c>
    </row>
    <row r="45" spans="1:5" ht="12.75">
      <c r="A45" t="s">
        <v>59</v>
      </c>
      <c r="E45" s="39" t="s">
        <v>5</v>
      </c>
    </row>
    <row r="46" spans="1:13" ht="12.75">
      <c r="A46" t="s">
        <v>47</v>
      </c>
      <c r="C46" s="31" t="s">
        <v>1351</v>
      </c>
      <c r="E46" s="33" t="s">
        <v>1465</v>
      </c>
      <c r="J46" s="32">
        <f>0</f>
      </c>
      <c s="32">
        <f>0</f>
      </c>
      <c s="32">
        <f>0+L47+L51+L55+L59+L63</f>
      </c>
      <c s="32">
        <f>0+M47+M51+M55+M59+M63</f>
      </c>
    </row>
    <row r="47" spans="1:16" ht="12.75">
      <c r="A47" t="s">
        <v>50</v>
      </c>
      <c s="34" t="s">
        <v>90</v>
      </c>
      <c s="34" t="s">
        <v>1466</v>
      </c>
      <c s="35" t="s">
        <v>5</v>
      </c>
      <c s="6" t="s">
        <v>1467</v>
      </c>
      <c s="36" t="s">
        <v>89</v>
      </c>
      <c s="37">
        <v>17</v>
      </c>
      <c s="36">
        <v>0</v>
      </c>
      <c s="36">
        <f>ROUND(G47*H47,6)</f>
      </c>
      <c r="L47" s="38">
        <v>0</v>
      </c>
      <c s="32">
        <f>ROUND(ROUND(L47,2)*ROUND(G47,3),2)</f>
      </c>
      <c s="36" t="s">
        <v>55</v>
      </c>
      <c>
        <f>(M47*21)/100</f>
      </c>
      <c t="s">
        <v>28</v>
      </c>
    </row>
    <row r="48" spans="1:5" ht="12.75">
      <c r="A48" s="35" t="s">
        <v>56</v>
      </c>
      <c r="E48" s="39" t="s">
        <v>1467</v>
      </c>
    </row>
    <row r="49" spans="1:5" ht="12.75">
      <c r="A49" s="35" t="s">
        <v>57</v>
      </c>
      <c r="E49" s="40" t="s">
        <v>5</v>
      </c>
    </row>
    <row r="50" spans="1:5" ht="12.75">
      <c r="A50" t="s">
        <v>59</v>
      </c>
      <c r="E50" s="39" t="s">
        <v>5</v>
      </c>
    </row>
    <row r="51" spans="1:16" ht="12.75">
      <c r="A51" t="s">
        <v>50</v>
      </c>
      <c s="34" t="s">
        <v>93</v>
      </c>
      <c s="34" t="s">
        <v>1468</v>
      </c>
      <c s="35" t="s">
        <v>5</v>
      </c>
      <c s="6" t="s">
        <v>1427</v>
      </c>
      <c s="36" t="s">
        <v>124</v>
      </c>
      <c s="37">
        <v>1</v>
      </c>
      <c s="36">
        <v>0</v>
      </c>
      <c s="36">
        <f>ROUND(G51*H51,6)</f>
      </c>
      <c r="L51" s="38">
        <v>0</v>
      </c>
      <c s="32">
        <f>ROUND(ROUND(L51,2)*ROUND(G51,3),2)</f>
      </c>
      <c s="36" t="s">
        <v>55</v>
      </c>
      <c>
        <f>(M51*21)/100</f>
      </c>
      <c t="s">
        <v>28</v>
      </c>
    </row>
    <row r="52" spans="1:5" ht="12.75">
      <c r="A52" s="35" t="s">
        <v>56</v>
      </c>
      <c r="E52" s="39" t="s">
        <v>1427</v>
      </c>
    </row>
    <row r="53" spans="1:5" ht="12.75">
      <c r="A53" s="35" t="s">
        <v>57</v>
      </c>
      <c r="E53" s="40" t="s">
        <v>5</v>
      </c>
    </row>
    <row r="54" spans="1:5" ht="12.75">
      <c r="A54" t="s">
        <v>59</v>
      </c>
      <c r="E54" s="39" t="s">
        <v>5</v>
      </c>
    </row>
    <row r="55" spans="1:16" ht="12.75">
      <c r="A55" t="s">
        <v>50</v>
      </c>
      <c s="34" t="s">
        <v>96</v>
      </c>
      <c s="34" t="s">
        <v>1469</v>
      </c>
      <c s="35" t="s">
        <v>5</v>
      </c>
      <c s="6" t="s">
        <v>1470</v>
      </c>
      <c s="36" t="s">
        <v>124</v>
      </c>
      <c s="37">
        <v>1</v>
      </c>
      <c s="36">
        <v>0</v>
      </c>
      <c s="36">
        <f>ROUND(G55*H55,6)</f>
      </c>
      <c r="L55" s="38">
        <v>0</v>
      </c>
      <c s="32">
        <f>ROUND(ROUND(L55,2)*ROUND(G55,3),2)</f>
      </c>
      <c s="36" t="s">
        <v>55</v>
      </c>
      <c>
        <f>(M55*21)/100</f>
      </c>
      <c t="s">
        <v>28</v>
      </c>
    </row>
    <row r="56" spans="1:5" ht="12.75">
      <c r="A56" s="35" t="s">
        <v>56</v>
      </c>
      <c r="E56" s="39" t="s">
        <v>1470</v>
      </c>
    </row>
    <row r="57" spans="1:5" ht="12.75">
      <c r="A57" s="35" t="s">
        <v>57</v>
      </c>
      <c r="E57" s="40" t="s">
        <v>5</v>
      </c>
    </row>
    <row r="58" spans="1:5" ht="12.75">
      <c r="A58" t="s">
        <v>59</v>
      </c>
      <c r="E58" s="39" t="s">
        <v>5</v>
      </c>
    </row>
    <row r="59" spans="1:16" ht="12.75">
      <c r="A59" t="s">
        <v>50</v>
      </c>
      <c s="34" t="s">
        <v>99</v>
      </c>
      <c s="34" t="s">
        <v>1471</v>
      </c>
      <c s="35" t="s">
        <v>5</v>
      </c>
      <c s="6" t="s">
        <v>340</v>
      </c>
      <c s="36" t="s">
        <v>124</v>
      </c>
      <c s="37">
        <v>1</v>
      </c>
      <c s="36">
        <v>0</v>
      </c>
      <c s="36">
        <f>ROUND(G59*H59,6)</f>
      </c>
      <c r="L59" s="38">
        <v>0</v>
      </c>
      <c s="32">
        <f>ROUND(ROUND(L59,2)*ROUND(G59,3),2)</f>
      </c>
      <c s="36" t="s">
        <v>55</v>
      </c>
      <c>
        <f>(M59*21)/100</f>
      </c>
      <c t="s">
        <v>28</v>
      </c>
    </row>
    <row r="60" spans="1:5" ht="12.75">
      <c r="A60" s="35" t="s">
        <v>56</v>
      </c>
      <c r="E60" s="39" t="s">
        <v>340</v>
      </c>
    </row>
    <row r="61" spans="1:5" ht="12.75">
      <c r="A61" s="35" t="s">
        <v>57</v>
      </c>
      <c r="E61" s="40" t="s">
        <v>5</v>
      </c>
    </row>
    <row r="62" spans="1:5" ht="12.75">
      <c r="A62" t="s">
        <v>59</v>
      </c>
      <c r="E62" s="39" t="s">
        <v>5</v>
      </c>
    </row>
    <row r="63" spans="1:16" ht="12.75">
      <c r="A63" t="s">
        <v>50</v>
      </c>
      <c s="34" t="s">
        <v>102</v>
      </c>
      <c s="34" t="s">
        <v>1472</v>
      </c>
      <c s="35" t="s">
        <v>5</v>
      </c>
      <c s="6" t="s">
        <v>1436</v>
      </c>
      <c s="36" t="s">
        <v>124</v>
      </c>
      <c s="37">
        <v>1</v>
      </c>
      <c s="36">
        <v>0</v>
      </c>
      <c s="36">
        <f>ROUND(G63*H63,6)</f>
      </c>
      <c r="L63" s="38">
        <v>0</v>
      </c>
      <c s="32">
        <f>ROUND(ROUND(L63,2)*ROUND(G63,3),2)</f>
      </c>
      <c s="36" t="s">
        <v>55</v>
      </c>
      <c>
        <f>(M63*21)/100</f>
      </c>
      <c t="s">
        <v>28</v>
      </c>
    </row>
    <row r="64" spans="1:5" ht="12.75">
      <c r="A64" s="35" t="s">
        <v>56</v>
      </c>
      <c r="E64" s="39" t="s">
        <v>1436</v>
      </c>
    </row>
    <row r="65" spans="1:5" ht="12.75">
      <c r="A65" s="35" t="s">
        <v>57</v>
      </c>
      <c r="E65" s="40" t="s">
        <v>5</v>
      </c>
    </row>
    <row r="66" spans="1:5" ht="12.75">
      <c r="A66" t="s">
        <v>59</v>
      </c>
      <c r="E66" s="39" t="s">
        <v>5</v>
      </c>
    </row>
    <row r="67" spans="1:13" ht="12.75">
      <c r="A67" t="s">
        <v>47</v>
      </c>
      <c r="C67" s="31" t="s">
        <v>116</v>
      </c>
      <c r="E67" s="33" t="s">
        <v>117</v>
      </c>
      <c r="J67" s="32">
        <f>0</f>
      </c>
      <c s="32">
        <f>0</f>
      </c>
      <c s="32">
        <f>0+L68</f>
      </c>
      <c s="32">
        <f>0+M68</f>
      </c>
    </row>
    <row r="68" spans="1:16" ht="12.75">
      <c r="A68" t="s">
        <v>50</v>
      </c>
      <c s="34" t="s">
        <v>105</v>
      </c>
      <c s="34" t="s">
        <v>1440</v>
      </c>
      <c s="35" t="s">
        <v>5</v>
      </c>
      <c s="6" t="s">
        <v>1441</v>
      </c>
      <c s="36" t="s">
        <v>124</v>
      </c>
      <c s="37">
        <v>1</v>
      </c>
      <c s="36">
        <v>0</v>
      </c>
      <c s="36">
        <f>ROUND(G68*H68,6)</f>
      </c>
      <c r="L68" s="38">
        <v>0</v>
      </c>
      <c s="32">
        <f>ROUND(ROUND(L68,2)*ROUND(G68,3),2)</f>
      </c>
      <c s="36" t="s">
        <v>121</v>
      </c>
      <c>
        <f>(M68*21)/100</f>
      </c>
      <c t="s">
        <v>28</v>
      </c>
    </row>
    <row r="69" spans="1:5" ht="12.75">
      <c r="A69" s="35" t="s">
        <v>56</v>
      </c>
      <c r="E69" s="39" t="s">
        <v>1441</v>
      </c>
    </row>
    <row r="70" spans="1:5" ht="12.75">
      <c r="A70" s="35" t="s">
        <v>57</v>
      </c>
      <c r="E70" s="40" t="s">
        <v>5</v>
      </c>
    </row>
    <row r="71" spans="1:5" ht="12.75">
      <c r="A71" t="s">
        <v>59</v>
      </c>
      <c r="E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5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COUNTIFS(L8:L578,"=0",A8:A578,"P")+COUNTIFS(L8:L578,"",A8:A578,"P")+SUM(Q8:Q578)</f>
      </c>
    </row>
    <row r="8" spans="1:13" ht="12.75">
      <c r="A8" t="s">
        <v>45</v>
      </c>
      <c r="C8" s="28" t="s">
        <v>1475</v>
      </c>
      <c r="E8" s="30" t="s">
        <v>1474</v>
      </c>
      <c r="J8" s="29">
        <f>0+J9+J82+J151+J192+J241+J246+J275+J376+J389</f>
      </c>
      <c s="29">
        <f>0+K9+K82+K151+K192+K241+K246+K275+K376+K389</f>
      </c>
      <c s="29">
        <f>0+L9+L82+L151+L192+L241+L246+L275+L376+L389</f>
      </c>
      <c s="29">
        <f>0+M9+M82+M151+M192+M241+M246+M275+M376+M389</f>
      </c>
    </row>
    <row r="9" spans="1:13" ht="12.75">
      <c r="A9" t="s">
        <v>47</v>
      </c>
      <c r="C9" s="31" t="s">
        <v>1476</v>
      </c>
      <c r="E9" s="33" t="s">
        <v>1477</v>
      </c>
      <c r="J9" s="32">
        <f>0</f>
      </c>
      <c s="32">
        <f>0</f>
      </c>
      <c s="32">
        <f>0+L10+L14+L18+L22+L26+L30+L34+L38+L42+L46+L50+L54+L58+L62+L66+L70+L74+L78</f>
      </c>
      <c s="32">
        <f>0+M10+M14+M18+M22+M26+M30+M34+M38+M42+M46+M50+M54+M58+M62+M66+M70+M74+M78</f>
      </c>
    </row>
    <row r="10" spans="1:16" ht="12.75">
      <c r="A10" t="s">
        <v>50</v>
      </c>
      <c s="34" t="s">
        <v>51</v>
      </c>
      <c s="34" t="s">
        <v>1478</v>
      </c>
      <c s="35" t="s">
        <v>5</v>
      </c>
      <c s="6" t="s">
        <v>1479</v>
      </c>
      <c s="36" t="s">
        <v>89</v>
      </c>
      <c s="37">
        <v>3</v>
      </c>
      <c s="36">
        <v>0</v>
      </c>
      <c s="36">
        <f>ROUND(G10*H10,6)</f>
      </c>
      <c r="L10" s="38">
        <v>0</v>
      </c>
      <c s="32">
        <f>ROUND(ROUND(L10,2)*ROUND(G10,3),2)</f>
      </c>
      <c s="36" t="s">
        <v>55</v>
      </c>
      <c>
        <f>(M10*21)/100</f>
      </c>
      <c t="s">
        <v>28</v>
      </c>
    </row>
    <row r="11" spans="1:5" ht="12.75">
      <c r="A11" s="35" t="s">
        <v>56</v>
      </c>
      <c r="E11" s="39" t="s">
        <v>1479</v>
      </c>
    </row>
    <row r="12" spans="1:5" ht="12.75">
      <c r="A12" s="35" t="s">
        <v>57</v>
      </c>
      <c r="E12" s="40" t="s">
        <v>5</v>
      </c>
    </row>
    <row r="13" spans="1:5" ht="12.75">
      <c r="A13" t="s">
        <v>59</v>
      </c>
      <c r="E13" s="39" t="s">
        <v>5</v>
      </c>
    </row>
    <row r="14" spans="1:16" ht="25.5">
      <c r="A14" t="s">
        <v>50</v>
      </c>
      <c s="34" t="s">
        <v>28</v>
      </c>
      <c s="34" t="s">
        <v>1480</v>
      </c>
      <c s="35" t="s">
        <v>5</v>
      </c>
      <c s="6" t="s">
        <v>1481</v>
      </c>
      <c s="36" t="s">
        <v>89</v>
      </c>
      <c s="37">
        <v>5</v>
      </c>
      <c s="36">
        <v>0</v>
      </c>
      <c s="36">
        <f>ROUND(G14*H14,6)</f>
      </c>
      <c r="L14" s="38">
        <v>0</v>
      </c>
      <c s="32">
        <f>ROUND(ROUND(L14,2)*ROUND(G14,3),2)</f>
      </c>
      <c s="36" t="s">
        <v>55</v>
      </c>
      <c>
        <f>(M14*21)/100</f>
      </c>
      <c t="s">
        <v>28</v>
      </c>
    </row>
    <row r="15" spans="1:5" ht="25.5">
      <c r="A15" s="35" t="s">
        <v>56</v>
      </c>
      <c r="E15" s="39" t="s">
        <v>1481</v>
      </c>
    </row>
    <row r="16" spans="1:5" ht="12.75">
      <c r="A16" s="35" t="s">
        <v>57</v>
      </c>
      <c r="E16" s="40" t="s">
        <v>5</v>
      </c>
    </row>
    <row r="17" spans="1:5" ht="12.75">
      <c r="A17" t="s">
        <v>59</v>
      </c>
      <c r="E17" s="39" t="s">
        <v>5</v>
      </c>
    </row>
    <row r="18" spans="1:16" ht="12.75">
      <c r="A18" t="s">
        <v>50</v>
      </c>
      <c s="34" t="s">
        <v>26</v>
      </c>
      <c s="34" t="s">
        <v>1482</v>
      </c>
      <c s="35" t="s">
        <v>5</v>
      </c>
      <c s="6" t="s">
        <v>1483</v>
      </c>
      <c s="36" t="s">
        <v>89</v>
      </c>
      <c s="37">
        <v>1.5</v>
      </c>
      <c s="36">
        <v>0</v>
      </c>
      <c s="36">
        <f>ROUND(G18*H18,6)</f>
      </c>
      <c r="L18" s="38">
        <v>0</v>
      </c>
      <c s="32">
        <f>ROUND(ROUND(L18,2)*ROUND(G18,3),2)</f>
      </c>
      <c s="36" t="s">
        <v>55</v>
      </c>
      <c>
        <f>(M18*21)/100</f>
      </c>
      <c t="s">
        <v>28</v>
      </c>
    </row>
    <row r="19" spans="1:5" ht="12.75">
      <c r="A19" s="35" t="s">
        <v>56</v>
      </c>
      <c r="E19" s="39" t="s">
        <v>1483</v>
      </c>
    </row>
    <row r="20" spans="1:5" ht="12.75">
      <c r="A20" s="35" t="s">
        <v>57</v>
      </c>
      <c r="E20" s="40" t="s">
        <v>5</v>
      </c>
    </row>
    <row r="21" spans="1:5" ht="12.75">
      <c r="A21" t="s">
        <v>59</v>
      </c>
      <c r="E21" s="39" t="s">
        <v>1484</v>
      </c>
    </row>
    <row r="22" spans="1:16" ht="38.25">
      <c r="A22" t="s">
        <v>50</v>
      </c>
      <c s="34" t="s">
        <v>67</v>
      </c>
      <c s="34" t="s">
        <v>1485</v>
      </c>
      <c s="35" t="s">
        <v>5</v>
      </c>
      <c s="6" t="s">
        <v>1486</v>
      </c>
      <c s="36" t="s">
        <v>89</v>
      </c>
      <c s="37">
        <v>6</v>
      </c>
      <c s="36">
        <v>0</v>
      </c>
      <c s="36">
        <f>ROUND(G22*H22,6)</f>
      </c>
      <c r="L22" s="38">
        <v>0</v>
      </c>
      <c s="32">
        <f>ROUND(ROUND(L22,2)*ROUND(G22,3),2)</f>
      </c>
      <c s="36" t="s">
        <v>55</v>
      </c>
      <c>
        <f>(M22*21)/100</f>
      </c>
      <c t="s">
        <v>28</v>
      </c>
    </row>
    <row r="23" spans="1:5" ht="38.25">
      <c r="A23" s="35" t="s">
        <v>56</v>
      </c>
      <c r="E23" s="39" t="s">
        <v>1486</v>
      </c>
    </row>
    <row r="24" spans="1:5" ht="12.75">
      <c r="A24" s="35" t="s">
        <v>57</v>
      </c>
      <c r="E24" s="40" t="s">
        <v>5</v>
      </c>
    </row>
    <row r="25" spans="1:5" ht="12.75">
      <c r="A25" t="s">
        <v>59</v>
      </c>
      <c r="E25" s="39" t="s">
        <v>5</v>
      </c>
    </row>
    <row r="26" spans="1:16" ht="25.5">
      <c r="A26" t="s">
        <v>50</v>
      </c>
      <c s="34" t="s">
        <v>27</v>
      </c>
      <c s="34" t="s">
        <v>1487</v>
      </c>
      <c s="35" t="s">
        <v>5</v>
      </c>
      <c s="6" t="s">
        <v>1488</v>
      </c>
      <c s="36" t="s">
        <v>89</v>
      </c>
      <c s="37">
        <v>1</v>
      </c>
      <c s="36">
        <v>0</v>
      </c>
      <c s="36">
        <f>ROUND(G26*H26,6)</f>
      </c>
      <c r="L26" s="38">
        <v>0</v>
      </c>
      <c s="32">
        <f>ROUND(ROUND(L26,2)*ROUND(G26,3),2)</f>
      </c>
      <c s="36" t="s">
        <v>55</v>
      </c>
      <c>
        <f>(M26*21)/100</f>
      </c>
      <c t="s">
        <v>28</v>
      </c>
    </row>
    <row r="27" spans="1:5" ht="25.5">
      <c r="A27" s="35" t="s">
        <v>56</v>
      </c>
      <c r="E27" s="39" t="s">
        <v>1488</v>
      </c>
    </row>
    <row r="28" spans="1:5" ht="12.75">
      <c r="A28" s="35" t="s">
        <v>57</v>
      </c>
      <c r="E28" s="40" t="s">
        <v>5</v>
      </c>
    </row>
    <row r="29" spans="1:5" ht="12.75">
      <c r="A29" t="s">
        <v>59</v>
      </c>
      <c r="E29" s="39" t="s">
        <v>5</v>
      </c>
    </row>
    <row r="30" spans="1:16" ht="12.75">
      <c r="A30" t="s">
        <v>50</v>
      </c>
      <c s="34" t="s">
        <v>79</v>
      </c>
      <c s="34" t="s">
        <v>1489</v>
      </c>
      <c s="35" t="s">
        <v>5</v>
      </c>
      <c s="6" t="s">
        <v>1490</v>
      </c>
      <c s="36" t="s">
        <v>89</v>
      </c>
      <c s="37">
        <v>2</v>
      </c>
      <c s="36">
        <v>0</v>
      </c>
      <c s="36">
        <f>ROUND(G30*H30,6)</f>
      </c>
      <c r="L30" s="38">
        <v>0</v>
      </c>
      <c s="32">
        <f>ROUND(ROUND(L30,2)*ROUND(G30,3),2)</f>
      </c>
      <c s="36" t="s">
        <v>55</v>
      </c>
      <c>
        <f>(M30*21)/100</f>
      </c>
      <c t="s">
        <v>28</v>
      </c>
    </row>
    <row r="31" spans="1:5" ht="12.75">
      <c r="A31" s="35" t="s">
        <v>56</v>
      </c>
      <c r="E31" s="39" t="s">
        <v>1490</v>
      </c>
    </row>
    <row r="32" spans="1:5" ht="12.75">
      <c r="A32" s="35" t="s">
        <v>57</v>
      </c>
      <c r="E32" s="40" t="s">
        <v>5</v>
      </c>
    </row>
    <row r="33" spans="1:5" ht="12.75">
      <c r="A33" t="s">
        <v>59</v>
      </c>
      <c r="E33" s="39" t="s">
        <v>5</v>
      </c>
    </row>
    <row r="34" spans="1:16" ht="12.75">
      <c r="A34" t="s">
        <v>50</v>
      </c>
      <c s="34" t="s">
        <v>83</v>
      </c>
      <c s="34" t="s">
        <v>1491</v>
      </c>
      <c s="35" t="s">
        <v>5</v>
      </c>
      <c s="6" t="s">
        <v>1492</v>
      </c>
      <c s="36" t="s">
        <v>89</v>
      </c>
      <c s="37">
        <v>3</v>
      </c>
      <c s="36">
        <v>0</v>
      </c>
      <c s="36">
        <f>ROUND(G34*H34,6)</f>
      </c>
      <c r="L34" s="38">
        <v>0</v>
      </c>
      <c s="32">
        <f>ROUND(ROUND(L34,2)*ROUND(G34,3),2)</f>
      </c>
      <c s="36" t="s">
        <v>55</v>
      </c>
      <c>
        <f>(M34*21)/100</f>
      </c>
      <c t="s">
        <v>28</v>
      </c>
    </row>
    <row r="35" spans="1:5" ht="12.75">
      <c r="A35" s="35" t="s">
        <v>56</v>
      </c>
      <c r="E35" s="39" t="s">
        <v>1492</v>
      </c>
    </row>
    <row r="36" spans="1:5" ht="12.75">
      <c r="A36" s="35" t="s">
        <v>57</v>
      </c>
      <c r="E36" s="40" t="s">
        <v>5</v>
      </c>
    </row>
    <row r="37" spans="1:5" ht="12.75">
      <c r="A37" t="s">
        <v>59</v>
      </c>
      <c r="E37" s="39" t="s">
        <v>5</v>
      </c>
    </row>
    <row r="38" spans="1:16" ht="12.75">
      <c r="A38" t="s">
        <v>50</v>
      </c>
      <c s="34" t="s">
        <v>86</v>
      </c>
      <c s="34" t="s">
        <v>1493</v>
      </c>
      <c s="35" t="s">
        <v>5</v>
      </c>
      <c s="6" t="s">
        <v>1494</v>
      </c>
      <c s="36" t="s">
        <v>89</v>
      </c>
      <c s="37">
        <v>9</v>
      </c>
      <c s="36">
        <v>0</v>
      </c>
      <c s="36">
        <f>ROUND(G38*H38,6)</f>
      </c>
      <c r="L38" s="38">
        <v>0</v>
      </c>
      <c s="32">
        <f>ROUND(ROUND(L38,2)*ROUND(G38,3),2)</f>
      </c>
      <c s="36" t="s">
        <v>55</v>
      </c>
      <c>
        <f>(M38*21)/100</f>
      </c>
      <c t="s">
        <v>28</v>
      </c>
    </row>
    <row r="39" spans="1:5" ht="12.75">
      <c r="A39" s="35" t="s">
        <v>56</v>
      </c>
      <c r="E39" s="39" t="s">
        <v>1494</v>
      </c>
    </row>
    <row r="40" spans="1:5" ht="12.75">
      <c r="A40" s="35" t="s">
        <v>57</v>
      </c>
      <c r="E40" s="40" t="s">
        <v>5</v>
      </c>
    </row>
    <row r="41" spans="1:5" ht="12.75">
      <c r="A41" t="s">
        <v>59</v>
      </c>
      <c r="E41" s="39" t="s">
        <v>5</v>
      </c>
    </row>
    <row r="42" spans="1:16" ht="12.75">
      <c r="A42" t="s">
        <v>50</v>
      </c>
      <c s="34" t="s">
        <v>90</v>
      </c>
      <c s="34" t="s">
        <v>1495</v>
      </c>
      <c s="35" t="s">
        <v>5</v>
      </c>
      <c s="6" t="s">
        <v>1496</v>
      </c>
      <c s="36" t="s">
        <v>89</v>
      </c>
      <c s="37">
        <v>9</v>
      </c>
      <c s="36">
        <v>0</v>
      </c>
      <c s="36">
        <f>ROUND(G42*H42,6)</f>
      </c>
      <c r="L42" s="38">
        <v>0</v>
      </c>
      <c s="32">
        <f>ROUND(ROUND(L42,2)*ROUND(G42,3),2)</f>
      </c>
      <c s="36" t="s">
        <v>55</v>
      </c>
      <c>
        <f>(M42*21)/100</f>
      </c>
      <c t="s">
        <v>28</v>
      </c>
    </row>
    <row r="43" spans="1:5" ht="12.75">
      <c r="A43" s="35" t="s">
        <v>56</v>
      </c>
      <c r="E43" s="39" t="s">
        <v>1496</v>
      </c>
    </row>
    <row r="44" spans="1:5" ht="12.75">
      <c r="A44" s="35" t="s">
        <v>57</v>
      </c>
      <c r="E44" s="40" t="s">
        <v>5</v>
      </c>
    </row>
    <row r="45" spans="1:5" ht="12.75">
      <c r="A45" t="s">
        <v>59</v>
      </c>
      <c r="E45" s="39" t="s">
        <v>5</v>
      </c>
    </row>
    <row r="46" spans="1:16" ht="12.75">
      <c r="A46" t="s">
        <v>50</v>
      </c>
      <c s="34" t="s">
        <v>93</v>
      </c>
      <c s="34" t="s">
        <v>1497</v>
      </c>
      <c s="35" t="s">
        <v>5</v>
      </c>
      <c s="6" t="s">
        <v>1498</v>
      </c>
      <c s="36" t="s">
        <v>89</v>
      </c>
      <c s="37">
        <v>9</v>
      </c>
      <c s="36">
        <v>0</v>
      </c>
      <c s="36">
        <f>ROUND(G46*H46,6)</f>
      </c>
      <c r="L46" s="38">
        <v>0</v>
      </c>
      <c s="32">
        <f>ROUND(ROUND(L46,2)*ROUND(G46,3),2)</f>
      </c>
      <c s="36" t="s">
        <v>55</v>
      </c>
      <c>
        <f>(M46*21)/100</f>
      </c>
      <c t="s">
        <v>28</v>
      </c>
    </row>
    <row r="47" spans="1:5" ht="12.75">
      <c r="A47" s="35" t="s">
        <v>56</v>
      </c>
      <c r="E47" s="39" t="s">
        <v>1498</v>
      </c>
    </row>
    <row r="48" spans="1:5" ht="12.75">
      <c r="A48" s="35" t="s">
        <v>57</v>
      </c>
      <c r="E48" s="40" t="s">
        <v>5</v>
      </c>
    </row>
    <row r="49" spans="1:5" ht="12.75">
      <c r="A49" t="s">
        <v>59</v>
      </c>
      <c r="E49" s="39" t="s">
        <v>5</v>
      </c>
    </row>
    <row r="50" spans="1:16" ht="12.75">
      <c r="A50" t="s">
        <v>50</v>
      </c>
      <c s="34" t="s">
        <v>96</v>
      </c>
      <c s="34" t="s">
        <v>1499</v>
      </c>
      <c s="35" t="s">
        <v>5</v>
      </c>
      <c s="6" t="s">
        <v>1500</v>
      </c>
      <c s="36" t="s">
        <v>89</v>
      </c>
      <c s="37">
        <v>1</v>
      </c>
      <c s="36">
        <v>0</v>
      </c>
      <c s="36">
        <f>ROUND(G50*H50,6)</f>
      </c>
      <c r="L50" s="38">
        <v>0</v>
      </c>
      <c s="32">
        <f>ROUND(ROUND(L50,2)*ROUND(G50,3),2)</f>
      </c>
      <c s="36" t="s">
        <v>55</v>
      </c>
      <c>
        <f>(M50*21)/100</f>
      </c>
      <c t="s">
        <v>28</v>
      </c>
    </row>
    <row r="51" spans="1:5" ht="12.75">
      <c r="A51" s="35" t="s">
        <v>56</v>
      </c>
      <c r="E51" s="39" t="s">
        <v>1500</v>
      </c>
    </row>
    <row r="52" spans="1:5" ht="12.75">
      <c r="A52" s="35" t="s">
        <v>57</v>
      </c>
      <c r="E52" s="40" t="s">
        <v>5</v>
      </c>
    </row>
    <row r="53" spans="1:5" ht="12.75">
      <c r="A53" t="s">
        <v>59</v>
      </c>
      <c r="E53" s="39" t="s">
        <v>5</v>
      </c>
    </row>
    <row r="54" spans="1:16" ht="12.75">
      <c r="A54" t="s">
        <v>50</v>
      </c>
      <c s="34" t="s">
        <v>99</v>
      </c>
      <c s="34" t="s">
        <v>1501</v>
      </c>
      <c s="35" t="s">
        <v>5</v>
      </c>
      <c s="6" t="s">
        <v>1502</v>
      </c>
      <c s="36" t="s">
        <v>89</v>
      </c>
      <c s="37">
        <v>1</v>
      </c>
      <c s="36">
        <v>0</v>
      </c>
      <c s="36">
        <f>ROUND(G54*H54,6)</f>
      </c>
      <c r="L54" s="38">
        <v>0</v>
      </c>
      <c s="32">
        <f>ROUND(ROUND(L54,2)*ROUND(G54,3),2)</f>
      </c>
      <c s="36" t="s">
        <v>55</v>
      </c>
      <c>
        <f>(M54*21)/100</f>
      </c>
      <c t="s">
        <v>28</v>
      </c>
    </row>
    <row r="55" spans="1:5" ht="12.75">
      <c r="A55" s="35" t="s">
        <v>56</v>
      </c>
      <c r="E55" s="39" t="s">
        <v>1502</v>
      </c>
    </row>
    <row r="56" spans="1:5" ht="12.75">
      <c r="A56" s="35" t="s">
        <v>57</v>
      </c>
      <c r="E56" s="40" t="s">
        <v>5</v>
      </c>
    </row>
    <row r="57" spans="1:5" ht="12.75">
      <c r="A57" t="s">
        <v>59</v>
      </c>
      <c r="E57" s="39" t="s">
        <v>5</v>
      </c>
    </row>
    <row r="58" spans="1:16" ht="12.75">
      <c r="A58" t="s">
        <v>50</v>
      </c>
      <c s="34" t="s">
        <v>102</v>
      </c>
      <c s="34" t="s">
        <v>1503</v>
      </c>
      <c s="35" t="s">
        <v>5</v>
      </c>
      <c s="6" t="s">
        <v>1504</v>
      </c>
      <c s="36" t="s">
        <v>89</v>
      </c>
      <c s="37">
        <v>6</v>
      </c>
      <c s="36">
        <v>0</v>
      </c>
      <c s="36">
        <f>ROUND(G58*H58,6)</f>
      </c>
      <c r="L58" s="38">
        <v>0</v>
      </c>
      <c s="32">
        <f>ROUND(ROUND(L58,2)*ROUND(G58,3),2)</f>
      </c>
      <c s="36" t="s">
        <v>55</v>
      </c>
      <c>
        <f>(M58*21)/100</f>
      </c>
      <c t="s">
        <v>28</v>
      </c>
    </row>
    <row r="59" spans="1:5" ht="12.75">
      <c r="A59" s="35" t="s">
        <v>56</v>
      </c>
      <c r="E59" s="39" t="s">
        <v>1504</v>
      </c>
    </row>
    <row r="60" spans="1:5" ht="12.75">
      <c r="A60" s="35" t="s">
        <v>57</v>
      </c>
      <c r="E60" s="40" t="s">
        <v>5</v>
      </c>
    </row>
    <row r="61" spans="1:5" ht="12.75">
      <c r="A61" t="s">
        <v>59</v>
      </c>
      <c r="E61" s="39" t="s">
        <v>5</v>
      </c>
    </row>
    <row r="62" spans="1:16" ht="12.75">
      <c r="A62" t="s">
        <v>50</v>
      </c>
      <c s="34" t="s">
        <v>105</v>
      </c>
      <c s="34" t="s">
        <v>1505</v>
      </c>
      <c s="35" t="s">
        <v>5</v>
      </c>
      <c s="6" t="s">
        <v>1506</v>
      </c>
      <c s="36" t="s">
        <v>89</v>
      </c>
      <c s="37">
        <v>9</v>
      </c>
      <c s="36">
        <v>0</v>
      </c>
      <c s="36">
        <f>ROUND(G62*H62,6)</f>
      </c>
      <c r="L62" s="38">
        <v>0</v>
      </c>
      <c s="32">
        <f>ROUND(ROUND(L62,2)*ROUND(G62,3),2)</f>
      </c>
      <c s="36" t="s">
        <v>55</v>
      </c>
      <c>
        <f>(M62*21)/100</f>
      </c>
      <c t="s">
        <v>28</v>
      </c>
    </row>
    <row r="63" spans="1:5" ht="12.75">
      <c r="A63" s="35" t="s">
        <v>56</v>
      </c>
      <c r="E63" s="39" t="s">
        <v>1506</v>
      </c>
    </row>
    <row r="64" spans="1:5" ht="12.75">
      <c r="A64" s="35" t="s">
        <v>57</v>
      </c>
      <c r="E64" s="40" t="s">
        <v>5</v>
      </c>
    </row>
    <row r="65" spans="1:5" ht="12.75">
      <c r="A65" t="s">
        <v>59</v>
      </c>
      <c r="E65" s="39" t="s">
        <v>5</v>
      </c>
    </row>
    <row r="66" spans="1:16" ht="12.75">
      <c r="A66" t="s">
        <v>50</v>
      </c>
      <c s="34" t="s">
        <v>108</v>
      </c>
      <c s="34" t="s">
        <v>1507</v>
      </c>
      <c s="35" t="s">
        <v>5</v>
      </c>
      <c s="6" t="s">
        <v>1508</v>
      </c>
      <c s="36" t="s">
        <v>89</v>
      </c>
      <c s="37">
        <v>15</v>
      </c>
      <c s="36">
        <v>0</v>
      </c>
      <c s="36">
        <f>ROUND(G66*H66,6)</f>
      </c>
      <c r="L66" s="38">
        <v>0</v>
      </c>
      <c s="32">
        <f>ROUND(ROUND(L66,2)*ROUND(G66,3),2)</f>
      </c>
      <c s="36" t="s">
        <v>55</v>
      </c>
      <c>
        <f>(M66*21)/100</f>
      </c>
      <c t="s">
        <v>28</v>
      </c>
    </row>
    <row r="67" spans="1:5" ht="12.75">
      <c r="A67" s="35" t="s">
        <v>56</v>
      </c>
      <c r="E67" s="39" t="s">
        <v>1508</v>
      </c>
    </row>
    <row r="68" spans="1:5" ht="12.75">
      <c r="A68" s="35" t="s">
        <v>57</v>
      </c>
      <c r="E68" s="40" t="s">
        <v>5</v>
      </c>
    </row>
    <row r="69" spans="1:5" ht="12.75">
      <c r="A69" t="s">
        <v>59</v>
      </c>
      <c r="E69" s="39" t="s">
        <v>5</v>
      </c>
    </row>
    <row r="70" spans="1:16" ht="12.75">
      <c r="A70" t="s">
        <v>50</v>
      </c>
      <c s="34" t="s">
        <v>215</v>
      </c>
      <c s="34" t="s">
        <v>1509</v>
      </c>
      <c s="35" t="s">
        <v>5</v>
      </c>
      <c s="6" t="s">
        <v>1510</v>
      </c>
      <c s="36" t="s">
        <v>89</v>
      </c>
      <c s="37">
        <v>9</v>
      </c>
      <c s="36">
        <v>0</v>
      </c>
      <c s="36">
        <f>ROUND(G70*H70,6)</f>
      </c>
      <c r="L70" s="38">
        <v>0</v>
      </c>
      <c s="32">
        <f>ROUND(ROUND(L70,2)*ROUND(G70,3),2)</f>
      </c>
      <c s="36" t="s">
        <v>55</v>
      </c>
      <c>
        <f>(M70*21)/100</f>
      </c>
      <c t="s">
        <v>28</v>
      </c>
    </row>
    <row r="71" spans="1:5" ht="12.75">
      <c r="A71" s="35" t="s">
        <v>56</v>
      </c>
      <c r="E71" s="39" t="s">
        <v>1510</v>
      </c>
    </row>
    <row r="72" spans="1:5" ht="12.75">
      <c r="A72" s="35" t="s">
        <v>57</v>
      </c>
      <c r="E72" s="40" t="s">
        <v>5</v>
      </c>
    </row>
    <row r="73" spans="1:5" ht="12.75">
      <c r="A73" t="s">
        <v>59</v>
      </c>
      <c r="E73" s="39" t="s">
        <v>5</v>
      </c>
    </row>
    <row r="74" spans="1:16" ht="25.5">
      <c r="A74" t="s">
        <v>50</v>
      </c>
      <c s="34" t="s">
        <v>219</v>
      </c>
      <c s="34" t="s">
        <v>1511</v>
      </c>
      <c s="35" t="s">
        <v>5</v>
      </c>
      <c s="6" t="s">
        <v>1512</v>
      </c>
      <c s="36" t="s">
        <v>89</v>
      </c>
      <c s="37">
        <v>1</v>
      </c>
      <c s="36">
        <v>0</v>
      </c>
      <c s="36">
        <f>ROUND(G74*H74,6)</f>
      </c>
      <c r="L74" s="38">
        <v>0</v>
      </c>
      <c s="32">
        <f>ROUND(ROUND(L74,2)*ROUND(G74,3),2)</f>
      </c>
      <c s="36" t="s">
        <v>55</v>
      </c>
      <c>
        <f>(M74*21)/100</f>
      </c>
      <c t="s">
        <v>28</v>
      </c>
    </row>
    <row r="75" spans="1:5" ht="25.5">
      <c r="A75" s="35" t="s">
        <v>56</v>
      </c>
      <c r="E75" s="39" t="s">
        <v>1512</v>
      </c>
    </row>
    <row r="76" spans="1:5" ht="12.75">
      <c r="A76" s="35" t="s">
        <v>57</v>
      </c>
      <c r="E76" s="40" t="s">
        <v>5</v>
      </c>
    </row>
    <row r="77" spans="1:5" ht="12.75">
      <c r="A77" t="s">
        <v>59</v>
      </c>
      <c r="E77" s="39" t="s">
        <v>5</v>
      </c>
    </row>
    <row r="78" spans="1:16" ht="12.75">
      <c r="A78" t="s">
        <v>50</v>
      </c>
      <c s="34" t="s">
        <v>225</v>
      </c>
      <c s="34" t="s">
        <v>1513</v>
      </c>
      <c s="35" t="s">
        <v>5</v>
      </c>
      <c s="6" t="s">
        <v>1514</v>
      </c>
      <c s="36" t="s">
        <v>89</v>
      </c>
      <c s="37">
        <v>1</v>
      </c>
      <c s="36">
        <v>0</v>
      </c>
      <c s="36">
        <f>ROUND(G78*H78,6)</f>
      </c>
      <c r="L78" s="38">
        <v>0</v>
      </c>
      <c s="32">
        <f>ROUND(ROUND(L78,2)*ROUND(G78,3),2)</f>
      </c>
      <c s="36" t="s">
        <v>55</v>
      </c>
      <c>
        <f>(M78*21)/100</f>
      </c>
      <c t="s">
        <v>28</v>
      </c>
    </row>
    <row r="79" spans="1:5" ht="12.75">
      <c r="A79" s="35" t="s">
        <v>56</v>
      </c>
      <c r="E79" s="39" t="s">
        <v>1514</v>
      </c>
    </row>
    <row r="80" spans="1:5" ht="12.75">
      <c r="A80" s="35" t="s">
        <v>57</v>
      </c>
      <c r="E80" s="40" t="s">
        <v>5</v>
      </c>
    </row>
    <row r="81" spans="1:5" ht="12.75">
      <c r="A81" t="s">
        <v>59</v>
      </c>
      <c r="E81" s="39" t="s">
        <v>1515</v>
      </c>
    </row>
    <row r="82" spans="1:13" ht="12.75">
      <c r="A82" t="s">
        <v>47</v>
      </c>
      <c r="C82" s="31" t="s">
        <v>1516</v>
      </c>
      <c r="E82" s="33" t="s">
        <v>1517</v>
      </c>
      <c r="J82" s="32">
        <f>0</f>
      </c>
      <c s="32">
        <f>0</f>
      </c>
      <c s="32">
        <f>0+L83+L87+L91+L95+L99+L103+L107+L111+L115+L119+L123+L127+L131+L135+L139+L143+L147</f>
      </c>
      <c s="32">
        <f>0+M83+M87+M91+M95+M99+M103+M107+M111+M115+M119+M123+M127+M131+M135+M139+M143+M147</f>
      </c>
    </row>
    <row r="83" spans="1:16" ht="12.75">
      <c r="A83" t="s">
        <v>50</v>
      </c>
      <c s="34" t="s">
        <v>228</v>
      </c>
      <c s="34" t="s">
        <v>1518</v>
      </c>
      <c s="35" t="s">
        <v>5</v>
      </c>
      <c s="6" t="s">
        <v>1519</v>
      </c>
      <c s="36" t="s">
        <v>89</v>
      </c>
      <c s="37">
        <v>5</v>
      </c>
      <c s="36">
        <v>0</v>
      </c>
      <c s="36">
        <f>ROUND(G83*H83,6)</f>
      </c>
      <c r="L83" s="38">
        <v>0</v>
      </c>
      <c s="32">
        <f>ROUND(ROUND(L83,2)*ROUND(G83,3),2)</f>
      </c>
      <c s="36" t="s">
        <v>55</v>
      </c>
      <c>
        <f>(M83*21)/100</f>
      </c>
      <c t="s">
        <v>28</v>
      </c>
    </row>
    <row r="84" spans="1:5" ht="12.75">
      <c r="A84" s="35" t="s">
        <v>56</v>
      </c>
      <c r="E84" s="39" t="s">
        <v>1519</v>
      </c>
    </row>
    <row r="85" spans="1:5" ht="12.75">
      <c r="A85" s="35" t="s">
        <v>57</v>
      </c>
      <c r="E85" s="40" t="s">
        <v>5</v>
      </c>
    </row>
    <row r="86" spans="1:5" ht="12.75">
      <c r="A86" t="s">
        <v>59</v>
      </c>
      <c r="E86" s="39" t="s">
        <v>5</v>
      </c>
    </row>
    <row r="87" spans="1:16" ht="12.75">
      <c r="A87" t="s">
        <v>50</v>
      </c>
      <c s="34" t="s">
        <v>231</v>
      </c>
      <c s="34" t="s">
        <v>1520</v>
      </c>
      <c s="35" t="s">
        <v>5</v>
      </c>
      <c s="6" t="s">
        <v>1521</v>
      </c>
      <c s="36" t="s">
        <v>89</v>
      </c>
      <c s="37">
        <v>8</v>
      </c>
      <c s="36">
        <v>0</v>
      </c>
      <c s="36">
        <f>ROUND(G87*H87,6)</f>
      </c>
      <c r="L87" s="38">
        <v>0</v>
      </c>
      <c s="32">
        <f>ROUND(ROUND(L87,2)*ROUND(G87,3),2)</f>
      </c>
      <c s="36" t="s">
        <v>55</v>
      </c>
      <c>
        <f>(M87*21)/100</f>
      </c>
      <c t="s">
        <v>28</v>
      </c>
    </row>
    <row r="88" spans="1:5" ht="12.75">
      <c r="A88" s="35" t="s">
        <v>56</v>
      </c>
      <c r="E88" s="39" t="s">
        <v>1521</v>
      </c>
    </row>
    <row r="89" spans="1:5" ht="12.75">
      <c r="A89" s="35" t="s">
        <v>57</v>
      </c>
      <c r="E89" s="40" t="s">
        <v>5</v>
      </c>
    </row>
    <row r="90" spans="1:5" ht="12.75">
      <c r="A90" t="s">
        <v>59</v>
      </c>
      <c r="E90" s="39" t="s">
        <v>5</v>
      </c>
    </row>
    <row r="91" spans="1:16" ht="12.75">
      <c r="A91" t="s">
        <v>50</v>
      </c>
      <c s="34" t="s">
        <v>235</v>
      </c>
      <c s="34" t="s">
        <v>1522</v>
      </c>
      <c s="35" t="s">
        <v>5</v>
      </c>
      <c s="6" t="s">
        <v>1523</v>
      </c>
      <c s="36" t="s">
        <v>89</v>
      </c>
      <c s="37">
        <v>13</v>
      </c>
      <c s="36">
        <v>0</v>
      </c>
      <c s="36">
        <f>ROUND(G91*H91,6)</f>
      </c>
      <c r="L91" s="38">
        <v>0</v>
      </c>
      <c s="32">
        <f>ROUND(ROUND(L91,2)*ROUND(G91,3),2)</f>
      </c>
      <c s="36" t="s">
        <v>55</v>
      </c>
      <c>
        <f>(M91*21)/100</f>
      </c>
      <c t="s">
        <v>28</v>
      </c>
    </row>
    <row r="92" spans="1:5" ht="12.75">
      <c r="A92" s="35" t="s">
        <v>56</v>
      </c>
      <c r="E92" s="39" t="s">
        <v>1523</v>
      </c>
    </row>
    <row r="93" spans="1:5" ht="12.75">
      <c r="A93" s="35" t="s">
        <v>57</v>
      </c>
      <c r="E93" s="40" t="s">
        <v>5</v>
      </c>
    </row>
    <row r="94" spans="1:5" ht="12.75">
      <c r="A94" t="s">
        <v>59</v>
      </c>
      <c r="E94" s="39" t="s">
        <v>5</v>
      </c>
    </row>
    <row r="95" spans="1:16" ht="12.75">
      <c r="A95" t="s">
        <v>50</v>
      </c>
      <c s="34" t="s">
        <v>238</v>
      </c>
      <c s="34" t="s">
        <v>1524</v>
      </c>
      <c s="35" t="s">
        <v>5</v>
      </c>
      <c s="6" t="s">
        <v>1525</v>
      </c>
      <c s="36" t="s">
        <v>89</v>
      </c>
      <c s="37">
        <v>5</v>
      </c>
      <c s="36">
        <v>0</v>
      </c>
      <c s="36">
        <f>ROUND(G95*H95,6)</f>
      </c>
      <c r="L95" s="38">
        <v>0</v>
      </c>
      <c s="32">
        <f>ROUND(ROUND(L95,2)*ROUND(G95,3),2)</f>
      </c>
      <c s="36" t="s">
        <v>55</v>
      </c>
      <c>
        <f>(M95*21)/100</f>
      </c>
      <c t="s">
        <v>28</v>
      </c>
    </row>
    <row r="96" spans="1:5" ht="12.75">
      <c r="A96" s="35" t="s">
        <v>56</v>
      </c>
      <c r="E96" s="39" t="s">
        <v>1525</v>
      </c>
    </row>
    <row r="97" spans="1:5" ht="12.75">
      <c r="A97" s="35" t="s">
        <v>57</v>
      </c>
      <c r="E97" s="40" t="s">
        <v>5</v>
      </c>
    </row>
    <row r="98" spans="1:5" ht="12.75">
      <c r="A98" t="s">
        <v>59</v>
      </c>
      <c r="E98" s="39" t="s">
        <v>5</v>
      </c>
    </row>
    <row r="99" spans="1:16" ht="12.75">
      <c r="A99" t="s">
        <v>50</v>
      </c>
      <c s="34" t="s">
        <v>244</v>
      </c>
      <c s="34" t="s">
        <v>1526</v>
      </c>
      <c s="35" t="s">
        <v>5</v>
      </c>
      <c s="6" t="s">
        <v>1527</v>
      </c>
      <c s="36" t="s">
        <v>89</v>
      </c>
      <c s="37">
        <v>5</v>
      </c>
      <c s="36">
        <v>0</v>
      </c>
      <c s="36">
        <f>ROUND(G99*H99,6)</f>
      </c>
      <c r="L99" s="38">
        <v>0</v>
      </c>
      <c s="32">
        <f>ROUND(ROUND(L99,2)*ROUND(G99,3),2)</f>
      </c>
      <c s="36" t="s">
        <v>55</v>
      </c>
      <c>
        <f>(M99*21)/100</f>
      </c>
      <c t="s">
        <v>28</v>
      </c>
    </row>
    <row r="100" spans="1:5" ht="12.75">
      <c r="A100" s="35" t="s">
        <v>56</v>
      </c>
      <c r="E100" s="39" t="s">
        <v>1527</v>
      </c>
    </row>
    <row r="101" spans="1:5" ht="12.75">
      <c r="A101" s="35" t="s">
        <v>57</v>
      </c>
      <c r="E101" s="40" t="s">
        <v>5</v>
      </c>
    </row>
    <row r="102" spans="1:5" ht="12.75">
      <c r="A102" t="s">
        <v>59</v>
      </c>
      <c r="E102" s="39" t="s">
        <v>5</v>
      </c>
    </row>
    <row r="103" spans="1:16" ht="12.75">
      <c r="A103" t="s">
        <v>50</v>
      </c>
      <c s="34" t="s">
        <v>250</v>
      </c>
      <c s="34" t="s">
        <v>1528</v>
      </c>
      <c s="35" t="s">
        <v>5</v>
      </c>
      <c s="6" t="s">
        <v>1529</v>
      </c>
      <c s="36" t="s">
        <v>89</v>
      </c>
      <c s="37">
        <v>3</v>
      </c>
      <c s="36">
        <v>0</v>
      </c>
      <c s="36">
        <f>ROUND(G103*H103,6)</f>
      </c>
      <c r="L103" s="38">
        <v>0</v>
      </c>
      <c s="32">
        <f>ROUND(ROUND(L103,2)*ROUND(G103,3),2)</f>
      </c>
      <c s="36" t="s">
        <v>55</v>
      </c>
      <c>
        <f>(M103*21)/100</f>
      </c>
      <c t="s">
        <v>28</v>
      </c>
    </row>
    <row r="104" spans="1:5" ht="12.75">
      <c r="A104" s="35" t="s">
        <v>56</v>
      </c>
      <c r="E104" s="39" t="s">
        <v>1529</v>
      </c>
    </row>
    <row r="105" spans="1:5" ht="12.75">
      <c r="A105" s="35" t="s">
        <v>57</v>
      </c>
      <c r="E105" s="40" t="s">
        <v>5</v>
      </c>
    </row>
    <row r="106" spans="1:5" ht="12.75">
      <c r="A106" t="s">
        <v>59</v>
      </c>
      <c r="E106" s="39" t="s">
        <v>5</v>
      </c>
    </row>
    <row r="107" spans="1:16" ht="12.75">
      <c r="A107" t="s">
        <v>50</v>
      </c>
      <c s="34" t="s">
        <v>286</v>
      </c>
      <c s="34" t="s">
        <v>1530</v>
      </c>
      <c s="35" t="s">
        <v>5</v>
      </c>
      <c s="6" t="s">
        <v>1531</v>
      </c>
      <c s="36" t="s">
        <v>89</v>
      </c>
      <c s="37">
        <v>3</v>
      </c>
      <c s="36">
        <v>0</v>
      </c>
      <c s="36">
        <f>ROUND(G107*H107,6)</f>
      </c>
      <c r="L107" s="38">
        <v>0</v>
      </c>
      <c s="32">
        <f>ROUND(ROUND(L107,2)*ROUND(G107,3),2)</f>
      </c>
      <c s="36" t="s">
        <v>55</v>
      </c>
      <c>
        <f>(M107*21)/100</f>
      </c>
      <c t="s">
        <v>28</v>
      </c>
    </row>
    <row r="108" spans="1:5" ht="12.75">
      <c r="A108" s="35" t="s">
        <v>56</v>
      </c>
      <c r="E108" s="39" t="s">
        <v>1531</v>
      </c>
    </row>
    <row r="109" spans="1:5" ht="12.75">
      <c r="A109" s="35" t="s">
        <v>57</v>
      </c>
      <c r="E109" s="40" t="s">
        <v>5</v>
      </c>
    </row>
    <row r="110" spans="1:5" ht="12.75">
      <c r="A110" t="s">
        <v>59</v>
      </c>
      <c r="E110" s="39" t="s">
        <v>5</v>
      </c>
    </row>
    <row r="111" spans="1:16" ht="12.75">
      <c r="A111" t="s">
        <v>50</v>
      </c>
      <c s="34" t="s">
        <v>291</v>
      </c>
      <c s="34" t="s">
        <v>1532</v>
      </c>
      <c s="35" t="s">
        <v>5</v>
      </c>
      <c s="6" t="s">
        <v>1533</v>
      </c>
      <c s="36" t="s">
        <v>1534</v>
      </c>
      <c s="37">
        <v>0.18</v>
      </c>
      <c s="36">
        <v>0</v>
      </c>
      <c s="36">
        <f>ROUND(G111*H111,6)</f>
      </c>
      <c r="L111" s="38">
        <v>0</v>
      </c>
      <c s="32">
        <f>ROUND(ROUND(L111,2)*ROUND(G111,3),2)</f>
      </c>
      <c s="36" t="s">
        <v>55</v>
      </c>
      <c>
        <f>(M111*21)/100</f>
      </c>
      <c t="s">
        <v>28</v>
      </c>
    </row>
    <row r="112" spans="1:5" ht="12.75">
      <c r="A112" s="35" t="s">
        <v>56</v>
      </c>
      <c r="E112" s="39" t="s">
        <v>1533</v>
      </c>
    </row>
    <row r="113" spans="1:5" ht="12.75">
      <c r="A113" s="35" t="s">
        <v>57</v>
      </c>
      <c r="E113" s="40" t="s">
        <v>5</v>
      </c>
    </row>
    <row r="114" spans="1:5" ht="12.75">
      <c r="A114" t="s">
        <v>59</v>
      </c>
      <c r="E114" s="39" t="s">
        <v>5</v>
      </c>
    </row>
    <row r="115" spans="1:16" ht="12.75">
      <c r="A115" t="s">
        <v>50</v>
      </c>
      <c s="34" t="s">
        <v>294</v>
      </c>
      <c s="34" t="s">
        <v>1535</v>
      </c>
      <c s="35" t="s">
        <v>5</v>
      </c>
      <c s="6" t="s">
        <v>1536</v>
      </c>
      <c s="36" t="s">
        <v>1534</v>
      </c>
      <c s="37">
        <v>0.18</v>
      </c>
      <c s="36">
        <v>0</v>
      </c>
      <c s="36">
        <f>ROUND(G115*H115,6)</f>
      </c>
      <c r="L115" s="38">
        <v>0</v>
      </c>
      <c s="32">
        <f>ROUND(ROUND(L115,2)*ROUND(G115,3),2)</f>
      </c>
      <c s="36" t="s">
        <v>55</v>
      </c>
      <c>
        <f>(M115*21)/100</f>
      </c>
      <c t="s">
        <v>28</v>
      </c>
    </row>
    <row r="116" spans="1:5" ht="12.75">
      <c r="A116" s="35" t="s">
        <v>56</v>
      </c>
      <c r="E116" s="39" t="s">
        <v>1536</v>
      </c>
    </row>
    <row r="117" spans="1:5" ht="12.75">
      <c r="A117" s="35" t="s">
        <v>57</v>
      </c>
      <c r="E117" s="40" t="s">
        <v>5</v>
      </c>
    </row>
    <row r="118" spans="1:5" ht="12.75">
      <c r="A118" t="s">
        <v>59</v>
      </c>
      <c r="E118" s="39" t="s">
        <v>5</v>
      </c>
    </row>
    <row r="119" spans="1:16" ht="12.75">
      <c r="A119" t="s">
        <v>50</v>
      </c>
      <c s="34" t="s">
        <v>300</v>
      </c>
      <c s="34" t="s">
        <v>1537</v>
      </c>
      <c s="35" t="s">
        <v>5</v>
      </c>
      <c s="6" t="s">
        <v>1538</v>
      </c>
      <c s="36" t="s">
        <v>1539</v>
      </c>
      <c s="37">
        <v>1</v>
      </c>
      <c s="36">
        <v>0</v>
      </c>
      <c s="36">
        <f>ROUND(G119*H119,6)</f>
      </c>
      <c r="L119" s="38">
        <v>0</v>
      </c>
      <c s="32">
        <f>ROUND(ROUND(L119,2)*ROUND(G119,3),2)</f>
      </c>
      <c s="36" t="s">
        <v>55</v>
      </c>
      <c>
        <f>(M119*21)/100</f>
      </c>
      <c t="s">
        <v>28</v>
      </c>
    </row>
    <row r="120" spans="1:5" ht="12.75">
      <c r="A120" s="35" t="s">
        <v>56</v>
      </c>
      <c r="E120" s="39" t="s">
        <v>1538</v>
      </c>
    </row>
    <row r="121" spans="1:5" ht="12.75">
      <c r="A121" s="35" t="s">
        <v>57</v>
      </c>
      <c r="E121" s="40" t="s">
        <v>5</v>
      </c>
    </row>
    <row r="122" spans="1:5" ht="12.75">
      <c r="A122" t="s">
        <v>59</v>
      </c>
      <c r="E122" s="39" t="s">
        <v>5</v>
      </c>
    </row>
    <row r="123" spans="1:16" ht="12.75">
      <c r="A123" t="s">
        <v>50</v>
      </c>
      <c s="34" t="s">
        <v>305</v>
      </c>
      <c s="34" t="s">
        <v>1540</v>
      </c>
      <c s="35" t="s">
        <v>5</v>
      </c>
      <c s="6" t="s">
        <v>1541</v>
      </c>
      <c s="36" t="s">
        <v>1539</v>
      </c>
      <c s="37">
        <v>1</v>
      </c>
      <c s="36">
        <v>0</v>
      </c>
      <c s="36">
        <f>ROUND(G123*H123,6)</f>
      </c>
      <c r="L123" s="38">
        <v>0</v>
      </c>
      <c s="32">
        <f>ROUND(ROUND(L123,2)*ROUND(G123,3),2)</f>
      </c>
      <c s="36" t="s">
        <v>55</v>
      </c>
      <c>
        <f>(M123*21)/100</f>
      </c>
      <c t="s">
        <v>28</v>
      </c>
    </row>
    <row r="124" spans="1:5" ht="12.75">
      <c r="A124" s="35" t="s">
        <v>56</v>
      </c>
      <c r="E124" s="39" t="s">
        <v>1541</v>
      </c>
    </row>
    <row r="125" spans="1:5" ht="12.75">
      <c r="A125" s="35" t="s">
        <v>57</v>
      </c>
      <c r="E125" s="40" t="s">
        <v>5</v>
      </c>
    </row>
    <row r="126" spans="1:5" ht="12.75">
      <c r="A126" t="s">
        <v>59</v>
      </c>
      <c r="E126" s="39" t="s">
        <v>5</v>
      </c>
    </row>
    <row r="127" spans="1:16" ht="12.75">
      <c r="A127" t="s">
        <v>50</v>
      </c>
      <c s="34" t="s">
        <v>310</v>
      </c>
      <c s="34" t="s">
        <v>1542</v>
      </c>
      <c s="35" t="s">
        <v>5</v>
      </c>
      <c s="6" t="s">
        <v>1543</v>
      </c>
      <c s="36" t="s">
        <v>89</v>
      </c>
      <c s="37">
        <v>2</v>
      </c>
      <c s="36">
        <v>0</v>
      </c>
      <c s="36">
        <f>ROUND(G127*H127,6)</f>
      </c>
      <c r="L127" s="38">
        <v>0</v>
      </c>
      <c s="32">
        <f>ROUND(ROUND(L127,2)*ROUND(G127,3),2)</f>
      </c>
      <c s="36" t="s">
        <v>55</v>
      </c>
      <c>
        <f>(M127*21)/100</f>
      </c>
      <c t="s">
        <v>28</v>
      </c>
    </row>
    <row r="128" spans="1:5" ht="12.75">
      <c r="A128" s="35" t="s">
        <v>56</v>
      </c>
      <c r="E128" s="39" t="s">
        <v>1543</v>
      </c>
    </row>
    <row r="129" spans="1:5" ht="12.75">
      <c r="A129" s="35" t="s">
        <v>57</v>
      </c>
      <c r="E129" s="40" t="s">
        <v>5</v>
      </c>
    </row>
    <row r="130" spans="1:5" ht="12.75">
      <c r="A130" t="s">
        <v>59</v>
      </c>
      <c r="E130" s="39" t="s">
        <v>5</v>
      </c>
    </row>
    <row r="131" spans="1:16" ht="12.75">
      <c r="A131" t="s">
        <v>50</v>
      </c>
      <c s="34" t="s">
        <v>314</v>
      </c>
      <c s="34" t="s">
        <v>1544</v>
      </c>
      <c s="35" t="s">
        <v>5</v>
      </c>
      <c s="6" t="s">
        <v>1545</v>
      </c>
      <c s="36" t="s">
        <v>89</v>
      </c>
      <c s="37">
        <v>2</v>
      </c>
      <c s="36">
        <v>0</v>
      </c>
      <c s="36">
        <f>ROUND(G131*H131,6)</f>
      </c>
      <c r="L131" s="38">
        <v>0</v>
      </c>
      <c s="32">
        <f>ROUND(ROUND(L131,2)*ROUND(G131,3),2)</f>
      </c>
      <c s="36" t="s">
        <v>55</v>
      </c>
      <c>
        <f>(M131*21)/100</f>
      </c>
      <c t="s">
        <v>28</v>
      </c>
    </row>
    <row r="132" spans="1:5" ht="12.75">
      <c r="A132" s="35" t="s">
        <v>56</v>
      </c>
      <c r="E132" s="39" t="s">
        <v>1545</v>
      </c>
    </row>
    <row r="133" spans="1:5" ht="12.75">
      <c r="A133" s="35" t="s">
        <v>57</v>
      </c>
      <c r="E133" s="40" t="s">
        <v>5</v>
      </c>
    </row>
    <row r="134" spans="1:5" ht="12.75">
      <c r="A134" t="s">
        <v>59</v>
      </c>
      <c r="E134" s="39" t="s">
        <v>5</v>
      </c>
    </row>
    <row r="135" spans="1:16" ht="12.75">
      <c r="A135" t="s">
        <v>50</v>
      </c>
      <c s="34" t="s">
        <v>318</v>
      </c>
      <c s="34" t="s">
        <v>1546</v>
      </c>
      <c s="35" t="s">
        <v>5</v>
      </c>
      <c s="6" t="s">
        <v>1547</v>
      </c>
      <c s="36" t="s">
        <v>89</v>
      </c>
      <c s="37">
        <v>1</v>
      </c>
      <c s="36">
        <v>0</v>
      </c>
      <c s="36">
        <f>ROUND(G135*H135,6)</f>
      </c>
      <c r="L135" s="38">
        <v>0</v>
      </c>
      <c s="32">
        <f>ROUND(ROUND(L135,2)*ROUND(G135,3),2)</f>
      </c>
      <c s="36" t="s">
        <v>55</v>
      </c>
      <c>
        <f>(M135*21)/100</f>
      </c>
      <c t="s">
        <v>28</v>
      </c>
    </row>
    <row r="136" spans="1:5" ht="12.75">
      <c r="A136" s="35" t="s">
        <v>56</v>
      </c>
      <c r="E136" s="39" t="s">
        <v>1547</v>
      </c>
    </row>
    <row r="137" spans="1:5" ht="12.75">
      <c r="A137" s="35" t="s">
        <v>57</v>
      </c>
      <c r="E137" s="40" t="s">
        <v>5</v>
      </c>
    </row>
    <row r="138" spans="1:5" ht="12.75">
      <c r="A138" t="s">
        <v>59</v>
      </c>
      <c r="E138" s="39" t="s">
        <v>5</v>
      </c>
    </row>
    <row r="139" spans="1:16" ht="12.75">
      <c r="A139" t="s">
        <v>50</v>
      </c>
      <c s="34" t="s">
        <v>324</v>
      </c>
      <c s="34" t="s">
        <v>1548</v>
      </c>
      <c s="35" t="s">
        <v>5</v>
      </c>
      <c s="6" t="s">
        <v>1549</v>
      </c>
      <c s="36" t="s">
        <v>89</v>
      </c>
      <c s="37">
        <v>5</v>
      </c>
      <c s="36">
        <v>0</v>
      </c>
      <c s="36">
        <f>ROUND(G139*H139,6)</f>
      </c>
      <c r="L139" s="38">
        <v>0</v>
      </c>
      <c s="32">
        <f>ROUND(ROUND(L139,2)*ROUND(G139,3),2)</f>
      </c>
      <c s="36" t="s">
        <v>55</v>
      </c>
      <c>
        <f>(M139*21)/100</f>
      </c>
      <c t="s">
        <v>28</v>
      </c>
    </row>
    <row r="140" spans="1:5" ht="12.75">
      <c r="A140" s="35" t="s">
        <v>56</v>
      </c>
      <c r="E140" s="39" t="s">
        <v>1549</v>
      </c>
    </row>
    <row r="141" spans="1:5" ht="12.75">
      <c r="A141" s="35" t="s">
        <v>57</v>
      </c>
      <c r="E141" s="40" t="s">
        <v>5</v>
      </c>
    </row>
    <row r="142" spans="1:5" ht="12.75">
      <c r="A142" t="s">
        <v>59</v>
      </c>
      <c r="E142" s="39" t="s">
        <v>5</v>
      </c>
    </row>
    <row r="143" spans="1:16" ht="12.75">
      <c r="A143" t="s">
        <v>50</v>
      </c>
      <c s="34" t="s">
        <v>328</v>
      </c>
      <c s="34" t="s">
        <v>1550</v>
      </c>
      <c s="35" t="s">
        <v>5</v>
      </c>
      <c s="6" t="s">
        <v>1551</v>
      </c>
      <c s="36" t="s">
        <v>89</v>
      </c>
      <c s="37">
        <v>5</v>
      </c>
      <c s="36">
        <v>0</v>
      </c>
      <c s="36">
        <f>ROUND(G143*H143,6)</f>
      </c>
      <c r="L143" s="38">
        <v>0</v>
      </c>
      <c s="32">
        <f>ROUND(ROUND(L143,2)*ROUND(G143,3),2)</f>
      </c>
      <c s="36" t="s">
        <v>55</v>
      </c>
      <c>
        <f>(M143*21)/100</f>
      </c>
      <c t="s">
        <v>28</v>
      </c>
    </row>
    <row r="144" spans="1:5" ht="12.75">
      <c r="A144" s="35" t="s">
        <v>56</v>
      </c>
      <c r="E144" s="39" t="s">
        <v>1551</v>
      </c>
    </row>
    <row r="145" spans="1:5" ht="12.75">
      <c r="A145" s="35" t="s">
        <v>57</v>
      </c>
      <c r="E145" s="40" t="s">
        <v>5</v>
      </c>
    </row>
    <row r="146" spans="1:5" ht="12.75">
      <c r="A146" t="s">
        <v>59</v>
      </c>
      <c r="E146" s="39" t="s">
        <v>5</v>
      </c>
    </row>
    <row r="147" spans="1:16" ht="12.75">
      <c r="A147" t="s">
        <v>50</v>
      </c>
      <c s="34" t="s">
        <v>332</v>
      </c>
      <c s="34" t="s">
        <v>1552</v>
      </c>
      <c s="35" t="s">
        <v>5</v>
      </c>
      <c s="6" t="s">
        <v>1553</v>
      </c>
      <c s="36" t="s">
        <v>89</v>
      </c>
      <c s="37">
        <v>5</v>
      </c>
      <c s="36">
        <v>0</v>
      </c>
      <c s="36">
        <f>ROUND(G147*H147,6)</f>
      </c>
      <c r="L147" s="38">
        <v>0</v>
      </c>
      <c s="32">
        <f>ROUND(ROUND(L147,2)*ROUND(G147,3),2)</f>
      </c>
      <c s="36" t="s">
        <v>55</v>
      </c>
      <c>
        <f>(M147*21)/100</f>
      </c>
      <c t="s">
        <v>28</v>
      </c>
    </row>
    <row r="148" spans="1:5" ht="12.75">
      <c r="A148" s="35" t="s">
        <v>56</v>
      </c>
      <c r="E148" s="39" t="s">
        <v>1553</v>
      </c>
    </row>
    <row r="149" spans="1:5" ht="12.75">
      <c r="A149" s="35" t="s">
        <v>57</v>
      </c>
      <c r="E149" s="40" t="s">
        <v>5</v>
      </c>
    </row>
    <row r="150" spans="1:5" ht="12.75">
      <c r="A150" t="s">
        <v>59</v>
      </c>
      <c r="E150" s="39" t="s">
        <v>1554</v>
      </c>
    </row>
    <row r="151" spans="1:13" ht="12.75">
      <c r="A151" t="s">
        <v>47</v>
      </c>
      <c r="C151" s="31" t="s">
        <v>1555</v>
      </c>
      <c r="E151" s="33" t="s">
        <v>1556</v>
      </c>
      <c r="J151" s="32">
        <f>0</f>
      </c>
      <c s="32">
        <f>0</f>
      </c>
      <c s="32">
        <f>0+L152+L156+L160+L164+L168+L172+L176+L180+L184+L188</f>
      </c>
      <c s="32">
        <f>0+M152+M156+M160+M164+M168+M172+M176+M180+M184+M188</f>
      </c>
    </row>
    <row r="152" spans="1:16" ht="25.5">
      <c r="A152" t="s">
        <v>50</v>
      </c>
      <c s="34" t="s">
        <v>335</v>
      </c>
      <c s="34" t="s">
        <v>1557</v>
      </c>
      <c s="35" t="s">
        <v>5</v>
      </c>
      <c s="6" t="s">
        <v>1558</v>
      </c>
      <c s="36" t="s">
        <v>89</v>
      </c>
      <c s="37">
        <v>2</v>
      </c>
      <c s="36">
        <v>0</v>
      </c>
      <c s="36">
        <f>ROUND(G152*H152,6)</f>
      </c>
      <c r="L152" s="38">
        <v>0</v>
      </c>
      <c s="32">
        <f>ROUND(ROUND(L152,2)*ROUND(G152,3),2)</f>
      </c>
      <c s="36" t="s">
        <v>55</v>
      </c>
      <c>
        <f>(M152*21)/100</f>
      </c>
      <c t="s">
        <v>28</v>
      </c>
    </row>
    <row r="153" spans="1:5" ht="25.5">
      <c r="A153" s="35" t="s">
        <v>56</v>
      </c>
      <c r="E153" s="39" t="s">
        <v>1558</v>
      </c>
    </row>
    <row r="154" spans="1:5" ht="12.75">
      <c r="A154" s="35" t="s">
        <v>57</v>
      </c>
      <c r="E154" s="40" t="s">
        <v>5</v>
      </c>
    </row>
    <row r="155" spans="1:5" ht="12.75">
      <c r="A155" t="s">
        <v>59</v>
      </c>
      <c r="E155" s="39" t="s">
        <v>5</v>
      </c>
    </row>
    <row r="156" spans="1:16" ht="12.75">
      <c r="A156" t="s">
        <v>50</v>
      </c>
      <c s="34" t="s">
        <v>341</v>
      </c>
      <c s="34" t="s">
        <v>1559</v>
      </c>
      <c s="35" t="s">
        <v>5</v>
      </c>
      <c s="6" t="s">
        <v>1560</v>
      </c>
      <c s="36" t="s">
        <v>89</v>
      </c>
      <c s="37">
        <v>2</v>
      </c>
      <c s="36">
        <v>0</v>
      </c>
      <c s="36">
        <f>ROUND(G156*H156,6)</f>
      </c>
      <c r="L156" s="38">
        <v>0</v>
      </c>
      <c s="32">
        <f>ROUND(ROUND(L156,2)*ROUND(G156,3),2)</f>
      </c>
      <c s="36" t="s">
        <v>55</v>
      </c>
      <c>
        <f>(M156*21)/100</f>
      </c>
      <c t="s">
        <v>28</v>
      </c>
    </row>
    <row r="157" spans="1:5" ht="12.75">
      <c r="A157" s="35" t="s">
        <v>56</v>
      </c>
      <c r="E157" s="39" t="s">
        <v>1560</v>
      </c>
    </row>
    <row r="158" spans="1:5" ht="12.75">
      <c r="A158" s="35" t="s">
        <v>57</v>
      </c>
      <c r="E158" s="40" t="s">
        <v>5</v>
      </c>
    </row>
    <row r="159" spans="1:5" ht="12.75">
      <c r="A159" t="s">
        <v>59</v>
      </c>
      <c r="E159" s="39" t="s">
        <v>5</v>
      </c>
    </row>
    <row r="160" spans="1:16" ht="25.5">
      <c r="A160" t="s">
        <v>50</v>
      </c>
      <c s="34" t="s">
        <v>255</v>
      </c>
      <c s="34" t="s">
        <v>1561</v>
      </c>
      <c s="35" t="s">
        <v>5</v>
      </c>
      <c s="6" t="s">
        <v>1562</v>
      </c>
      <c s="36" t="s">
        <v>89</v>
      </c>
      <c s="37">
        <v>1</v>
      </c>
      <c s="36">
        <v>0</v>
      </c>
      <c s="36">
        <f>ROUND(G160*H160,6)</f>
      </c>
      <c r="L160" s="38">
        <v>0</v>
      </c>
      <c s="32">
        <f>ROUND(ROUND(L160,2)*ROUND(G160,3),2)</f>
      </c>
      <c s="36" t="s">
        <v>55</v>
      </c>
      <c>
        <f>(M160*21)/100</f>
      </c>
      <c t="s">
        <v>28</v>
      </c>
    </row>
    <row r="161" spans="1:5" ht="25.5">
      <c r="A161" s="35" t="s">
        <v>56</v>
      </c>
      <c r="E161" s="39" t="s">
        <v>1562</v>
      </c>
    </row>
    <row r="162" spans="1:5" ht="12.75">
      <c r="A162" s="35" t="s">
        <v>57</v>
      </c>
      <c r="E162" s="40" t="s">
        <v>5</v>
      </c>
    </row>
    <row r="163" spans="1:5" ht="12.75">
      <c r="A163" t="s">
        <v>59</v>
      </c>
      <c r="E163" s="39" t="s">
        <v>5</v>
      </c>
    </row>
    <row r="164" spans="1:16" ht="12.75">
      <c r="A164" t="s">
        <v>50</v>
      </c>
      <c s="34" t="s">
        <v>259</v>
      </c>
      <c s="34" t="s">
        <v>1563</v>
      </c>
      <c s="35" t="s">
        <v>5</v>
      </c>
      <c s="6" t="s">
        <v>1564</v>
      </c>
      <c s="36" t="s">
        <v>89</v>
      </c>
      <c s="37">
        <v>1</v>
      </c>
      <c s="36">
        <v>0</v>
      </c>
      <c s="36">
        <f>ROUND(G164*H164,6)</f>
      </c>
      <c r="L164" s="38">
        <v>0</v>
      </c>
      <c s="32">
        <f>ROUND(ROUND(L164,2)*ROUND(G164,3),2)</f>
      </c>
      <c s="36" t="s">
        <v>55</v>
      </c>
      <c>
        <f>(M164*21)/100</f>
      </c>
      <c t="s">
        <v>28</v>
      </c>
    </row>
    <row r="165" spans="1:5" ht="12.75">
      <c r="A165" s="35" t="s">
        <v>56</v>
      </c>
      <c r="E165" s="39" t="s">
        <v>1564</v>
      </c>
    </row>
    <row r="166" spans="1:5" ht="12.75">
      <c r="A166" s="35" t="s">
        <v>57</v>
      </c>
      <c r="E166" s="40" t="s">
        <v>5</v>
      </c>
    </row>
    <row r="167" spans="1:5" ht="12.75">
      <c r="A167" t="s">
        <v>59</v>
      </c>
      <c r="E167" s="39" t="s">
        <v>5</v>
      </c>
    </row>
    <row r="168" spans="1:16" ht="12.75">
      <c r="A168" t="s">
        <v>50</v>
      </c>
      <c s="34" t="s">
        <v>262</v>
      </c>
      <c s="34" t="s">
        <v>1565</v>
      </c>
      <c s="35" t="s">
        <v>5</v>
      </c>
      <c s="6" t="s">
        <v>1566</v>
      </c>
      <c s="36" t="s">
        <v>89</v>
      </c>
      <c s="37">
        <v>1</v>
      </c>
      <c s="36">
        <v>0</v>
      </c>
      <c s="36">
        <f>ROUND(G168*H168,6)</f>
      </c>
      <c r="L168" s="38">
        <v>0</v>
      </c>
      <c s="32">
        <f>ROUND(ROUND(L168,2)*ROUND(G168,3),2)</f>
      </c>
      <c s="36" t="s">
        <v>55</v>
      </c>
      <c>
        <f>(M168*21)/100</f>
      </c>
      <c t="s">
        <v>28</v>
      </c>
    </row>
    <row r="169" spans="1:5" ht="12.75">
      <c r="A169" s="35" t="s">
        <v>56</v>
      </c>
      <c r="E169" s="39" t="s">
        <v>1566</v>
      </c>
    </row>
    <row r="170" spans="1:5" ht="12.75">
      <c r="A170" s="35" t="s">
        <v>57</v>
      </c>
      <c r="E170" s="40" t="s">
        <v>5</v>
      </c>
    </row>
    <row r="171" spans="1:5" ht="12.75">
      <c r="A171" t="s">
        <v>59</v>
      </c>
      <c r="E171" s="39" t="s">
        <v>5</v>
      </c>
    </row>
    <row r="172" spans="1:16" ht="12.75">
      <c r="A172" t="s">
        <v>50</v>
      </c>
      <c s="34" t="s">
        <v>268</v>
      </c>
      <c s="34" t="s">
        <v>1567</v>
      </c>
      <c s="35" t="s">
        <v>5</v>
      </c>
      <c s="6" t="s">
        <v>1568</v>
      </c>
      <c s="36" t="s">
        <v>89</v>
      </c>
      <c s="37">
        <v>1</v>
      </c>
      <c s="36">
        <v>0</v>
      </c>
      <c s="36">
        <f>ROUND(G172*H172,6)</f>
      </c>
      <c r="L172" s="38">
        <v>0</v>
      </c>
      <c s="32">
        <f>ROUND(ROUND(L172,2)*ROUND(G172,3),2)</f>
      </c>
      <c s="36" t="s">
        <v>55</v>
      </c>
      <c>
        <f>(M172*21)/100</f>
      </c>
      <c t="s">
        <v>28</v>
      </c>
    </row>
    <row r="173" spans="1:5" ht="12.75">
      <c r="A173" s="35" t="s">
        <v>56</v>
      </c>
      <c r="E173" s="39" t="s">
        <v>1568</v>
      </c>
    </row>
    <row r="174" spans="1:5" ht="12.75">
      <c r="A174" s="35" t="s">
        <v>57</v>
      </c>
      <c r="E174" s="40" t="s">
        <v>5</v>
      </c>
    </row>
    <row r="175" spans="1:5" ht="12.75">
      <c r="A175" t="s">
        <v>59</v>
      </c>
      <c r="E175" s="39" t="s">
        <v>5</v>
      </c>
    </row>
    <row r="176" spans="1:16" ht="12.75">
      <c r="A176" t="s">
        <v>50</v>
      </c>
      <c s="34" t="s">
        <v>272</v>
      </c>
      <c s="34" t="s">
        <v>1569</v>
      </c>
      <c s="35" t="s">
        <v>5</v>
      </c>
      <c s="6" t="s">
        <v>1570</v>
      </c>
      <c s="36" t="s">
        <v>124</v>
      </c>
      <c s="37">
        <v>1</v>
      </c>
      <c s="36">
        <v>0</v>
      </c>
      <c s="36">
        <f>ROUND(G176*H176,6)</f>
      </c>
      <c r="L176" s="38">
        <v>0</v>
      </c>
      <c s="32">
        <f>ROUND(ROUND(L176,2)*ROUND(G176,3),2)</f>
      </c>
      <c s="36" t="s">
        <v>55</v>
      </c>
      <c>
        <f>(M176*21)/100</f>
      </c>
      <c t="s">
        <v>28</v>
      </c>
    </row>
    <row r="177" spans="1:5" ht="12.75">
      <c r="A177" s="35" t="s">
        <v>56</v>
      </c>
      <c r="E177" s="39" t="s">
        <v>1570</v>
      </c>
    </row>
    <row r="178" spans="1:5" ht="12.75">
      <c r="A178" s="35" t="s">
        <v>57</v>
      </c>
      <c r="E178" s="40" t="s">
        <v>5</v>
      </c>
    </row>
    <row r="179" spans="1:5" ht="12.75">
      <c r="A179" t="s">
        <v>59</v>
      </c>
      <c r="E179" s="39" t="s">
        <v>5</v>
      </c>
    </row>
    <row r="180" spans="1:16" ht="12.75">
      <c r="A180" t="s">
        <v>50</v>
      </c>
      <c s="34" t="s">
        <v>276</v>
      </c>
      <c s="34" t="s">
        <v>1550</v>
      </c>
      <c s="35" t="s">
        <v>5</v>
      </c>
      <c s="6" t="s">
        <v>1551</v>
      </c>
      <c s="36" t="s">
        <v>89</v>
      </c>
      <c s="37">
        <v>2</v>
      </c>
      <c s="36">
        <v>0</v>
      </c>
      <c s="36">
        <f>ROUND(G180*H180,6)</f>
      </c>
      <c r="L180" s="38">
        <v>0</v>
      </c>
      <c s="32">
        <f>ROUND(ROUND(L180,2)*ROUND(G180,3),2)</f>
      </c>
      <c s="36" t="s">
        <v>55</v>
      </c>
      <c>
        <f>(M180*21)/100</f>
      </c>
      <c t="s">
        <v>28</v>
      </c>
    </row>
    <row r="181" spans="1:5" ht="12.75">
      <c r="A181" s="35" t="s">
        <v>56</v>
      </c>
      <c r="E181" s="39" t="s">
        <v>1551</v>
      </c>
    </row>
    <row r="182" spans="1:5" ht="12.75">
      <c r="A182" s="35" t="s">
        <v>57</v>
      </c>
      <c r="E182" s="40" t="s">
        <v>5</v>
      </c>
    </row>
    <row r="183" spans="1:5" ht="12.75">
      <c r="A183" t="s">
        <v>59</v>
      </c>
      <c r="E183" s="39" t="s">
        <v>5</v>
      </c>
    </row>
    <row r="184" spans="1:16" ht="12.75">
      <c r="A184" t="s">
        <v>50</v>
      </c>
      <c s="34" t="s">
        <v>280</v>
      </c>
      <c s="34" t="s">
        <v>1552</v>
      </c>
      <c s="35" t="s">
        <v>5</v>
      </c>
      <c s="6" t="s">
        <v>1553</v>
      </c>
      <c s="36" t="s">
        <v>89</v>
      </c>
      <c s="37">
        <v>2</v>
      </c>
      <c s="36">
        <v>0</v>
      </c>
      <c s="36">
        <f>ROUND(G184*H184,6)</f>
      </c>
      <c r="L184" s="38">
        <v>0</v>
      </c>
      <c s="32">
        <f>ROUND(ROUND(L184,2)*ROUND(G184,3),2)</f>
      </c>
      <c s="36" t="s">
        <v>55</v>
      </c>
      <c>
        <f>(M184*21)/100</f>
      </c>
      <c t="s">
        <v>28</v>
      </c>
    </row>
    <row r="185" spans="1:5" ht="12.75">
      <c r="A185" s="35" t="s">
        <v>56</v>
      </c>
      <c r="E185" s="39" t="s">
        <v>1553</v>
      </c>
    </row>
    <row r="186" spans="1:5" ht="12.75">
      <c r="A186" s="35" t="s">
        <v>57</v>
      </c>
      <c r="E186" s="40" t="s">
        <v>5</v>
      </c>
    </row>
    <row r="187" spans="1:5" ht="12.75">
      <c r="A187" t="s">
        <v>59</v>
      </c>
      <c r="E187" s="39" t="s">
        <v>5</v>
      </c>
    </row>
    <row r="188" spans="1:16" ht="12.75">
      <c r="A188" t="s">
        <v>50</v>
      </c>
      <c s="34" t="s">
        <v>528</v>
      </c>
      <c s="34" t="s">
        <v>1571</v>
      </c>
      <c s="35" t="s">
        <v>5</v>
      </c>
      <c s="6" t="s">
        <v>1572</v>
      </c>
      <c s="36" t="s">
        <v>82</v>
      </c>
      <c s="37">
        <v>50</v>
      </c>
      <c s="36">
        <v>0</v>
      </c>
      <c s="36">
        <f>ROUND(G188*H188,6)</f>
      </c>
      <c r="L188" s="38">
        <v>0</v>
      </c>
      <c s="32">
        <f>ROUND(ROUND(L188,2)*ROUND(G188,3),2)</f>
      </c>
      <c s="36" t="s">
        <v>55</v>
      </c>
      <c>
        <f>(M188*21)/100</f>
      </c>
      <c t="s">
        <v>28</v>
      </c>
    </row>
    <row r="189" spans="1:5" ht="12.75">
      <c r="A189" s="35" t="s">
        <v>56</v>
      </c>
      <c r="E189" s="39" t="s">
        <v>1572</v>
      </c>
    </row>
    <row r="190" spans="1:5" ht="12.75">
      <c r="A190" s="35" t="s">
        <v>57</v>
      </c>
      <c r="E190" s="40" t="s">
        <v>5</v>
      </c>
    </row>
    <row r="191" spans="1:5" ht="12.75">
      <c r="A191" t="s">
        <v>59</v>
      </c>
      <c r="E191" s="39" t="s">
        <v>1573</v>
      </c>
    </row>
    <row r="192" spans="1:13" ht="12.75">
      <c r="A192" t="s">
        <v>47</v>
      </c>
      <c r="C192" s="31" t="s">
        <v>1574</v>
      </c>
      <c r="E192" s="33" t="s">
        <v>1575</v>
      </c>
      <c r="J192" s="32">
        <f>0</f>
      </c>
      <c s="32">
        <f>0</f>
      </c>
      <c s="32">
        <f>0+L193+L197+L201+L205+L209+L213+L217+L221+L225+L229+L233+L237</f>
      </c>
      <c s="32">
        <f>0+M193+M197+M201+M205+M209+M213+M217+M221+M225+M229+M233+M237</f>
      </c>
    </row>
    <row r="193" spans="1:16" ht="12.75">
      <c r="A193" t="s">
        <v>50</v>
      </c>
      <c s="34" t="s">
        <v>532</v>
      </c>
      <c s="34" t="s">
        <v>1571</v>
      </c>
      <c s="35" t="s">
        <v>5</v>
      </c>
      <c s="6" t="s">
        <v>1576</v>
      </c>
      <c s="36" t="s">
        <v>89</v>
      </c>
      <c s="37">
        <v>2</v>
      </c>
      <c s="36">
        <v>0</v>
      </c>
      <c s="36">
        <f>ROUND(G193*H193,6)</f>
      </c>
      <c r="L193" s="38">
        <v>0</v>
      </c>
      <c s="32">
        <f>ROUND(ROUND(L193,2)*ROUND(G193,3),2)</f>
      </c>
      <c s="36" t="s">
        <v>55</v>
      </c>
      <c>
        <f>(M193*21)/100</f>
      </c>
      <c t="s">
        <v>28</v>
      </c>
    </row>
    <row r="194" spans="1:5" ht="12.75">
      <c r="A194" s="35" t="s">
        <v>56</v>
      </c>
      <c r="E194" s="39" t="s">
        <v>1576</v>
      </c>
    </row>
    <row r="195" spans="1:5" ht="12.75">
      <c r="A195" s="35" t="s">
        <v>57</v>
      </c>
      <c r="E195" s="40" t="s">
        <v>5</v>
      </c>
    </row>
    <row r="196" spans="1:5" ht="12.75">
      <c r="A196" t="s">
        <v>59</v>
      </c>
      <c r="E196" s="39" t="s">
        <v>5</v>
      </c>
    </row>
    <row r="197" spans="1:16" ht="25.5">
      <c r="A197" t="s">
        <v>50</v>
      </c>
      <c s="34" t="s">
        <v>533</v>
      </c>
      <c s="34" t="s">
        <v>1577</v>
      </c>
      <c s="35" t="s">
        <v>5</v>
      </c>
      <c s="6" t="s">
        <v>1578</v>
      </c>
      <c s="36" t="s">
        <v>89</v>
      </c>
      <c s="37">
        <v>2</v>
      </c>
      <c s="36">
        <v>0</v>
      </c>
      <c s="36">
        <f>ROUND(G197*H197,6)</f>
      </c>
      <c r="L197" s="38">
        <v>0</v>
      </c>
      <c s="32">
        <f>ROUND(ROUND(L197,2)*ROUND(G197,3),2)</f>
      </c>
      <c s="36" t="s">
        <v>55</v>
      </c>
      <c>
        <f>(M197*21)/100</f>
      </c>
      <c t="s">
        <v>28</v>
      </c>
    </row>
    <row r="198" spans="1:5" ht="25.5">
      <c r="A198" s="35" t="s">
        <v>56</v>
      </c>
      <c r="E198" s="39" t="s">
        <v>1578</v>
      </c>
    </row>
    <row r="199" spans="1:5" ht="12.75">
      <c r="A199" s="35" t="s">
        <v>57</v>
      </c>
      <c r="E199" s="40" t="s">
        <v>5</v>
      </c>
    </row>
    <row r="200" spans="1:5" ht="12.75">
      <c r="A200" t="s">
        <v>59</v>
      </c>
      <c r="E200" s="39" t="s">
        <v>5</v>
      </c>
    </row>
    <row r="201" spans="1:16" ht="12.75">
      <c r="A201" t="s">
        <v>50</v>
      </c>
      <c s="34" t="s">
        <v>538</v>
      </c>
      <c s="34" t="s">
        <v>1579</v>
      </c>
      <c s="35" t="s">
        <v>5</v>
      </c>
      <c s="6" t="s">
        <v>1580</v>
      </c>
      <c s="36" t="s">
        <v>89</v>
      </c>
      <c s="37">
        <v>1</v>
      </c>
      <c s="36">
        <v>0</v>
      </c>
      <c s="36">
        <f>ROUND(G201*H201,6)</f>
      </c>
      <c r="L201" s="38">
        <v>0</v>
      </c>
      <c s="32">
        <f>ROUND(ROUND(L201,2)*ROUND(G201,3),2)</f>
      </c>
      <c s="36" t="s">
        <v>55</v>
      </c>
      <c>
        <f>(M201*21)/100</f>
      </c>
      <c t="s">
        <v>28</v>
      </c>
    </row>
    <row r="202" spans="1:5" ht="12.75">
      <c r="A202" s="35" t="s">
        <v>56</v>
      </c>
      <c r="E202" s="39" t="s">
        <v>1580</v>
      </c>
    </row>
    <row r="203" spans="1:5" ht="12.75">
      <c r="A203" s="35" t="s">
        <v>57</v>
      </c>
      <c r="E203" s="40" t="s">
        <v>5</v>
      </c>
    </row>
    <row r="204" spans="1:5" ht="12.75">
      <c r="A204" t="s">
        <v>59</v>
      </c>
      <c r="E204" s="39" t="s">
        <v>5</v>
      </c>
    </row>
    <row r="205" spans="1:16" ht="12.75">
      <c r="A205" t="s">
        <v>50</v>
      </c>
      <c s="34" t="s">
        <v>541</v>
      </c>
      <c s="34" t="s">
        <v>1581</v>
      </c>
      <c s="35" t="s">
        <v>5</v>
      </c>
      <c s="6" t="s">
        <v>1582</v>
      </c>
      <c s="36" t="s">
        <v>89</v>
      </c>
      <c s="37">
        <v>2</v>
      </c>
      <c s="36">
        <v>0</v>
      </c>
      <c s="36">
        <f>ROUND(G205*H205,6)</f>
      </c>
      <c r="L205" s="38">
        <v>0</v>
      </c>
      <c s="32">
        <f>ROUND(ROUND(L205,2)*ROUND(G205,3),2)</f>
      </c>
      <c s="36" t="s">
        <v>55</v>
      </c>
      <c>
        <f>(M205*21)/100</f>
      </c>
      <c t="s">
        <v>28</v>
      </c>
    </row>
    <row r="206" spans="1:5" ht="12.75">
      <c r="A206" s="35" t="s">
        <v>56</v>
      </c>
      <c r="E206" s="39" t="s">
        <v>1582</v>
      </c>
    </row>
    <row r="207" spans="1:5" ht="12.75">
      <c r="A207" s="35" t="s">
        <v>57</v>
      </c>
      <c r="E207" s="40" t="s">
        <v>5</v>
      </c>
    </row>
    <row r="208" spans="1:5" ht="12.75">
      <c r="A208" t="s">
        <v>59</v>
      </c>
      <c r="E208" s="39" t="s">
        <v>5</v>
      </c>
    </row>
    <row r="209" spans="1:16" ht="12.75">
      <c r="A209" t="s">
        <v>50</v>
      </c>
      <c s="34" t="s">
        <v>542</v>
      </c>
      <c s="34" t="s">
        <v>1583</v>
      </c>
      <c s="35" t="s">
        <v>5</v>
      </c>
      <c s="6" t="s">
        <v>1584</v>
      </c>
      <c s="36" t="s">
        <v>89</v>
      </c>
      <c s="37">
        <v>2</v>
      </c>
      <c s="36">
        <v>0</v>
      </c>
      <c s="36">
        <f>ROUND(G209*H209,6)</f>
      </c>
      <c r="L209" s="38">
        <v>0</v>
      </c>
      <c s="32">
        <f>ROUND(ROUND(L209,2)*ROUND(G209,3),2)</f>
      </c>
      <c s="36" t="s">
        <v>55</v>
      </c>
      <c>
        <f>(M209*21)/100</f>
      </c>
      <c t="s">
        <v>28</v>
      </c>
    </row>
    <row r="210" spans="1:5" ht="12.75">
      <c r="A210" s="35" t="s">
        <v>56</v>
      </c>
      <c r="E210" s="39" t="s">
        <v>1584</v>
      </c>
    </row>
    <row r="211" spans="1:5" ht="12.75">
      <c r="A211" s="35" t="s">
        <v>57</v>
      </c>
      <c r="E211" s="40" t="s">
        <v>5</v>
      </c>
    </row>
    <row r="212" spans="1:5" ht="12.75">
      <c r="A212" t="s">
        <v>59</v>
      </c>
      <c r="E212" s="39" t="s">
        <v>5</v>
      </c>
    </row>
    <row r="213" spans="1:16" ht="12.75">
      <c r="A213" t="s">
        <v>50</v>
      </c>
      <c s="34" t="s">
        <v>543</v>
      </c>
      <c s="34" t="s">
        <v>1585</v>
      </c>
      <c s="35" t="s">
        <v>5</v>
      </c>
      <c s="6" t="s">
        <v>1586</v>
      </c>
      <c s="36" t="s">
        <v>89</v>
      </c>
      <c s="37">
        <v>2</v>
      </c>
      <c s="36">
        <v>0</v>
      </c>
      <c s="36">
        <f>ROUND(G213*H213,6)</f>
      </c>
      <c r="L213" s="38">
        <v>0</v>
      </c>
      <c s="32">
        <f>ROUND(ROUND(L213,2)*ROUND(G213,3),2)</f>
      </c>
      <c s="36" t="s">
        <v>55</v>
      </c>
      <c>
        <f>(M213*21)/100</f>
      </c>
      <c t="s">
        <v>28</v>
      </c>
    </row>
    <row r="214" spans="1:5" ht="12.75">
      <c r="A214" s="35" t="s">
        <v>56</v>
      </c>
      <c r="E214" s="39" t="s">
        <v>1586</v>
      </c>
    </row>
    <row r="215" spans="1:5" ht="12.75">
      <c r="A215" s="35" t="s">
        <v>57</v>
      </c>
      <c r="E215" s="40" t="s">
        <v>5</v>
      </c>
    </row>
    <row r="216" spans="1:5" ht="12.75">
      <c r="A216" t="s">
        <v>59</v>
      </c>
      <c r="E216" s="39" t="s">
        <v>5</v>
      </c>
    </row>
    <row r="217" spans="1:16" ht="12.75">
      <c r="A217" t="s">
        <v>50</v>
      </c>
      <c s="34" t="s">
        <v>544</v>
      </c>
      <c s="34" t="s">
        <v>1587</v>
      </c>
      <c s="35" t="s">
        <v>5</v>
      </c>
      <c s="6" t="s">
        <v>1588</v>
      </c>
      <c s="36" t="s">
        <v>89</v>
      </c>
      <c s="37">
        <v>4</v>
      </c>
      <c s="36">
        <v>0</v>
      </c>
      <c s="36">
        <f>ROUND(G217*H217,6)</f>
      </c>
      <c r="L217" s="38">
        <v>0</v>
      </c>
      <c s="32">
        <f>ROUND(ROUND(L217,2)*ROUND(G217,3),2)</f>
      </c>
      <c s="36" t="s">
        <v>55</v>
      </c>
      <c>
        <f>(M217*21)/100</f>
      </c>
      <c t="s">
        <v>28</v>
      </c>
    </row>
    <row r="218" spans="1:5" ht="12.75">
      <c r="A218" s="35" t="s">
        <v>56</v>
      </c>
      <c r="E218" s="39" t="s">
        <v>1588</v>
      </c>
    </row>
    <row r="219" spans="1:5" ht="12.75">
      <c r="A219" s="35" t="s">
        <v>57</v>
      </c>
      <c r="E219" s="40" t="s">
        <v>5</v>
      </c>
    </row>
    <row r="220" spans="1:5" ht="12.75">
      <c r="A220" t="s">
        <v>59</v>
      </c>
      <c r="E220" s="39" t="s">
        <v>5</v>
      </c>
    </row>
    <row r="221" spans="1:16" ht="12.75">
      <c r="A221" t="s">
        <v>50</v>
      </c>
      <c s="34" t="s">
        <v>548</v>
      </c>
      <c s="34" t="s">
        <v>1589</v>
      </c>
      <c s="35" t="s">
        <v>5</v>
      </c>
      <c s="6" t="s">
        <v>1590</v>
      </c>
      <c s="36" t="s">
        <v>89</v>
      </c>
      <c s="37">
        <v>1</v>
      </c>
      <c s="36">
        <v>0</v>
      </c>
      <c s="36">
        <f>ROUND(G221*H221,6)</f>
      </c>
      <c r="L221" s="38">
        <v>0</v>
      </c>
      <c s="32">
        <f>ROUND(ROUND(L221,2)*ROUND(G221,3),2)</f>
      </c>
      <c s="36" t="s">
        <v>55</v>
      </c>
      <c>
        <f>(M221*21)/100</f>
      </c>
      <c t="s">
        <v>28</v>
      </c>
    </row>
    <row r="222" spans="1:5" ht="12.75">
      <c r="A222" s="35" t="s">
        <v>56</v>
      </c>
      <c r="E222" s="39" t="s">
        <v>1590</v>
      </c>
    </row>
    <row r="223" spans="1:5" ht="12.75">
      <c r="A223" s="35" t="s">
        <v>57</v>
      </c>
      <c r="E223" s="40" t="s">
        <v>5</v>
      </c>
    </row>
    <row r="224" spans="1:5" ht="12.75">
      <c r="A224" t="s">
        <v>59</v>
      </c>
      <c r="E224" s="39" t="s">
        <v>5</v>
      </c>
    </row>
    <row r="225" spans="1:16" ht="12.75">
      <c r="A225" t="s">
        <v>50</v>
      </c>
      <c s="34" t="s">
        <v>682</v>
      </c>
      <c s="34" t="s">
        <v>1591</v>
      </c>
      <c s="35" t="s">
        <v>5</v>
      </c>
      <c s="6" t="s">
        <v>1592</v>
      </c>
      <c s="36" t="s">
        <v>89</v>
      </c>
      <c s="37">
        <v>1</v>
      </c>
      <c s="36">
        <v>0</v>
      </c>
      <c s="36">
        <f>ROUND(G225*H225,6)</f>
      </c>
      <c r="L225" s="38">
        <v>0</v>
      </c>
      <c s="32">
        <f>ROUND(ROUND(L225,2)*ROUND(G225,3),2)</f>
      </c>
      <c s="36" t="s">
        <v>55</v>
      </c>
      <c>
        <f>(M225*21)/100</f>
      </c>
      <c t="s">
        <v>28</v>
      </c>
    </row>
    <row r="226" spans="1:5" ht="12.75">
      <c r="A226" s="35" t="s">
        <v>56</v>
      </c>
      <c r="E226" s="39" t="s">
        <v>1592</v>
      </c>
    </row>
    <row r="227" spans="1:5" ht="12.75">
      <c r="A227" s="35" t="s">
        <v>57</v>
      </c>
      <c r="E227" s="40" t="s">
        <v>5</v>
      </c>
    </row>
    <row r="228" spans="1:5" ht="12.75">
      <c r="A228" t="s">
        <v>59</v>
      </c>
      <c r="E228" s="39" t="s">
        <v>5</v>
      </c>
    </row>
    <row r="229" spans="1:16" ht="12.75">
      <c r="A229" t="s">
        <v>50</v>
      </c>
      <c s="34" t="s">
        <v>686</v>
      </c>
      <c s="34" t="s">
        <v>1593</v>
      </c>
      <c s="35" t="s">
        <v>5</v>
      </c>
      <c s="6" t="s">
        <v>1594</v>
      </c>
      <c s="36" t="s">
        <v>89</v>
      </c>
      <c s="37">
        <v>1</v>
      </c>
      <c s="36">
        <v>0</v>
      </c>
      <c s="36">
        <f>ROUND(G229*H229,6)</f>
      </c>
      <c r="L229" s="38">
        <v>0</v>
      </c>
      <c s="32">
        <f>ROUND(ROUND(L229,2)*ROUND(G229,3),2)</f>
      </c>
      <c s="36" t="s">
        <v>55</v>
      </c>
      <c>
        <f>(M229*21)/100</f>
      </c>
      <c t="s">
        <v>28</v>
      </c>
    </row>
    <row r="230" spans="1:5" ht="12.75">
      <c r="A230" s="35" t="s">
        <v>56</v>
      </c>
      <c r="E230" s="39" t="s">
        <v>1594</v>
      </c>
    </row>
    <row r="231" spans="1:5" ht="12.75">
      <c r="A231" s="35" t="s">
        <v>57</v>
      </c>
      <c r="E231" s="40" t="s">
        <v>5</v>
      </c>
    </row>
    <row r="232" spans="1:5" ht="12.75">
      <c r="A232" t="s">
        <v>59</v>
      </c>
      <c r="E232" s="39" t="s">
        <v>5</v>
      </c>
    </row>
    <row r="233" spans="1:16" ht="25.5">
      <c r="A233" t="s">
        <v>50</v>
      </c>
      <c s="34" t="s">
        <v>690</v>
      </c>
      <c s="34" t="s">
        <v>1595</v>
      </c>
      <c s="35" t="s">
        <v>5</v>
      </c>
      <c s="6" t="s">
        <v>1596</v>
      </c>
      <c s="36" t="s">
        <v>89</v>
      </c>
      <c s="37">
        <v>1</v>
      </c>
      <c s="36">
        <v>0</v>
      </c>
      <c s="36">
        <f>ROUND(G233*H233,6)</f>
      </c>
      <c r="L233" s="38">
        <v>0</v>
      </c>
      <c s="32">
        <f>ROUND(ROUND(L233,2)*ROUND(G233,3),2)</f>
      </c>
      <c s="36" t="s">
        <v>55</v>
      </c>
      <c>
        <f>(M233*21)/100</f>
      </c>
      <c t="s">
        <v>28</v>
      </c>
    </row>
    <row r="234" spans="1:5" ht="25.5">
      <c r="A234" s="35" t="s">
        <v>56</v>
      </c>
      <c r="E234" s="39" t="s">
        <v>1596</v>
      </c>
    </row>
    <row r="235" spans="1:5" ht="12.75">
      <c r="A235" s="35" t="s">
        <v>57</v>
      </c>
      <c r="E235" s="40" t="s">
        <v>5</v>
      </c>
    </row>
    <row r="236" spans="1:5" ht="12.75">
      <c r="A236" t="s">
        <v>59</v>
      </c>
      <c r="E236" s="39" t="s">
        <v>5</v>
      </c>
    </row>
    <row r="237" spans="1:16" ht="12.75">
      <c r="A237" t="s">
        <v>50</v>
      </c>
      <c s="34" t="s">
        <v>693</v>
      </c>
      <c s="34" t="s">
        <v>1571</v>
      </c>
      <c s="35" t="s">
        <v>51</v>
      </c>
      <c s="6" t="s">
        <v>1597</v>
      </c>
      <c s="36" t="s">
        <v>89</v>
      </c>
      <c s="37">
        <v>1</v>
      </c>
      <c s="36">
        <v>0</v>
      </c>
      <c s="36">
        <f>ROUND(G237*H237,6)</f>
      </c>
      <c r="L237" s="38">
        <v>0</v>
      </c>
      <c s="32">
        <f>ROUND(ROUND(L237,2)*ROUND(G237,3),2)</f>
      </c>
      <c s="36" t="s">
        <v>55</v>
      </c>
      <c>
        <f>(M237*21)/100</f>
      </c>
      <c t="s">
        <v>28</v>
      </c>
    </row>
    <row r="238" spans="1:5" ht="12.75">
      <c r="A238" s="35" t="s">
        <v>56</v>
      </c>
      <c r="E238" s="39" t="s">
        <v>1597</v>
      </c>
    </row>
    <row r="239" spans="1:5" ht="12.75">
      <c r="A239" s="35" t="s">
        <v>57</v>
      </c>
      <c r="E239" s="40" t="s">
        <v>5</v>
      </c>
    </row>
    <row r="240" spans="1:5" ht="12.75">
      <c r="A240" t="s">
        <v>59</v>
      </c>
      <c r="E240" s="39" t="s">
        <v>1598</v>
      </c>
    </row>
    <row r="241" spans="1:13" ht="12.75">
      <c r="A241" t="s">
        <v>47</v>
      </c>
      <c r="C241" s="31" t="s">
        <v>1599</v>
      </c>
      <c r="E241" s="33" t="s">
        <v>1600</v>
      </c>
      <c r="J241" s="32">
        <f>0</f>
      </c>
      <c s="32">
        <f>0</f>
      </c>
      <c s="32">
        <f>0+L242</f>
      </c>
      <c s="32">
        <f>0+M242</f>
      </c>
    </row>
    <row r="242" spans="1:16" ht="25.5">
      <c r="A242" t="s">
        <v>50</v>
      </c>
      <c s="34" t="s">
        <v>697</v>
      </c>
      <c s="34" t="s">
        <v>1571</v>
      </c>
      <c s="35" t="s">
        <v>5</v>
      </c>
      <c s="6" t="s">
        <v>1601</v>
      </c>
      <c s="36" t="s">
        <v>89</v>
      </c>
      <c s="37">
        <v>2</v>
      </c>
      <c s="36">
        <v>0</v>
      </c>
      <c s="36">
        <f>ROUND(G242*H242,6)</f>
      </c>
      <c r="L242" s="38">
        <v>0</v>
      </c>
      <c s="32">
        <f>ROUND(ROUND(L242,2)*ROUND(G242,3),2)</f>
      </c>
      <c s="36" t="s">
        <v>55</v>
      </c>
      <c>
        <f>(M242*21)/100</f>
      </c>
      <c t="s">
        <v>28</v>
      </c>
    </row>
    <row r="243" spans="1:5" ht="25.5">
      <c r="A243" s="35" t="s">
        <v>56</v>
      </c>
      <c r="E243" s="39" t="s">
        <v>1601</v>
      </c>
    </row>
    <row r="244" spans="1:5" ht="12.75">
      <c r="A244" s="35" t="s">
        <v>57</v>
      </c>
      <c r="E244" s="40" t="s">
        <v>5</v>
      </c>
    </row>
    <row r="245" spans="1:5" ht="12.75">
      <c r="A245" t="s">
        <v>59</v>
      </c>
      <c r="E245" s="39" t="s">
        <v>1602</v>
      </c>
    </row>
    <row r="246" spans="1:13" ht="12.75">
      <c r="A246" t="s">
        <v>47</v>
      </c>
      <c r="C246" s="31" t="s">
        <v>1603</v>
      </c>
      <c r="E246" s="33" t="s">
        <v>1604</v>
      </c>
      <c r="J246" s="32">
        <f>0</f>
      </c>
      <c s="32">
        <f>0</f>
      </c>
      <c s="32">
        <f>0+L247+L251+L255+L259+L263+L267+L271</f>
      </c>
      <c s="32">
        <f>0+M247+M251+M255+M259+M263+M267+M271</f>
      </c>
    </row>
    <row r="247" spans="1:16" ht="12.75">
      <c r="A247" t="s">
        <v>50</v>
      </c>
      <c s="34" t="s">
        <v>700</v>
      </c>
      <c s="34" t="s">
        <v>1571</v>
      </c>
      <c s="35" t="s">
        <v>5</v>
      </c>
      <c s="6" t="s">
        <v>1605</v>
      </c>
      <c s="36" t="s">
        <v>89</v>
      </c>
      <c s="37">
        <v>3</v>
      </c>
      <c s="36">
        <v>0</v>
      </c>
      <c s="36">
        <f>ROUND(G247*H247,6)</f>
      </c>
      <c r="L247" s="38">
        <v>0</v>
      </c>
      <c s="32">
        <f>ROUND(ROUND(L247,2)*ROUND(G247,3),2)</f>
      </c>
      <c s="36" t="s">
        <v>55</v>
      </c>
      <c>
        <f>(M247*21)/100</f>
      </c>
      <c t="s">
        <v>28</v>
      </c>
    </row>
    <row r="248" spans="1:5" ht="12.75">
      <c r="A248" s="35" t="s">
        <v>56</v>
      </c>
      <c r="E248" s="39" t="s">
        <v>1605</v>
      </c>
    </row>
    <row r="249" spans="1:5" ht="12.75">
      <c r="A249" s="35" t="s">
        <v>57</v>
      </c>
      <c r="E249" s="40" t="s">
        <v>5</v>
      </c>
    </row>
    <row r="250" spans="1:5" ht="12.75">
      <c r="A250" t="s">
        <v>59</v>
      </c>
      <c r="E250" s="39" t="s">
        <v>5</v>
      </c>
    </row>
    <row r="251" spans="1:16" ht="12.75">
      <c r="A251" t="s">
        <v>50</v>
      </c>
      <c s="34" t="s">
        <v>703</v>
      </c>
      <c s="34" t="s">
        <v>1571</v>
      </c>
      <c s="35" t="s">
        <v>51</v>
      </c>
      <c s="6" t="s">
        <v>1606</v>
      </c>
      <c s="36" t="s">
        <v>89</v>
      </c>
      <c s="37">
        <v>3</v>
      </c>
      <c s="36">
        <v>0</v>
      </c>
      <c s="36">
        <f>ROUND(G251*H251,6)</f>
      </c>
      <c r="L251" s="38">
        <v>0</v>
      </c>
      <c s="32">
        <f>ROUND(ROUND(L251,2)*ROUND(G251,3),2)</f>
      </c>
      <c s="36" t="s">
        <v>55</v>
      </c>
      <c>
        <f>(M251*21)/100</f>
      </c>
      <c t="s">
        <v>28</v>
      </c>
    </row>
    <row r="252" spans="1:5" ht="12.75">
      <c r="A252" s="35" t="s">
        <v>56</v>
      </c>
      <c r="E252" s="39" t="s">
        <v>1606</v>
      </c>
    </row>
    <row r="253" spans="1:5" ht="12.75">
      <c r="A253" s="35" t="s">
        <v>57</v>
      </c>
      <c r="E253" s="40" t="s">
        <v>5</v>
      </c>
    </row>
    <row r="254" spans="1:5" ht="12.75">
      <c r="A254" t="s">
        <v>59</v>
      </c>
      <c r="E254" s="39" t="s">
        <v>5</v>
      </c>
    </row>
    <row r="255" spans="1:16" ht="12.75">
      <c r="A255" t="s">
        <v>50</v>
      </c>
      <c s="34" t="s">
        <v>706</v>
      </c>
      <c s="34" t="s">
        <v>1571</v>
      </c>
      <c s="35" t="s">
        <v>28</v>
      </c>
      <c s="6" t="s">
        <v>1607</v>
      </c>
      <c s="36" t="s">
        <v>89</v>
      </c>
      <c s="37">
        <v>1</v>
      </c>
      <c s="36">
        <v>0</v>
      </c>
      <c s="36">
        <f>ROUND(G255*H255,6)</f>
      </c>
      <c r="L255" s="38">
        <v>0</v>
      </c>
      <c s="32">
        <f>ROUND(ROUND(L255,2)*ROUND(G255,3),2)</f>
      </c>
      <c s="36" t="s">
        <v>55</v>
      </c>
      <c>
        <f>(M255*21)/100</f>
      </c>
      <c t="s">
        <v>28</v>
      </c>
    </row>
    <row r="256" spans="1:5" ht="12.75">
      <c r="A256" s="35" t="s">
        <v>56</v>
      </c>
      <c r="E256" s="39" t="s">
        <v>1607</v>
      </c>
    </row>
    <row r="257" spans="1:5" ht="12.75">
      <c r="A257" s="35" t="s">
        <v>57</v>
      </c>
      <c r="E257" s="40" t="s">
        <v>5</v>
      </c>
    </row>
    <row r="258" spans="1:5" ht="12.75">
      <c r="A258" t="s">
        <v>59</v>
      </c>
      <c r="E258" s="39" t="s">
        <v>5</v>
      </c>
    </row>
    <row r="259" spans="1:16" ht="12.75">
      <c r="A259" t="s">
        <v>50</v>
      </c>
      <c s="34" t="s">
        <v>710</v>
      </c>
      <c s="34" t="s">
        <v>1571</v>
      </c>
      <c s="35" t="s">
        <v>26</v>
      </c>
      <c s="6" t="s">
        <v>1608</v>
      </c>
      <c s="36" t="s">
        <v>89</v>
      </c>
      <c s="37">
        <v>1</v>
      </c>
      <c s="36">
        <v>0</v>
      </c>
      <c s="36">
        <f>ROUND(G259*H259,6)</f>
      </c>
      <c r="L259" s="38">
        <v>0</v>
      </c>
      <c s="32">
        <f>ROUND(ROUND(L259,2)*ROUND(G259,3),2)</f>
      </c>
      <c s="36" t="s">
        <v>55</v>
      </c>
      <c>
        <f>(M259*21)/100</f>
      </c>
      <c t="s">
        <v>28</v>
      </c>
    </row>
    <row r="260" spans="1:5" ht="12.75">
      <c r="A260" s="35" t="s">
        <v>56</v>
      </c>
      <c r="E260" s="39" t="s">
        <v>1608</v>
      </c>
    </row>
    <row r="261" spans="1:5" ht="12.75">
      <c r="A261" s="35" t="s">
        <v>57</v>
      </c>
      <c r="E261" s="40" t="s">
        <v>5</v>
      </c>
    </row>
    <row r="262" spans="1:5" ht="12.75">
      <c r="A262" t="s">
        <v>59</v>
      </c>
      <c r="E262" s="39" t="s">
        <v>5</v>
      </c>
    </row>
    <row r="263" spans="1:16" ht="12.75">
      <c r="A263" t="s">
        <v>50</v>
      </c>
      <c s="34" t="s">
        <v>714</v>
      </c>
      <c s="34" t="s">
        <v>1571</v>
      </c>
      <c s="35" t="s">
        <v>67</v>
      </c>
      <c s="6" t="s">
        <v>1609</v>
      </c>
      <c s="36" t="s">
        <v>89</v>
      </c>
      <c s="37">
        <v>1</v>
      </c>
      <c s="36">
        <v>0</v>
      </c>
      <c s="36">
        <f>ROUND(G263*H263,6)</f>
      </c>
      <c r="L263" s="38">
        <v>0</v>
      </c>
      <c s="32">
        <f>ROUND(ROUND(L263,2)*ROUND(G263,3),2)</f>
      </c>
      <c s="36" t="s">
        <v>55</v>
      </c>
      <c>
        <f>(M263*21)/100</f>
      </c>
      <c t="s">
        <v>28</v>
      </c>
    </row>
    <row r="264" spans="1:5" ht="12.75">
      <c r="A264" s="35" t="s">
        <v>56</v>
      </c>
      <c r="E264" s="39" t="s">
        <v>1609</v>
      </c>
    </row>
    <row r="265" spans="1:5" ht="12.75">
      <c r="A265" s="35" t="s">
        <v>57</v>
      </c>
      <c r="E265" s="40" t="s">
        <v>5</v>
      </c>
    </row>
    <row r="266" spans="1:5" ht="12.75">
      <c r="A266" t="s">
        <v>59</v>
      </c>
      <c r="E266" s="39" t="s">
        <v>5</v>
      </c>
    </row>
    <row r="267" spans="1:16" ht="12.75">
      <c r="A267" t="s">
        <v>50</v>
      </c>
      <c s="34" t="s">
        <v>717</v>
      </c>
      <c s="34" t="s">
        <v>1571</v>
      </c>
      <c s="35" t="s">
        <v>71</v>
      </c>
      <c s="6" t="s">
        <v>1610</v>
      </c>
      <c s="36" t="s">
        <v>943</v>
      </c>
      <c s="37">
        <v>1</v>
      </c>
      <c s="36">
        <v>0</v>
      </c>
      <c s="36">
        <f>ROUND(G267*H267,6)</f>
      </c>
      <c r="L267" s="38">
        <v>0</v>
      </c>
      <c s="32">
        <f>ROUND(ROUND(L267,2)*ROUND(G267,3),2)</f>
      </c>
      <c s="36" t="s">
        <v>55</v>
      </c>
      <c>
        <f>(M267*21)/100</f>
      </c>
      <c t="s">
        <v>28</v>
      </c>
    </row>
    <row r="268" spans="1:5" ht="12.75">
      <c r="A268" s="35" t="s">
        <v>56</v>
      </c>
      <c r="E268" s="39" t="s">
        <v>1610</v>
      </c>
    </row>
    <row r="269" spans="1:5" ht="12.75">
      <c r="A269" s="35" t="s">
        <v>57</v>
      </c>
      <c r="E269" s="40" t="s">
        <v>5</v>
      </c>
    </row>
    <row r="270" spans="1:5" ht="12.75">
      <c r="A270" t="s">
        <v>59</v>
      </c>
      <c r="E270" s="39" t="s">
        <v>5</v>
      </c>
    </row>
    <row r="271" spans="1:16" ht="12.75">
      <c r="A271" t="s">
        <v>50</v>
      </c>
      <c s="34" t="s">
        <v>721</v>
      </c>
      <c s="34" t="s">
        <v>1571</v>
      </c>
      <c s="35" t="s">
        <v>27</v>
      </c>
      <c s="6" t="s">
        <v>1611</v>
      </c>
      <c s="36" t="s">
        <v>82</v>
      </c>
      <c s="37">
        <v>60</v>
      </c>
      <c s="36">
        <v>0</v>
      </c>
      <c s="36">
        <f>ROUND(G271*H271,6)</f>
      </c>
      <c r="L271" s="38">
        <v>0</v>
      </c>
      <c s="32">
        <f>ROUND(ROUND(L271,2)*ROUND(G271,3),2)</f>
      </c>
      <c s="36" t="s">
        <v>55</v>
      </c>
      <c>
        <f>(M271*21)/100</f>
      </c>
      <c t="s">
        <v>28</v>
      </c>
    </row>
    <row r="272" spans="1:5" ht="12.75">
      <c r="A272" s="35" t="s">
        <v>56</v>
      </c>
      <c r="E272" s="39" t="s">
        <v>1611</v>
      </c>
    </row>
    <row r="273" spans="1:5" ht="12.75">
      <c r="A273" s="35" t="s">
        <v>57</v>
      </c>
      <c r="E273" s="40" t="s">
        <v>5</v>
      </c>
    </row>
    <row r="274" spans="1:5" ht="12.75">
      <c r="A274" t="s">
        <v>59</v>
      </c>
      <c r="E274" s="39" t="s">
        <v>940</v>
      </c>
    </row>
    <row r="275" spans="1:13" ht="12.75">
      <c r="A275" t="s">
        <v>47</v>
      </c>
      <c r="C275" s="31" t="s">
        <v>1612</v>
      </c>
      <c r="E275" s="33" t="s">
        <v>1613</v>
      </c>
      <c r="J275" s="32">
        <f>0</f>
      </c>
      <c s="32">
        <f>0</f>
      </c>
      <c s="32">
        <f>0+L276+L280+L284+L288+L292+L296+L300+L304+L308+L312+L316+L320+L324+L328+L332+L336+L340+L344+L348+L352+L356+L360+L364+L368+L372</f>
      </c>
      <c s="32">
        <f>0+M276+M280+M284+M288+M292+M296+M300+M304+M308+M312+M316+M320+M324+M328+M332+M336+M340+M344+M348+M352+M356+M360+M364+M368+M372</f>
      </c>
    </row>
    <row r="276" spans="1:16" ht="12.75">
      <c r="A276" t="s">
        <v>50</v>
      </c>
      <c s="34" t="s">
        <v>725</v>
      </c>
      <c s="34" t="s">
        <v>1614</v>
      </c>
      <c s="35" t="s">
        <v>5</v>
      </c>
      <c s="6" t="s">
        <v>1615</v>
      </c>
      <c s="36" t="s">
        <v>89</v>
      </c>
      <c s="37">
        <v>1</v>
      </c>
      <c s="36">
        <v>0</v>
      </c>
      <c s="36">
        <f>ROUND(G276*H276,6)</f>
      </c>
      <c r="L276" s="38">
        <v>0</v>
      </c>
      <c s="32">
        <f>ROUND(ROUND(L276,2)*ROUND(G276,3),2)</f>
      </c>
      <c s="36" t="s">
        <v>55</v>
      </c>
      <c>
        <f>(M276*21)/100</f>
      </c>
      <c t="s">
        <v>28</v>
      </c>
    </row>
    <row r="277" spans="1:5" ht="12.75">
      <c r="A277" s="35" t="s">
        <v>56</v>
      </c>
      <c r="E277" s="39" t="s">
        <v>1615</v>
      </c>
    </row>
    <row r="278" spans="1:5" ht="12.75">
      <c r="A278" s="35" t="s">
        <v>57</v>
      </c>
      <c r="E278" s="40" t="s">
        <v>5</v>
      </c>
    </row>
    <row r="279" spans="1:5" ht="12.75">
      <c r="A279" t="s">
        <v>59</v>
      </c>
      <c r="E279" s="39" t="s">
        <v>5</v>
      </c>
    </row>
    <row r="280" spans="1:16" ht="12.75">
      <c r="A280" t="s">
        <v>50</v>
      </c>
      <c s="34" t="s">
        <v>728</v>
      </c>
      <c s="34" t="s">
        <v>1616</v>
      </c>
      <c s="35" t="s">
        <v>5</v>
      </c>
      <c s="6" t="s">
        <v>1617</v>
      </c>
      <c s="36" t="s">
        <v>89</v>
      </c>
      <c s="37">
        <v>1</v>
      </c>
      <c s="36">
        <v>0</v>
      </c>
      <c s="36">
        <f>ROUND(G280*H280,6)</f>
      </c>
      <c r="L280" s="38">
        <v>0</v>
      </c>
      <c s="32">
        <f>ROUND(ROUND(L280,2)*ROUND(G280,3),2)</f>
      </c>
      <c s="36" t="s">
        <v>55</v>
      </c>
      <c>
        <f>(M280*21)/100</f>
      </c>
      <c t="s">
        <v>28</v>
      </c>
    </row>
    <row r="281" spans="1:5" ht="12.75">
      <c r="A281" s="35" t="s">
        <v>56</v>
      </c>
      <c r="E281" s="39" t="s">
        <v>1617</v>
      </c>
    </row>
    <row r="282" spans="1:5" ht="12.75">
      <c r="A282" s="35" t="s">
        <v>57</v>
      </c>
      <c r="E282" s="40" t="s">
        <v>5</v>
      </c>
    </row>
    <row r="283" spans="1:5" ht="12.75">
      <c r="A283" t="s">
        <v>59</v>
      </c>
      <c r="E283" s="39" t="s">
        <v>5</v>
      </c>
    </row>
    <row r="284" spans="1:16" ht="12.75">
      <c r="A284" t="s">
        <v>50</v>
      </c>
      <c s="34" t="s">
        <v>731</v>
      </c>
      <c s="34" t="s">
        <v>1571</v>
      </c>
      <c s="35" t="s">
        <v>5</v>
      </c>
      <c s="6" t="s">
        <v>1618</v>
      </c>
      <c s="36" t="s">
        <v>89</v>
      </c>
      <c s="37">
        <v>2</v>
      </c>
      <c s="36">
        <v>0</v>
      </c>
      <c s="36">
        <f>ROUND(G284*H284,6)</f>
      </c>
      <c r="L284" s="38">
        <v>0</v>
      </c>
      <c s="32">
        <f>ROUND(ROUND(L284,2)*ROUND(G284,3),2)</f>
      </c>
      <c s="36" t="s">
        <v>55</v>
      </c>
      <c>
        <f>(M284*21)/100</f>
      </c>
      <c t="s">
        <v>28</v>
      </c>
    </row>
    <row r="285" spans="1:5" ht="12.75">
      <c r="A285" s="35" t="s">
        <v>56</v>
      </c>
      <c r="E285" s="39" t="s">
        <v>1618</v>
      </c>
    </row>
    <row r="286" spans="1:5" ht="12.75">
      <c r="A286" s="35" t="s">
        <v>57</v>
      </c>
      <c r="E286" s="40" t="s">
        <v>5</v>
      </c>
    </row>
    <row r="287" spans="1:5" ht="12.75">
      <c r="A287" t="s">
        <v>59</v>
      </c>
      <c r="E287" s="39" t="s">
        <v>5</v>
      </c>
    </row>
    <row r="288" spans="1:16" ht="12.75">
      <c r="A288" t="s">
        <v>50</v>
      </c>
      <c s="34" t="s">
        <v>734</v>
      </c>
      <c s="34" t="s">
        <v>1619</v>
      </c>
      <c s="35" t="s">
        <v>5</v>
      </c>
      <c s="6" t="s">
        <v>1620</v>
      </c>
      <c s="36" t="s">
        <v>89</v>
      </c>
      <c s="37">
        <v>2</v>
      </c>
      <c s="36">
        <v>0</v>
      </c>
      <c s="36">
        <f>ROUND(G288*H288,6)</f>
      </c>
      <c r="L288" s="38">
        <v>0</v>
      </c>
      <c s="32">
        <f>ROUND(ROUND(L288,2)*ROUND(G288,3),2)</f>
      </c>
      <c s="36" t="s">
        <v>55</v>
      </c>
      <c>
        <f>(M288*21)/100</f>
      </c>
      <c t="s">
        <v>28</v>
      </c>
    </row>
    <row r="289" spans="1:5" ht="12.75">
      <c r="A289" s="35" t="s">
        <v>56</v>
      </c>
      <c r="E289" s="39" t="s">
        <v>1620</v>
      </c>
    </row>
    <row r="290" spans="1:5" ht="12.75">
      <c r="A290" s="35" t="s">
        <v>57</v>
      </c>
      <c r="E290" s="40" t="s">
        <v>5</v>
      </c>
    </row>
    <row r="291" spans="1:5" ht="12.75">
      <c r="A291" t="s">
        <v>59</v>
      </c>
      <c r="E291" s="39" t="s">
        <v>5</v>
      </c>
    </row>
    <row r="292" spans="1:16" ht="12.75">
      <c r="A292" t="s">
        <v>50</v>
      </c>
      <c s="34" t="s">
        <v>739</v>
      </c>
      <c s="34" t="s">
        <v>1621</v>
      </c>
      <c s="35" t="s">
        <v>5</v>
      </c>
      <c s="6" t="s">
        <v>1622</v>
      </c>
      <c s="36" t="s">
        <v>89</v>
      </c>
      <c s="37">
        <v>7</v>
      </c>
      <c s="36">
        <v>0</v>
      </c>
      <c s="36">
        <f>ROUND(G292*H292,6)</f>
      </c>
      <c r="L292" s="38">
        <v>0</v>
      </c>
      <c s="32">
        <f>ROUND(ROUND(L292,2)*ROUND(G292,3),2)</f>
      </c>
      <c s="36" t="s">
        <v>55</v>
      </c>
      <c>
        <f>(M292*21)/100</f>
      </c>
      <c t="s">
        <v>28</v>
      </c>
    </row>
    <row r="293" spans="1:5" ht="12.75">
      <c r="A293" s="35" t="s">
        <v>56</v>
      </c>
      <c r="E293" s="39" t="s">
        <v>1622</v>
      </c>
    </row>
    <row r="294" spans="1:5" ht="12.75">
      <c r="A294" s="35" t="s">
        <v>57</v>
      </c>
      <c r="E294" s="40" t="s">
        <v>5</v>
      </c>
    </row>
    <row r="295" spans="1:5" ht="12.75">
      <c r="A295" t="s">
        <v>59</v>
      </c>
      <c r="E295" s="39" t="s">
        <v>5</v>
      </c>
    </row>
    <row r="296" spans="1:16" ht="25.5">
      <c r="A296" t="s">
        <v>50</v>
      </c>
      <c s="34" t="s">
        <v>742</v>
      </c>
      <c s="34" t="s">
        <v>1623</v>
      </c>
      <c s="35" t="s">
        <v>5</v>
      </c>
      <c s="6" t="s">
        <v>1624</v>
      </c>
      <c s="36" t="s">
        <v>89</v>
      </c>
      <c s="37">
        <v>1</v>
      </c>
      <c s="36">
        <v>0</v>
      </c>
      <c s="36">
        <f>ROUND(G296*H296,6)</f>
      </c>
      <c r="L296" s="38">
        <v>0</v>
      </c>
      <c s="32">
        <f>ROUND(ROUND(L296,2)*ROUND(G296,3),2)</f>
      </c>
      <c s="36" t="s">
        <v>55</v>
      </c>
      <c>
        <f>(M296*21)/100</f>
      </c>
      <c t="s">
        <v>28</v>
      </c>
    </row>
    <row r="297" spans="1:5" ht="25.5">
      <c r="A297" s="35" t="s">
        <v>56</v>
      </c>
      <c r="E297" s="39" t="s">
        <v>1624</v>
      </c>
    </row>
    <row r="298" spans="1:5" ht="12.75">
      <c r="A298" s="35" t="s">
        <v>57</v>
      </c>
      <c r="E298" s="40" t="s">
        <v>5</v>
      </c>
    </row>
    <row r="299" spans="1:5" ht="12.75">
      <c r="A299" t="s">
        <v>59</v>
      </c>
      <c r="E299" s="39" t="s">
        <v>5</v>
      </c>
    </row>
    <row r="300" spans="1:16" ht="25.5">
      <c r="A300" t="s">
        <v>50</v>
      </c>
      <c s="34" t="s">
        <v>745</v>
      </c>
      <c s="34" t="s">
        <v>1625</v>
      </c>
      <c s="35" t="s">
        <v>5</v>
      </c>
      <c s="6" t="s">
        <v>1626</v>
      </c>
      <c s="36" t="s">
        <v>89</v>
      </c>
      <c s="37">
        <v>8</v>
      </c>
      <c s="36">
        <v>0</v>
      </c>
      <c s="36">
        <f>ROUND(G300*H300,6)</f>
      </c>
      <c r="L300" s="38">
        <v>0</v>
      </c>
      <c s="32">
        <f>ROUND(ROUND(L300,2)*ROUND(G300,3),2)</f>
      </c>
      <c s="36" t="s">
        <v>55</v>
      </c>
      <c>
        <f>(M300*21)/100</f>
      </c>
      <c t="s">
        <v>28</v>
      </c>
    </row>
    <row r="301" spans="1:5" ht="25.5">
      <c r="A301" s="35" t="s">
        <v>56</v>
      </c>
      <c r="E301" s="39" t="s">
        <v>1626</v>
      </c>
    </row>
    <row r="302" spans="1:5" ht="12.75">
      <c r="A302" s="35" t="s">
        <v>57</v>
      </c>
      <c r="E302" s="40" t="s">
        <v>5</v>
      </c>
    </row>
    <row r="303" spans="1:5" ht="12.75">
      <c r="A303" t="s">
        <v>59</v>
      </c>
      <c r="E303" s="39" t="s">
        <v>5</v>
      </c>
    </row>
    <row r="304" spans="1:16" ht="12.75">
      <c r="A304" t="s">
        <v>50</v>
      </c>
      <c s="34" t="s">
        <v>748</v>
      </c>
      <c s="34" t="s">
        <v>1571</v>
      </c>
      <c s="35" t="s">
        <v>51</v>
      </c>
      <c s="6" t="s">
        <v>1627</v>
      </c>
      <c s="36" t="s">
        <v>89</v>
      </c>
      <c s="37">
        <v>3</v>
      </c>
      <c s="36">
        <v>0</v>
      </c>
      <c s="36">
        <f>ROUND(G304*H304,6)</f>
      </c>
      <c r="L304" s="38">
        <v>0</v>
      </c>
      <c s="32">
        <f>ROUND(ROUND(L304,2)*ROUND(G304,3),2)</f>
      </c>
      <c s="36" t="s">
        <v>55</v>
      </c>
      <c>
        <f>(M304*21)/100</f>
      </c>
      <c t="s">
        <v>28</v>
      </c>
    </row>
    <row r="305" spans="1:5" ht="12.75">
      <c r="A305" s="35" t="s">
        <v>56</v>
      </c>
      <c r="E305" s="39" t="s">
        <v>1627</v>
      </c>
    </row>
    <row r="306" spans="1:5" ht="12.75">
      <c r="A306" s="35" t="s">
        <v>57</v>
      </c>
      <c r="E306" s="40" t="s">
        <v>5</v>
      </c>
    </row>
    <row r="307" spans="1:5" ht="12.75">
      <c r="A307" t="s">
        <v>59</v>
      </c>
      <c r="E307" s="39" t="s">
        <v>5</v>
      </c>
    </row>
    <row r="308" spans="1:16" ht="12.75">
      <c r="A308" t="s">
        <v>50</v>
      </c>
      <c s="34" t="s">
        <v>751</v>
      </c>
      <c s="34" t="s">
        <v>1571</v>
      </c>
      <c s="35" t="s">
        <v>28</v>
      </c>
      <c s="6" t="s">
        <v>1628</v>
      </c>
      <c s="36" t="s">
        <v>89</v>
      </c>
      <c s="37">
        <v>7</v>
      </c>
      <c s="36">
        <v>0</v>
      </c>
      <c s="36">
        <f>ROUND(G308*H308,6)</f>
      </c>
      <c r="L308" s="38">
        <v>0</v>
      </c>
      <c s="32">
        <f>ROUND(ROUND(L308,2)*ROUND(G308,3),2)</f>
      </c>
      <c s="36" t="s">
        <v>55</v>
      </c>
      <c>
        <f>(M308*21)/100</f>
      </c>
      <c t="s">
        <v>28</v>
      </c>
    </row>
    <row r="309" spans="1:5" ht="12.75">
      <c r="A309" s="35" t="s">
        <v>56</v>
      </c>
      <c r="E309" s="39" t="s">
        <v>1628</v>
      </c>
    </row>
    <row r="310" spans="1:5" ht="12.75">
      <c r="A310" s="35" t="s">
        <v>57</v>
      </c>
      <c r="E310" s="40" t="s">
        <v>5</v>
      </c>
    </row>
    <row r="311" spans="1:5" ht="12.75">
      <c r="A311" t="s">
        <v>59</v>
      </c>
      <c r="E311" s="39" t="s">
        <v>5</v>
      </c>
    </row>
    <row r="312" spans="1:16" ht="12.75">
      <c r="A312" t="s">
        <v>50</v>
      </c>
      <c s="34" t="s">
        <v>754</v>
      </c>
      <c s="34" t="s">
        <v>1571</v>
      </c>
      <c s="35" t="s">
        <v>26</v>
      </c>
      <c s="6" t="s">
        <v>1629</v>
      </c>
      <c s="36" t="s">
        <v>89</v>
      </c>
      <c s="37">
        <v>2</v>
      </c>
      <c s="36">
        <v>0</v>
      </c>
      <c s="36">
        <f>ROUND(G312*H312,6)</f>
      </c>
      <c r="L312" s="38">
        <v>0</v>
      </c>
      <c s="32">
        <f>ROUND(ROUND(L312,2)*ROUND(G312,3),2)</f>
      </c>
      <c s="36" t="s">
        <v>55</v>
      </c>
      <c>
        <f>(M312*21)/100</f>
      </c>
      <c t="s">
        <v>28</v>
      </c>
    </row>
    <row r="313" spans="1:5" ht="12.75">
      <c r="A313" s="35" t="s">
        <v>56</v>
      </c>
      <c r="E313" s="39" t="s">
        <v>1629</v>
      </c>
    </row>
    <row r="314" spans="1:5" ht="12.75">
      <c r="A314" s="35" t="s">
        <v>57</v>
      </c>
      <c r="E314" s="40" t="s">
        <v>5</v>
      </c>
    </row>
    <row r="315" spans="1:5" ht="12.75">
      <c r="A315" t="s">
        <v>59</v>
      </c>
      <c r="E315" s="39" t="s">
        <v>5</v>
      </c>
    </row>
    <row r="316" spans="1:16" ht="12.75">
      <c r="A316" t="s">
        <v>50</v>
      </c>
      <c s="34" t="s">
        <v>758</v>
      </c>
      <c s="34" t="s">
        <v>1571</v>
      </c>
      <c s="35" t="s">
        <v>67</v>
      </c>
      <c s="6" t="s">
        <v>1630</v>
      </c>
      <c s="36" t="s">
        <v>89</v>
      </c>
      <c s="37">
        <v>1</v>
      </c>
      <c s="36">
        <v>0</v>
      </c>
      <c s="36">
        <f>ROUND(G316*H316,6)</f>
      </c>
      <c r="L316" s="38">
        <v>0</v>
      </c>
      <c s="32">
        <f>ROUND(ROUND(L316,2)*ROUND(G316,3),2)</f>
      </c>
      <c s="36" t="s">
        <v>55</v>
      </c>
      <c>
        <f>(M316*21)/100</f>
      </c>
      <c t="s">
        <v>28</v>
      </c>
    </row>
    <row r="317" spans="1:5" ht="12.75">
      <c r="A317" s="35" t="s">
        <v>56</v>
      </c>
      <c r="E317" s="39" t="s">
        <v>1630</v>
      </c>
    </row>
    <row r="318" spans="1:5" ht="12.75">
      <c r="A318" s="35" t="s">
        <v>57</v>
      </c>
      <c r="E318" s="40" t="s">
        <v>5</v>
      </c>
    </row>
    <row r="319" spans="1:5" ht="12.75">
      <c r="A319" t="s">
        <v>59</v>
      </c>
      <c r="E319" s="39" t="s">
        <v>5</v>
      </c>
    </row>
    <row r="320" spans="1:16" ht="38.25">
      <c r="A320" t="s">
        <v>50</v>
      </c>
      <c s="34" t="s">
        <v>761</v>
      </c>
      <c s="34" t="s">
        <v>1571</v>
      </c>
      <c s="35" t="s">
        <v>71</v>
      </c>
      <c s="6" t="s">
        <v>1631</v>
      </c>
      <c s="36" t="s">
        <v>943</v>
      </c>
      <c s="37">
        <v>1</v>
      </c>
      <c s="36">
        <v>0</v>
      </c>
      <c s="36">
        <f>ROUND(G320*H320,6)</f>
      </c>
      <c r="L320" s="38">
        <v>0</v>
      </c>
      <c s="32">
        <f>ROUND(ROUND(L320,2)*ROUND(G320,3),2)</f>
      </c>
      <c s="36" t="s">
        <v>55</v>
      </c>
      <c>
        <f>(M320*21)/100</f>
      </c>
      <c t="s">
        <v>28</v>
      </c>
    </row>
    <row r="321" spans="1:5" ht="38.25">
      <c r="A321" s="35" t="s">
        <v>56</v>
      </c>
      <c r="E321" s="39" t="s">
        <v>1631</v>
      </c>
    </row>
    <row r="322" spans="1:5" ht="12.75">
      <c r="A322" s="35" t="s">
        <v>57</v>
      </c>
      <c r="E322" s="40" t="s">
        <v>5</v>
      </c>
    </row>
    <row r="323" spans="1:5" ht="12.75">
      <c r="A323" t="s">
        <v>59</v>
      </c>
      <c r="E323" s="39" t="s">
        <v>5</v>
      </c>
    </row>
    <row r="324" spans="1:16" ht="12.75">
      <c r="A324" t="s">
        <v>50</v>
      </c>
      <c s="34" t="s">
        <v>766</v>
      </c>
      <c s="34" t="s">
        <v>1499</v>
      </c>
      <c s="35" t="s">
        <v>5</v>
      </c>
      <c s="6" t="s">
        <v>1500</v>
      </c>
      <c s="36" t="s">
        <v>89</v>
      </c>
      <c s="37">
        <v>1</v>
      </c>
      <c s="36">
        <v>0</v>
      </c>
      <c s="36">
        <f>ROUND(G324*H324,6)</f>
      </c>
      <c r="L324" s="38">
        <v>0</v>
      </c>
      <c s="32">
        <f>ROUND(ROUND(L324,2)*ROUND(G324,3),2)</f>
      </c>
      <c s="36" t="s">
        <v>55</v>
      </c>
      <c>
        <f>(M324*21)/100</f>
      </c>
      <c t="s">
        <v>28</v>
      </c>
    </row>
    <row r="325" spans="1:5" ht="12.75">
      <c r="A325" s="35" t="s">
        <v>56</v>
      </c>
      <c r="E325" s="39" t="s">
        <v>1500</v>
      </c>
    </row>
    <row r="326" spans="1:5" ht="12.75">
      <c r="A326" s="35" t="s">
        <v>57</v>
      </c>
      <c r="E326" s="40" t="s">
        <v>5</v>
      </c>
    </row>
    <row r="327" spans="1:5" ht="12.75">
      <c r="A327" t="s">
        <v>59</v>
      </c>
      <c r="E327" s="39" t="s">
        <v>5</v>
      </c>
    </row>
    <row r="328" spans="1:16" ht="12.75">
      <c r="A328" t="s">
        <v>50</v>
      </c>
      <c s="34" t="s">
        <v>770</v>
      </c>
      <c s="34" t="s">
        <v>1501</v>
      </c>
      <c s="35" t="s">
        <v>5</v>
      </c>
      <c s="6" t="s">
        <v>1502</v>
      </c>
      <c s="36" t="s">
        <v>89</v>
      </c>
      <c s="37">
        <v>1</v>
      </c>
      <c s="36">
        <v>0</v>
      </c>
      <c s="36">
        <f>ROUND(G328*H328,6)</f>
      </c>
      <c r="L328" s="38">
        <v>0</v>
      </c>
      <c s="32">
        <f>ROUND(ROUND(L328,2)*ROUND(G328,3),2)</f>
      </c>
      <c s="36" t="s">
        <v>55</v>
      </c>
      <c>
        <f>(M328*21)/100</f>
      </c>
      <c t="s">
        <v>28</v>
      </c>
    </row>
    <row r="329" spans="1:5" ht="12.75">
      <c r="A329" s="35" t="s">
        <v>56</v>
      </c>
      <c r="E329" s="39" t="s">
        <v>1502</v>
      </c>
    </row>
    <row r="330" spans="1:5" ht="12.75">
      <c r="A330" s="35" t="s">
        <v>57</v>
      </c>
      <c r="E330" s="40" t="s">
        <v>5</v>
      </c>
    </row>
    <row r="331" spans="1:5" ht="12.75">
      <c r="A331" t="s">
        <v>59</v>
      </c>
      <c r="E331" s="39" t="s">
        <v>5</v>
      </c>
    </row>
    <row r="332" spans="1:16" ht="25.5">
      <c r="A332" t="s">
        <v>50</v>
      </c>
      <c s="34" t="s">
        <v>774</v>
      </c>
      <c s="34" t="s">
        <v>1632</v>
      </c>
      <c s="35" t="s">
        <v>5</v>
      </c>
      <c s="6" t="s">
        <v>1633</v>
      </c>
      <c s="36" t="s">
        <v>89</v>
      </c>
      <c s="37">
        <v>2</v>
      </c>
      <c s="36">
        <v>0</v>
      </c>
      <c s="36">
        <f>ROUND(G332*H332,6)</f>
      </c>
      <c r="L332" s="38">
        <v>0</v>
      </c>
      <c s="32">
        <f>ROUND(ROUND(L332,2)*ROUND(G332,3),2)</f>
      </c>
      <c s="36" t="s">
        <v>55</v>
      </c>
      <c>
        <f>(M332*21)/100</f>
      </c>
      <c t="s">
        <v>28</v>
      </c>
    </row>
    <row r="333" spans="1:5" ht="25.5">
      <c r="A333" s="35" t="s">
        <v>56</v>
      </c>
      <c r="E333" s="39" t="s">
        <v>1633</v>
      </c>
    </row>
    <row r="334" spans="1:5" ht="12.75">
      <c r="A334" s="35" t="s">
        <v>57</v>
      </c>
      <c r="E334" s="40" t="s">
        <v>5</v>
      </c>
    </row>
    <row r="335" spans="1:5" ht="12.75">
      <c r="A335" t="s">
        <v>59</v>
      </c>
      <c r="E335" s="39" t="s">
        <v>5</v>
      </c>
    </row>
    <row r="336" spans="1:16" ht="12.75">
      <c r="A336" t="s">
        <v>50</v>
      </c>
      <c s="34" t="s">
        <v>777</v>
      </c>
      <c s="34" t="s">
        <v>1634</v>
      </c>
      <c s="35" t="s">
        <v>5</v>
      </c>
      <c s="6" t="s">
        <v>1635</v>
      </c>
      <c s="36" t="s">
        <v>89</v>
      </c>
      <c s="37">
        <v>2</v>
      </c>
      <c s="36">
        <v>0</v>
      </c>
      <c s="36">
        <f>ROUND(G336*H336,6)</f>
      </c>
      <c r="L336" s="38">
        <v>0</v>
      </c>
      <c s="32">
        <f>ROUND(ROUND(L336,2)*ROUND(G336,3),2)</f>
      </c>
      <c s="36" t="s">
        <v>55</v>
      </c>
      <c>
        <f>(M336*21)/100</f>
      </c>
      <c t="s">
        <v>28</v>
      </c>
    </row>
    <row r="337" spans="1:5" ht="12.75">
      <c r="A337" s="35" t="s">
        <v>56</v>
      </c>
      <c r="E337" s="39" t="s">
        <v>1635</v>
      </c>
    </row>
    <row r="338" spans="1:5" ht="12.75">
      <c r="A338" s="35" t="s">
        <v>57</v>
      </c>
      <c r="E338" s="40" t="s">
        <v>5</v>
      </c>
    </row>
    <row r="339" spans="1:5" ht="12.75">
      <c r="A339" t="s">
        <v>59</v>
      </c>
      <c r="E339" s="39" t="s">
        <v>5</v>
      </c>
    </row>
    <row r="340" spans="1:16" ht="12.75">
      <c r="A340" t="s">
        <v>50</v>
      </c>
      <c s="34" t="s">
        <v>781</v>
      </c>
      <c s="34" t="s">
        <v>1636</v>
      </c>
      <c s="35" t="s">
        <v>5</v>
      </c>
      <c s="6" t="s">
        <v>1637</v>
      </c>
      <c s="36" t="s">
        <v>89</v>
      </c>
      <c s="37">
        <v>43</v>
      </c>
      <c s="36">
        <v>0</v>
      </c>
      <c s="36">
        <f>ROUND(G340*H340,6)</f>
      </c>
      <c r="L340" s="38">
        <v>0</v>
      </c>
      <c s="32">
        <f>ROUND(ROUND(L340,2)*ROUND(G340,3),2)</f>
      </c>
      <c s="36" t="s">
        <v>55</v>
      </c>
      <c>
        <f>(M340*21)/100</f>
      </c>
      <c t="s">
        <v>28</v>
      </c>
    </row>
    <row r="341" spans="1:5" ht="12.75">
      <c r="A341" s="35" t="s">
        <v>56</v>
      </c>
      <c r="E341" s="39" t="s">
        <v>1637</v>
      </c>
    </row>
    <row r="342" spans="1:5" ht="12.75">
      <c r="A342" s="35" t="s">
        <v>57</v>
      </c>
      <c r="E342" s="40" t="s">
        <v>5</v>
      </c>
    </row>
    <row r="343" spans="1:5" ht="12.75">
      <c r="A343" t="s">
        <v>59</v>
      </c>
      <c r="E343" s="39" t="s">
        <v>5</v>
      </c>
    </row>
    <row r="344" spans="1:16" ht="12.75">
      <c r="A344" t="s">
        <v>50</v>
      </c>
      <c s="34" t="s">
        <v>785</v>
      </c>
      <c s="34" t="s">
        <v>1638</v>
      </c>
      <c s="35" t="s">
        <v>5</v>
      </c>
      <c s="6" t="s">
        <v>1639</v>
      </c>
      <c s="36" t="s">
        <v>89</v>
      </c>
      <c s="37">
        <v>50</v>
      </c>
      <c s="36">
        <v>0</v>
      </c>
      <c s="36">
        <f>ROUND(G344*H344,6)</f>
      </c>
      <c r="L344" s="38">
        <v>0</v>
      </c>
      <c s="32">
        <f>ROUND(ROUND(L344,2)*ROUND(G344,3),2)</f>
      </c>
      <c s="36" t="s">
        <v>55</v>
      </c>
      <c>
        <f>(M344*21)/100</f>
      </c>
      <c t="s">
        <v>28</v>
      </c>
    </row>
    <row r="345" spans="1:5" ht="12.75">
      <c r="A345" s="35" t="s">
        <v>56</v>
      </c>
      <c r="E345" s="39" t="s">
        <v>1639</v>
      </c>
    </row>
    <row r="346" spans="1:5" ht="12.75">
      <c r="A346" s="35" t="s">
        <v>57</v>
      </c>
      <c r="E346" s="40" t="s">
        <v>5</v>
      </c>
    </row>
    <row r="347" spans="1:5" ht="12.75">
      <c r="A347" t="s">
        <v>59</v>
      </c>
      <c r="E347" s="39" t="s">
        <v>5</v>
      </c>
    </row>
    <row r="348" spans="1:16" ht="12.75">
      <c r="A348" t="s">
        <v>50</v>
      </c>
      <c s="34" t="s">
        <v>788</v>
      </c>
      <c s="34" t="s">
        <v>1640</v>
      </c>
      <c s="35" t="s">
        <v>5</v>
      </c>
      <c s="6" t="s">
        <v>1641</v>
      </c>
      <c s="36" t="s">
        <v>89</v>
      </c>
      <c s="37">
        <v>7</v>
      </c>
      <c s="36">
        <v>0</v>
      </c>
      <c s="36">
        <f>ROUND(G348*H348,6)</f>
      </c>
      <c r="L348" s="38">
        <v>0</v>
      </c>
      <c s="32">
        <f>ROUND(ROUND(L348,2)*ROUND(G348,3),2)</f>
      </c>
      <c s="36" t="s">
        <v>55</v>
      </c>
      <c>
        <f>(M348*21)/100</f>
      </c>
      <c t="s">
        <v>28</v>
      </c>
    </row>
    <row r="349" spans="1:5" ht="12.75">
      <c r="A349" s="35" t="s">
        <v>56</v>
      </c>
      <c r="E349" s="39" t="s">
        <v>1641</v>
      </c>
    </row>
    <row r="350" spans="1:5" ht="12.75">
      <c r="A350" s="35" t="s">
        <v>57</v>
      </c>
      <c r="E350" s="40" t="s">
        <v>5</v>
      </c>
    </row>
    <row r="351" spans="1:5" ht="12.75">
      <c r="A351" t="s">
        <v>59</v>
      </c>
      <c r="E351" s="39" t="s">
        <v>5</v>
      </c>
    </row>
    <row r="352" spans="1:16" ht="12.75">
      <c r="A352" t="s">
        <v>50</v>
      </c>
      <c s="34" t="s">
        <v>791</v>
      </c>
      <c s="34" t="s">
        <v>1642</v>
      </c>
      <c s="35" t="s">
        <v>5</v>
      </c>
      <c s="6" t="s">
        <v>1643</v>
      </c>
      <c s="36" t="s">
        <v>943</v>
      </c>
      <c s="37">
        <v>1</v>
      </c>
      <c s="36">
        <v>0</v>
      </c>
      <c s="36">
        <f>ROUND(G352*H352,6)</f>
      </c>
      <c r="L352" s="38">
        <v>0</v>
      </c>
      <c s="32">
        <f>ROUND(ROUND(L352,2)*ROUND(G352,3),2)</f>
      </c>
      <c s="36" t="s">
        <v>55</v>
      </c>
      <c>
        <f>(M352*21)/100</f>
      </c>
      <c t="s">
        <v>28</v>
      </c>
    </row>
    <row r="353" spans="1:5" ht="12.75">
      <c r="A353" s="35" t="s">
        <v>56</v>
      </c>
      <c r="E353" s="39" t="s">
        <v>1643</v>
      </c>
    </row>
    <row r="354" spans="1:5" ht="12.75">
      <c r="A354" s="35" t="s">
        <v>57</v>
      </c>
      <c r="E354" s="40" t="s">
        <v>5</v>
      </c>
    </row>
    <row r="355" spans="1:5" ht="12.75">
      <c r="A355" t="s">
        <v>59</v>
      </c>
      <c r="E355" s="39" t="s">
        <v>5</v>
      </c>
    </row>
    <row r="356" spans="1:16" ht="12.75">
      <c r="A356" t="s">
        <v>50</v>
      </c>
      <c s="34" t="s">
        <v>795</v>
      </c>
      <c s="34" t="s">
        <v>1644</v>
      </c>
      <c s="35" t="s">
        <v>5</v>
      </c>
      <c s="6" t="s">
        <v>1645</v>
      </c>
      <c s="36" t="s">
        <v>1646</v>
      </c>
      <c s="37">
        <v>7.3</v>
      </c>
      <c s="36">
        <v>0</v>
      </c>
      <c s="36">
        <f>ROUND(G356*H356,6)</f>
      </c>
      <c r="L356" s="38">
        <v>0</v>
      </c>
      <c s="32">
        <f>ROUND(ROUND(L356,2)*ROUND(G356,3),2)</f>
      </c>
      <c s="36" t="s">
        <v>55</v>
      </c>
      <c>
        <f>(M356*21)/100</f>
      </c>
      <c t="s">
        <v>28</v>
      </c>
    </row>
    <row r="357" spans="1:5" ht="12.75">
      <c r="A357" s="35" t="s">
        <v>56</v>
      </c>
      <c r="E357" s="39" t="s">
        <v>1645</v>
      </c>
    </row>
    <row r="358" spans="1:5" ht="12.75">
      <c r="A358" s="35" t="s">
        <v>57</v>
      </c>
      <c r="E358" s="40" t="s">
        <v>5</v>
      </c>
    </row>
    <row r="359" spans="1:5" ht="12.75">
      <c r="A359" t="s">
        <v>59</v>
      </c>
      <c r="E359" s="39" t="s">
        <v>5</v>
      </c>
    </row>
    <row r="360" spans="1:16" ht="12.75">
      <c r="A360" t="s">
        <v>50</v>
      </c>
      <c s="34" t="s">
        <v>798</v>
      </c>
      <c s="34" t="s">
        <v>1647</v>
      </c>
      <c s="35" t="s">
        <v>5</v>
      </c>
      <c s="6" t="s">
        <v>1648</v>
      </c>
      <c s="36" t="s">
        <v>1646</v>
      </c>
      <c s="37">
        <v>7.3</v>
      </c>
      <c s="36">
        <v>0</v>
      </c>
      <c s="36">
        <f>ROUND(G360*H360,6)</f>
      </c>
      <c r="L360" s="38">
        <v>0</v>
      </c>
      <c s="32">
        <f>ROUND(ROUND(L360,2)*ROUND(G360,3),2)</f>
      </c>
      <c s="36" t="s">
        <v>55</v>
      </c>
      <c>
        <f>(M360*21)/100</f>
      </c>
      <c t="s">
        <v>28</v>
      </c>
    </row>
    <row r="361" spans="1:5" ht="12.75">
      <c r="A361" s="35" t="s">
        <v>56</v>
      </c>
      <c r="E361" s="39" t="s">
        <v>1648</v>
      </c>
    </row>
    <row r="362" spans="1:5" ht="12.75">
      <c r="A362" s="35" t="s">
        <v>57</v>
      </c>
      <c r="E362" s="40" t="s">
        <v>5</v>
      </c>
    </row>
    <row r="363" spans="1:5" ht="12.75">
      <c r="A363" t="s">
        <v>59</v>
      </c>
      <c r="E363" s="39" t="s">
        <v>5</v>
      </c>
    </row>
    <row r="364" spans="1:16" ht="25.5">
      <c r="A364" t="s">
        <v>50</v>
      </c>
      <c s="34" t="s">
        <v>801</v>
      </c>
      <c s="34" t="s">
        <v>1649</v>
      </c>
      <c s="35" t="s">
        <v>5</v>
      </c>
      <c s="6" t="s">
        <v>1650</v>
      </c>
      <c s="36" t="s">
        <v>82</v>
      </c>
      <c s="37">
        <v>660</v>
      </c>
      <c s="36">
        <v>0</v>
      </c>
      <c s="36">
        <f>ROUND(G364*H364,6)</f>
      </c>
      <c r="L364" s="38">
        <v>0</v>
      </c>
      <c s="32">
        <f>ROUND(ROUND(L364,2)*ROUND(G364,3),2)</f>
      </c>
      <c s="36" t="s">
        <v>55</v>
      </c>
      <c>
        <f>(M364*21)/100</f>
      </c>
      <c t="s">
        <v>28</v>
      </c>
    </row>
    <row r="365" spans="1:5" ht="25.5">
      <c r="A365" s="35" t="s">
        <v>56</v>
      </c>
      <c r="E365" s="39" t="s">
        <v>1650</v>
      </c>
    </row>
    <row r="366" spans="1:5" ht="12.75">
      <c r="A366" s="35" t="s">
        <v>57</v>
      </c>
      <c r="E366" s="40" t="s">
        <v>5</v>
      </c>
    </row>
    <row r="367" spans="1:5" ht="12.75">
      <c r="A367" t="s">
        <v>59</v>
      </c>
      <c r="E367" s="39" t="s">
        <v>5</v>
      </c>
    </row>
    <row r="368" spans="1:16" ht="12.75">
      <c r="A368" t="s">
        <v>50</v>
      </c>
      <c s="34" t="s">
        <v>804</v>
      </c>
      <c s="34" t="s">
        <v>1651</v>
      </c>
      <c s="35" t="s">
        <v>5</v>
      </c>
      <c s="6" t="s">
        <v>1652</v>
      </c>
      <c s="36" t="s">
        <v>89</v>
      </c>
      <c s="37">
        <v>72</v>
      </c>
      <c s="36">
        <v>0</v>
      </c>
      <c s="36">
        <f>ROUND(G368*H368,6)</f>
      </c>
      <c r="L368" s="38">
        <v>0</v>
      </c>
      <c s="32">
        <f>ROUND(ROUND(L368,2)*ROUND(G368,3),2)</f>
      </c>
      <c s="36" t="s">
        <v>55</v>
      </c>
      <c>
        <f>(M368*21)/100</f>
      </c>
      <c t="s">
        <v>28</v>
      </c>
    </row>
    <row r="369" spans="1:5" ht="12.75">
      <c r="A369" s="35" t="s">
        <v>56</v>
      </c>
      <c r="E369" s="39" t="s">
        <v>1652</v>
      </c>
    </row>
    <row r="370" spans="1:5" ht="12.75">
      <c r="A370" s="35" t="s">
        <v>57</v>
      </c>
      <c r="E370" s="40" t="s">
        <v>5</v>
      </c>
    </row>
    <row r="371" spans="1:5" ht="12.75">
      <c r="A371" t="s">
        <v>59</v>
      </c>
      <c r="E371" s="39" t="s">
        <v>5</v>
      </c>
    </row>
    <row r="372" spans="1:16" ht="12.75">
      <c r="A372" t="s">
        <v>50</v>
      </c>
      <c s="34" t="s">
        <v>807</v>
      </c>
      <c s="34" t="s">
        <v>1653</v>
      </c>
      <c s="35" t="s">
        <v>5</v>
      </c>
      <c s="6" t="s">
        <v>1654</v>
      </c>
      <c s="36" t="s">
        <v>82</v>
      </c>
      <c s="37">
        <v>35</v>
      </c>
      <c s="36">
        <v>0</v>
      </c>
      <c s="36">
        <f>ROUND(G372*H372,6)</f>
      </c>
      <c r="L372" s="38">
        <v>0</v>
      </c>
      <c s="32">
        <f>ROUND(ROUND(L372,2)*ROUND(G372,3),2)</f>
      </c>
      <c s="36" t="s">
        <v>55</v>
      </c>
      <c>
        <f>(M372*21)/100</f>
      </c>
      <c t="s">
        <v>28</v>
      </c>
    </row>
    <row r="373" spans="1:5" ht="12.75">
      <c r="A373" s="35" t="s">
        <v>56</v>
      </c>
      <c r="E373" s="39" t="s">
        <v>1654</v>
      </c>
    </row>
    <row r="374" spans="1:5" ht="12.75">
      <c r="A374" s="35" t="s">
        <v>57</v>
      </c>
      <c r="E374" s="40" t="s">
        <v>5</v>
      </c>
    </row>
    <row r="375" spans="1:5" ht="12.75">
      <c r="A375" t="s">
        <v>59</v>
      </c>
      <c r="E375" s="39" t="s">
        <v>1655</v>
      </c>
    </row>
    <row r="376" spans="1:13" ht="12.75">
      <c r="A376" t="s">
        <v>47</v>
      </c>
      <c r="C376" s="31" t="s">
        <v>1656</v>
      </c>
      <c r="E376" s="33" t="s">
        <v>1655</v>
      </c>
      <c r="J376" s="32">
        <f>0</f>
      </c>
      <c s="32">
        <f>0</f>
      </c>
      <c s="32">
        <f>0+L377+L381+L385</f>
      </c>
      <c s="32">
        <f>0+M377+M381+M385</f>
      </c>
    </row>
    <row r="377" spans="1:16" ht="12.75">
      <c r="A377" t="s">
        <v>50</v>
      </c>
      <c s="34" t="s">
        <v>810</v>
      </c>
      <c s="34" t="s">
        <v>1657</v>
      </c>
      <c s="35" t="s">
        <v>5</v>
      </c>
      <c s="6" t="s">
        <v>1658</v>
      </c>
      <c s="36" t="s">
        <v>89</v>
      </c>
      <c s="37">
        <v>1</v>
      </c>
      <c s="36">
        <v>0</v>
      </c>
      <c s="36">
        <f>ROUND(G377*H377,6)</f>
      </c>
      <c r="L377" s="38">
        <v>0</v>
      </c>
      <c s="32">
        <f>ROUND(ROUND(L377,2)*ROUND(G377,3),2)</f>
      </c>
      <c s="36" t="s">
        <v>55</v>
      </c>
      <c>
        <f>(M377*21)/100</f>
      </c>
      <c t="s">
        <v>28</v>
      </c>
    </row>
    <row r="378" spans="1:5" ht="12.75">
      <c r="A378" s="35" t="s">
        <v>56</v>
      </c>
      <c r="E378" s="39" t="s">
        <v>1658</v>
      </c>
    </row>
    <row r="379" spans="1:5" ht="12.75">
      <c r="A379" s="35" t="s">
        <v>57</v>
      </c>
      <c r="E379" s="40" t="s">
        <v>5</v>
      </c>
    </row>
    <row r="380" spans="1:5" ht="12.75">
      <c r="A380" t="s">
        <v>59</v>
      </c>
      <c r="E380" s="39" t="s">
        <v>5</v>
      </c>
    </row>
    <row r="381" spans="1:16" ht="12.75">
      <c r="A381" t="s">
        <v>50</v>
      </c>
      <c s="34" t="s">
        <v>813</v>
      </c>
      <c s="34" t="s">
        <v>1659</v>
      </c>
      <c s="35" t="s">
        <v>5</v>
      </c>
      <c s="6" t="s">
        <v>1660</v>
      </c>
      <c s="36" t="s">
        <v>89</v>
      </c>
      <c s="37">
        <v>1</v>
      </c>
      <c s="36">
        <v>0</v>
      </c>
      <c s="36">
        <f>ROUND(G381*H381,6)</f>
      </c>
      <c r="L381" s="38">
        <v>0</v>
      </c>
      <c s="32">
        <f>ROUND(ROUND(L381,2)*ROUND(G381,3),2)</f>
      </c>
      <c s="36" t="s">
        <v>55</v>
      </c>
      <c>
        <f>(M381*21)/100</f>
      </c>
      <c t="s">
        <v>28</v>
      </c>
    </row>
    <row r="382" spans="1:5" ht="12.75">
      <c r="A382" s="35" t="s">
        <v>56</v>
      </c>
      <c r="E382" s="39" t="s">
        <v>1660</v>
      </c>
    </row>
    <row r="383" spans="1:5" ht="12.75">
      <c r="A383" s="35" t="s">
        <v>57</v>
      </c>
      <c r="E383" s="40" t="s">
        <v>5</v>
      </c>
    </row>
    <row r="384" spans="1:5" ht="12.75">
      <c r="A384" t="s">
        <v>59</v>
      </c>
      <c r="E384" s="39" t="s">
        <v>5</v>
      </c>
    </row>
    <row r="385" spans="1:16" ht="25.5">
      <c r="A385" t="s">
        <v>50</v>
      </c>
      <c s="34" t="s">
        <v>517</v>
      </c>
      <c s="34" t="s">
        <v>1571</v>
      </c>
      <c s="35" t="s">
        <v>5</v>
      </c>
      <c s="6" t="s">
        <v>1661</v>
      </c>
      <c s="36" t="s">
        <v>943</v>
      </c>
      <c s="37">
        <v>1</v>
      </c>
      <c s="36">
        <v>0</v>
      </c>
      <c s="36">
        <f>ROUND(G385*H385,6)</f>
      </c>
      <c r="L385" s="38">
        <v>0</v>
      </c>
      <c s="32">
        <f>ROUND(ROUND(L385,2)*ROUND(G385,3),2)</f>
      </c>
      <c s="36" t="s">
        <v>55</v>
      </c>
      <c>
        <f>(M385*21)/100</f>
      </c>
      <c t="s">
        <v>28</v>
      </c>
    </row>
    <row r="386" spans="1:5" ht="25.5">
      <c r="A386" s="35" t="s">
        <v>56</v>
      </c>
      <c r="E386" s="39" t="s">
        <v>1661</v>
      </c>
    </row>
    <row r="387" spans="1:5" ht="12.75">
      <c r="A387" s="35" t="s">
        <v>57</v>
      </c>
      <c r="E387" s="40" t="s">
        <v>5</v>
      </c>
    </row>
    <row r="388" spans="1:5" ht="12.75">
      <c r="A388" t="s">
        <v>59</v>
      </c>
      <c r="E388" s="39" t="s">
        <v>1662</v>
      </c>
    </row>
    <row r="389" spans="1:13" ht="12.75">
      <c r="A389" t="s">
        <v>47</v>
      </c>
      <c r="C389" s="31" t="s">
        <v>1663</v>
      </c>
      <c r="E389" s="33" t="s">
        <v>1662</v>
      </c>
      <c r="J389" s="32">
        <f>0</f>
      </c>
      <c s="32">
        <f>0</f>
      </c>
      <c s="32">
        <f>0+L390+L394+L398+L402+L406+L410+L414+L418+L422+L426+L430+L434+L438+L442+L446+L450+L454+L458+L462+L466+L470+L474+L478+L482+L486+L490+L494+L498+L502+L506+L510+L514+L518+L522+L526+L530+L534+L538+L542+L546+L550+L554+L558+L562+L566+L570+L574+L578</f>
      </c>
      <c s="32">
        <f>0+M390+M394+M398+M402+M406+M410+M414+M418+M422+M426+M430+M434+M438+M442+M446+M450+M454+M458+M462+M466+M470+M474+M478+M482+M486+M490+M494+M498+M502+M506+M510+M514+M518+M522+M526+M530+M534+M538+M542+M546+M550+M554+M558+M562+M566+M570+M574+M578</f>
      </c>
    </row>
    <row r="390" spans="1:16" ht="12.75">
      <c r="A390" t="s">
        <v>50</v>
      </c>
      <c s="34" t="s">
        <v>522</v>
      </c>
      <c s="34" t="s">
        <v>1664</v>
      </c>
      <c s="35" t="s">
        <v>5</v>
      </c>
      <c s="6" t="s">
        <v>1665</v>
      </c>
      <c s="36" t="s">
        <v>89</v>
      </c>
      <c s="37">
        <v>1</v>
      </c>
      <c s="36">
        <v>0</v>
      </c>
      <c s="36">
        <f>ROUND(G390*H390,6)</f>
      </c>
      <c r="L390" s="38">
        <v>0</v>
      </c>
      <c s="32">
        <f>ROUND(ROUND(L390,2)*ROUND(G390,3),2)</f>
      </c>
      <c s="36" t="s">
        <v>55</v>
      </c>
      <c>
        <f>(M390*21)/100</f>
      </c>
      <c t="s">
        <v>28</v>
      </c>
    </row>
    <row r="391" spans="1:5" ht="12.75">
      <c r="A391" s="35" t="s">
        <v>56</v>
      </c>
      <c r="E391" s="39" t="s">
        <v>1665</v>
      </c>
    </row>
    <row r="392" spans="1:5" ht="12.75">
      <c r="A392" s="35" t="s">
        <v>57</v>
      </c>
      <c r="E392" s="40" t="s">
        <v>5</v>
      </c>
    </row>
    <row r="393" spans="1:5" ht="12.75">
      <c r="A393" t="s">
        <v>59</v>
      </c>
      <c r="E393" s="39" t="s">
        <v>5</v>
      </c>
    </row>
    <row r="394" spans="1:16" ht="12.75">
      <c r="A394" t="s">
        <v>50</v>
      </c>
      <c s="34" t="s">
        <v>303</v>
      </c>
      <c s="34" t="s">
        <v>1666</v>
      </c>
      <c s="35" t="s">
        <v>5</v>
      </c>
      <c s="6" t="s">
        <v>1667</v>
      </c>
      <c s="36" t="s">
        <v>89</v>
      </c>
      <c s="37">
        <v>1</v>
      </c>
      <c s="36">
        <v>0</v>
      </c>
      <c s="36">
        <f>ROUND(G394*H394,6)</f>
      </c>
      <c r="L394" s="38">
        <v>0</v>
      </c>
      <c s="32">
        <f>ROUND(ROUND(L394,2)*ROUND(G394,3),2)</f>
      </c>
      <c s="36" t="s">
        <v>55</v>
      </c>
      <c>
        <f>(M394*21)/100</f>
      </c>
      <c t="s">
        <v>28</v>
      </c>
    </row>
    <row r="395" spans="1:5" ht="12.75">
      <c r="A395" s="35" t="s">
        <v>56</v>
      </c>
      <c r="E395" s="39" t="s">
        <v>1667</v>
      </c>
    </row>
    <row r="396" spans="1:5" ht="12.75">
      <c r="A396" s="35" t="s">
        <v>57</v>
      </c>
      <c r="E396" s="40" t="s">
        <v>5</v>
      </c>
    </row>
    <row r="397" spans="1:5" ht="12.75">
      <c r="A397" t="s">
        <v>59</v>
      </c>
      <c r="E397" s="39" t="s">
        <v>5</v>
      </c>
    </row>
    <row r="398" spans="1:16" ht="12.75">
      <c r="A398" t="s">
        <v>50</v>
      </c>
      <c s="34" t="s">
        <v>536</v>
      </c>
      <c s="34" t="s">
        <v>1668</v>
      </c>
      <c s="35" t="s">
        <v>5</v>
      </c>
      <c s="6" t="s">
        <v>1669</v>
      </c>
      <c s="36" t="s">
        <v>89</v>
      </c>
      <c s="37">
        <v>1</v>
      </c>
      <c s="36">
        <v>0</v>
      </c>
      <c s="36">
        <f>ROUND(G398*H398,6)</f>
      </c>
      <c r="L398" s="38">
        <v>0</v>
      </c>
      <c s="32">
        <f>ROUND(ROUND(L398,2)*ROUND(G398,3),2)</f>
      </c>
      <c s="36" t="s">
        <v>55</v>
      </c>
      <c>
        <f>(M398*21)/100</f>
      </c>
      <c t="s">
        <v>28</v>
      </c>
    </row>
    <row r="399" spans="1:5" ht="12.75">
      <c r="A399" s="35" t="s">
        <v>56</v>
      </c>
      <c r="E399" s="39" t="s">
        <v>1669</v>
      </c>
    </row>
    <row r="400" spans="1:5" ht="12.75">
      <c r="A400" s="35" t="s">
        <v>57</v>
      </c>
      <c r="E400" s="40" t="s">
        <v>5</v>
      </c>
    </row>
    <row r="401" spans="1:5" ht="12.75">
      <c r="A401" t="s">
        <v>59</v>
      </c>
      <c r="E401" s="39" t="s">
        <v>5</v>
      </c>
    </row>
    <row r="402" spans="1:16" ht="12.75">
      <c r="A402" t="s">
        <v>50</v>
      </c>
      <c s="34" t="s">
        <v>824</v>
      </c>
      <c s="34" t="s">
        <v>1670</v>
      </c>
      <c s="35" t="s">
        <v>5</v>
      </c>
      <c s="6" t="s">
        <v>1671</v>
      </c>
      <c s="36" t="s">
        <v>89</v>
      </c>
      <c s="37">
        <v>4</v>
      </c>
      <c s="36">
        <v>0</v>
      </c>
      <c s="36">
        <f>ROUND(G402*H402,6)</f>
      </c>
      <c r="L402" s="38">
        <v>0</v>
      </c>
      <c s="32">
        <f>ROUND(ROUND(L402,2)*ROUND(G402,3),2)</f>
      </c>
      <c s="36" t="s">
        <v>55</v>
      </c>
      <c>
        <f>(M402*21)/100</f>
      </c>
      <c t="s">
        <v>28</v>
      </c>
    </row>
    <row r="403" spans="1:5" ht="12.75">
      <c r="A403" s="35" t="s">
        <v>56</v>
      </c>
      <c r="E403" s="39" t="s">
        <v>1671</v>
      </c>
    </row>
    <row r="404" spans="1:5" ht="12.75">
      <c r="A404" s="35" t="s">
        <v>57</v>
      </c>
      <c r="E404" s="40" t="s">
        <v>5</v>
      </c>
    </row>
    <row r="405" spans="1:5" ht="12.75">
      <c r="A405" t="s">
        <v>59</v>
      </c>
      <c r="E405" s="39" t="s">
        <v>5</v>
      </c>
    </row>
    <row r="406" spans="1:16" ht="12.75">
      <c r="A406" t="s">
        <v>50</v>
      </c>
      <c s="34" t="s">
        <v>827</v>
      </c>
      <c s="34" t="s">
        <v>1672</v>
      </c>
      <c s="35" t="s">
        <v>5</v>
      </c>
      <c s="6" t="s">
        <v>1673</v>
      </c>
      <c s="36" t="s">
        <v>89</v>
      </c>
      <c s="37">
        <v>4</v>
      </c>
      <c s="36">
        <v>0</v>
      </c>
      <c s="36">
        <f>ROUND(G406*H406,6)</f>
      </c>
      <c r="L406" s="38">
        <v>0</v>
      </c>
      <c s="32">
        <f>ROUND(ROUND(L406,2)*ROUND(G406,3),2)</f>
      </c>
      <c s="36" t="s">
        <v>55</v>
      </c>
      <c>
        <f>(M406*21)/100</f>
      </c>
      <c t="s">
        <v>28</v>
      </c>
    </row>
    <row r="407" spans="1:5" ht="12.75">
      <c r="A407" s="35" t="s">
        <v>56</v>
      </c>
      <c r="E407" s="39" t="s">
        <v>1673</v>
      </c>
    </row>
    <row r="408" spans="1:5" ht="12.75">
      <c r="A408" s="35" t="s">
        <v>57</v>
      </c>
      <c r="E408" s="40" t="s">
        <v>5</v>
      </c>
    </row>
    <row r="409" spans="1:5" ht="12.75">
      <c r="A409" t="s">
        <v>59</v>
      </c>
      <c r="E409" s="39" t="s">
        <v>5</v>
      </c>
    </row>
    <row r="410" spans="1:16" ht="12.75">
      <c r="A410" t="s">
        <v>50</v>
      </c>
      <c s="34" t="s">
        <v>830</v>
      </c>
      <c s="34" t="s">
        <v>1674</v>
      </c>
      <c s="35" t="s">
        <v>5</v>
      </c>
      <c s="6" t="s">
        <v>1675</v>
      </c>
      <c s="36" t="s">
        <v>89</v>
      </c>
      <c s="37">
        <v>5</v>
      </c>
      <c s="36">
        <v>0</v>
      </c>
      <c s="36">
        <f>ROUND(G410*H410,6)</f>
      </c>
      <c r="L410" s="38">
        <v>0</v>
      </c>
      <c s="32">
        <f>ROUND(ROUND(L410,2)*ROUND(G410,3),2)</f>
      </c>
      <c s="36" t="s">
        <v>55</v>
      </c>
      <c>
        <f>(M410*21)/100</f>
      </c>
      <c t="s">
        <v>28</v>
      </c>
    </row>
    <row r="411" spans="1:5" ht="12.75">
      <c r="A411" s="35" t="s">
        <v>56</v>
      </c>
      <c r="E411" s="39" t="s">
        <v>1675</v>
      </c>
    </row>
    <row r="412" spans="1:5" ht="12.75">
      <c r="A412" s="35" t="s">
        <v>57</v>
      </c>
      <c r="E412" s="40" t="s">
        <v>5</v>
      </c>
    </row>
    <row r="413" spans="1:5" ht="12.75">
      <c r="A413" t="s">
        <v>59</v>
      </c>
      <c r="E413" s="39" t="s">
        <v>5</v>
      </c>
    </row>
    <row r="414" spans="1:16" ht="25.5">
      <c r="A414" t="s">
        <v>50</v>
      </c>
      <c s="34" t="s">
        <v>835</v>
      </c>
      <c s="34" t="s">
        <v>1676</v>
      </c>
      <c s="35" t="s">
        <v>5</v>
      </c>
      <c s="6" t="s">
        <v>1677</v>
      </c>
      <c s="36" t="s">
        <v>89</v>
      </c>
      <c s="37">
        <v>3</v>
      </c>
      <c s="36">
        <v>0</v>
      </c>
      <c s="36">
        <f>ROUND(G414*H414,6)</f>
      </c>
      <c r="L414" s="38">
        <v>0</v>
      </c>
      <c s="32">
        <f>ROUND(ROUND(L414,2)*ROUND(G414,3),2)</f>
      </c>
      <c s="36" t="s">
        <v>55</v>
      </c>
      <c>
        <f>(M414*21)/100</f>
      </c>
      <c t="s">
        <v>28</v>
      </c>
    </row>
    <row r="415" spans="1:5" ht="25.5">
      <c r="A415" s="35" t="s">
        <v>56</v>
      </c>
      <c r="E415" s="39" t="s">
        <v>1677</v>
      </c>
    </row>
    <row r="416" spans="1:5" ht="12.75">
      <c r="A416" s="35" t="s">
        <v>57</v>
      </c>
      <c r="E416" s="40" t="s">
        <v>5</v>
      </c>
    </row>
    <row r="417" spans="1:5" ht="12.75">
      <c r="A417" t="s">
        <v>59</v>
      </c>
      <c r="E417" s="39" t="s">
        <v>5</v>
      </c>
    </row>
    <row r="418" spans="1:16" ht="12.75">
      <c r="A418" t="s">
        <v>50</v>
      </c>
      <c s="34" t="s">
        <v>839</v>
      </c>
      <c s="34" t="s">
        <v>1678</v>
      </c>
      <c s="35" t="s">
        <v>5</v>
      </c>
      <c s="6" t="s">
        <v>1679</v>
      </c>
      <c s="36" t="s">
        <v>89</v>
      </c>
      <c s="37">
        <v>8</v>
      </c>
      <c s="36">
        <v>0</v>
      </c>
      <c s="36">
        <f>ROUND(G418*H418,6)</f>
      </c>
      <c r="L418" s="38">
        <v>0</v>
      </c>
      <c s="32">
        <f>ROUND(ROUND(L418,2)*ROUND(G418,3),2)</f>
      </c>
      <c s="36" t="s">
        <v>55</v>
      </c>
      <c>
        <f>(M418*21)/100</f>
      </c>
      <c t="s">
        <v>28</v>
      </c>
    </row>
    <row r="419" spans="1:5" ht="12.75">
      <c r="A419" s="35" t="s">
        <v>56</v>
      </c>
      <c r="E419" s="39" t="s">
        <v>1679</v>
      </c>
    </row>
    <row r="420" spans="1:5" ht="12.75">
      <c r="A420" s="35" t="s">
        <v>57</v>
      </c>
      <c r="E420" s="40" t="s">
        <v>5</v>
      </c>
    </row>
    <row r="421" spans="1:5" ht="12.75">
      <c r="A421" t="s">
        <v>59</v>
      </c>
      <c r="E421" s="39" t="s">
        <v>5</v>
      </c>
    </row>
    <row r="422" spans="1:16" ht="12.75">
      <c r="A422" t="s">
        <v>50</v>
      </c>
      <c s="34" t="s">
        <v>843</v>
      </c>
      <c s="34" t="s">
        <v>1680</v>
      </c>
      <c s="35" t="s">
        <v>5</v>
      </c>
      <c s="6" t="s">
        <v>1681</v>
      </c>
      <c s="36" t="s">
        <v>89</v>
      </c>
      <c s="37">
        <v>29</v>
      </c>
      <c s="36">
        <v>0</v>
      </c>
      <c s="36">
        <f>ROUND(G422*H422,6)</f>
      </c>
      <c r="L422" s="38">
        <v>0</v>
      </c>
      <c s="32">
        <f>ROUND(ROUND(L422,2)*ROUND(G422,3),2)</f>
      </c>
      <c s="36" t="s">
        <v>55</v>
      </c>
      <c>
        <f>(M422*21)/100</f>
      </c>
      <c t="s">
        <v>28</v>
      </c>
    </row>
    <row r="423" spans="1:5" ht="12.75">
      <c r="A423" s="35" t="s">
        <v>56</v>
      </c>
      <c r="E423" s="39" t="s">
        <v>1681</v>
      </c>
    </row>
    <row r="424" spans="1:5" ht="12.75">
      <c r="A424" s="35" t="s">
        <v>57</v>
      </c>
      <c r="E424" s="40" t="s">
        <v>5</v>
      </c>
    </row>
    <row r="425" spans="1:5" ht="12.75">
      <c r="A425" t="s">
        <v>59</v>
      </c>
      <c r="E425" s="39" t="s">
        <v>5</v>
      </c>
    </row>
    <row r="426" spans="1:16" ht="12.75">
      <c r="A426" t="s">
        <v>50</v>
      </c>
      <c s="34" t="s">
        <v>846</v>
      </c>
      <c s="34" t="s">
        <v>1682</v>
      </c>
      <c s="35" t="s">
        <v>5</v>
      </c>
      <c s="6" t="s">
        <v>1683</v>
      </c>
      <c s="36" t="s">
        <v>89</v>
      </c>
      <c s="37">
        <v>29</v>
      </c>
      <c s="36">
        <v>0</v>
      </c>
      <c s="36">
        <f>ROUND(G426*H426,6)</f>
      </c>
      <c r="L426" s="38">
        <v>0</v>
      </c>
      <c s="32">
        <f>ROUND(ROUND(L426,2)*ROUND(G426,3),2)</f>
      </c>
      <c s="36" t="s">
        <v>55</v>
      </c>
      <c>
        <f>(M426*21)/100</f>
      </c>
      <c t="s">
        <v>28</v>
      </c>
    </row>
    <row r="427" spans="1:5" ht="12.75">
      <c r="A427" s="35" t="s">
        <v>56</v>
      </c>
      <c r="E427" s="39" t="s">
        <v>1683</v>
      </c>
    </row>
    <row r="428" spans="1:5" ht="12.75">
      <c r="A428" s="35" t="s">
        <v>57</v>
      </c>
      <c r="E428" s="40" t="s">
        <v>5</v>
      </c>
    </row>
    <row r="429" spans="1:5" ht="12.75">
      <c r="A429" t="s">
        <v>59</v>
      </c>
      <c r="E429" s="39" t="s">
        <v>5</v>
      </c>
    </row>
    <row r="430" spans="1:16" ht="12.75">
      <c r="A430" t="s">
        <v>50</v>
      </c>
      <c s="34" t="s">
        <v>849</v>
      </c>
      <c s="34" t="s">
        <v>1684</v>
      </c>
      <c s="35" t="s">
        <v>5</v>
      </c>
      <c s="6" t="s">
        <v>1685</v>
      </c>
      <c s="36" t="s">
        <v>89</v>
      </c>
      <c s="37">
        <v>66</v>
      </c>
      <c s="36">
        <v>0</v>
      </c>
      <c s="36">
        <f>ROUND(G430*H430,6)</f>
      </c>
      <c r="L430" s="38">
        <v>0</v>
      </c>
      <c s="32">
        <f>ROUND(ROUND(L430,2)*ROUND(G430,3),2)</f>
      </c>
      <c s="36" t="s">
        <v>55</v>
      </c>
      <c>
        <f>(M430*21)/100</f>
      </c>
      <c t="s">
        <v>28</v>
      </c>
    </row>
    <row r="431" spans="1:5" ht="12.75">
      <c r="A431" s="35" t="s">
        <v>56</v>
      </c>
      <c r="E431" s="39" t="s">
        <v>1685</v>
      </c>
    </row>
    <row r="432" spans="1:5" ht="12.75">
      <c r="A432" s="35" t="s">
        <v>57</v>
      </c>
      <c r="E432" s="40" t="s">
        <v>5</v>
      </c>
    </row>
    <row r="433" spans="1:5" ht="12.75">
      <c r="A433" t="s">
        <v>59</v>
      </c>
      <c r="E433" s="39" t="s">
        <v>5</v>
      </c>
    </row>
    <row r="434" spans="1:16" ht="12.75">
      <c r="A434" t="s">
        <v>50</v>
      </c>
      <c s="34" t="s">
        <v>852</v>
      </c>
      <c s="34" t="s">
        <v>1686</v>
      </c>
      <c s="35" t="s">
        <v>5</v>
      </c>
      <c s="6" t="s">
        <v>1687</v>
      </c>
      <c s="36" t="s">
        <v>89</v>
      </c>
      <c s="37">
        <v>66</v>
      </c>
      <c s="36">
        <v>0</v>
      </c>
      <c s="36">
        <f>ROUND(G434*H434,6)</f>
      </c>
      <c r="L434" s="38">
        <v>0</v>
      </c>
      <c s="32">
        <f>ROUND(ROUND(L434,2)*ROUND(G434,3),2)</f>
      </c>
      <c s="36" t="s">
        <v>55</v>
      </c>
      <c>
        <f>(M434*21)/100</f>
      </c>
      <c t="s">
        <v>28</v>
      </c>
    </row>
    <row r="435" spans="1:5" ht="12.75">
      <c r="A435" s="35" t="s">
        <v>56</v>
      </c>
      <c r="E435" s="39" t="s">
        <v>1687</v>
      </c>
    </row>
    <row r="436" spans="1:5" ht="12.75">
      <c r="A436" s="35" t="s">
        <v>57</v>
      </c>
      <c r="E436" s="40" t="s">
        <v>5</v>
      </c>
    </row>
    <row r="437" spans="1:5" ht="12.75">
      <c r="A437" t="s">
        <v>59</v>
      </c>
      <c r="E437" s="39" t="s">
        <v>5</v>
      </c>
    </row>
    <row r="438" spans="1:16" ht="12.75">
      <c r="A438" t="s">
        <v>50</v>
      </c>
      <c s="34" t="s">
        <v>856</v>
      </c>
      <c s="34" t="s">
        <v>1688</v>
      </c>
      <c s="35" t="s">
        <v>5</v>
      </c>
      <c s="6" t="s">
        <v>1689</v>
      </c>
      <c s="36" t="s">
        <v>89</v>
      </c>
      <c s="37">
        <v>20</v>
      </c>
      <c s="36">
        <v>0</v>
      </c>
      <c s="36">
        <f>ROUND(G438*H438,6)</f>
      </c>
      <c r="L438" s="38">
        <v>0</v>
      </c>
      <c s="32">
        <f>ROUND(ROUND(L438,2)*ROUND(G438,3),2)</f>
      </c>
      <c s="36" t="s">
        <v>55</v>
      </c>
      <c>
        <f>(M438*21)/100</f>
      </c>
      <c t="s">
        <v>28</v>
      </c>
    </row>
    <row r="439" spans="1:5" ht="12.75">
      <c r="A439" s="35" t="s">
        <v>56</v>
      </c>
      <c r="E439" s="39" t="s">
        <v>1689</v>
      </c>
    </row>
    <row r="440" spans="1:5" ht="12.75">
      <c r="A440" s="35" t="s">
        <v>57</v>
      </c>
      <c r="E440" s="40" t="s">
        <v>5</v>
      </c>
    </row>
    <row r="441" spans="1:5" ht="12.75">
      <c r="A441" t="s">
        <v>59</v>
      </c>
      <c r="E441" s="39" t="s">
        <v>5</v>
      </c>
    </row>
    <row r="442" spans="1:16" ht="12.75">
      <c r="A442" t="s">
        <v>50</v>
      </c>
      <c s="34" t="s">
        <v>860</v>
      </c>
      <c s="34" t="s">
        <v>1690</v>
      </c>
      <c s="35" t="s">
        <v>5</v>
      </c>
      <c s="6" t="s">
        <v>1691</v>
      </c>
      <c s="36" t="s">
        <v>89</v>
      </c>
      <c s="37">
        <v>20</v>
      </c>
      <c s="36">
        <v>0</v>
      </c>
      <c s="36">
        <f>ROUND(G442*H442,6)</f>
      </c>
      <c r="L442" s="38">
        <v>0</v>
      </c>
      <c s="32">
        <f>ROUND(ROUND(L442,2)*ROUND(G442,3),2)</f>
      </c>
      <c s="36" t="s">
        <v>55</v>
      </c>
      <c>
        <f>(M442*21)/100</f>
      </c>
      <c t="s">
        <v>28</v>
      </c>
    </row>
    <row r="443" spans="1:5" ht="12.75">
      <c r="A443" s="35" t="s">
        <v>56</v>
      </c>
      <c r="E443" s="39" t="s">
        <v>1691</v>
      </c>
    </row>
    <row r="444" spans="1:5" ht="12.75">
      <c r="A444" s="35" t="s">
        <v>57</v>
      </c>
      <c r="E444" s="40" t="s">
        <v>5</v>
      </c>
    </row>
    <row r="445" spans="1:5" ht="12.75">
      <c r="A445" t="s">
        <v>59</v>
      </c>
      <c r="E445" s="39" t="s">
        <v>5</v>
      </c>
    </row>
    <row r="446" spans="1:16" ht="12.75">
      <c r="A446" t="s">
        <v>50</v>
      </c>
      <c s="34" t="s">
        <v>863</v>
      </c>
      <c s="34" t="s">
        <v>1692</v>
      </c>
      <c s="35" t="s">
        <v>5</v>
      </c>
      <c s="6" t="s">
        <v>1693</v>
      </c>
      <c s="36" t="s">
        <v>89</v>
      </c>
      <c s="37">
        <v>2</v>
      </c>
      <c s="36">
        <v>0</v>
      </c>
      <c s="36">
        <f>ROUND(G446*H446,6)</f>
      </c>
      <c r="L446" s="38">
        <v>0</v>
      </c>
      <c s="32">
        <f>ROUND(ROUND(L446,2)*ROUND(G446,3),2)</f>
      </c>
      <c s="36" t="s">
        <v>55</v>
      </c>
      <c>
        <f>(M446*21)/100</f>
      </c>
      <c t="s">
        <v>28</v>
      </c>
    </row>
    <row r="447" spans="1:5" ht="12.75">
      <c r="A447" s="35" t="s">
        <v>56</v>
      </c>
      <c r="E447" s="39" t="s">
        <v>1693</v>
      </c>
    </row>
    <row r="448" spans="1:5" ht="12.75">
      <c r="A448" s="35" t="s">
        <v>57</v>
      </c>
      <c r="E448" s="40" t="s">
        <v>5</v>
      </c>
    </row>
    <row r="449" spans="1:5" ht="12.75">
      <c r="A449" t="s">
        <v>59</v>
      </c>
      <c r="E449" s="39" t="s">
        <v>5</v>
      </c>
    </row>
    <row r="450" spans="1:16" ht="12.75">
      <c r="A450" t="s">
        <v>50</v>
      </c>
      <c s="34" t="s">
        <v>866</v>
      </c>
      <c s="34" t="s">
        <v>1694</v>
      </c>
      <c s="35" t="s">
        <v>5</v>
      </c>
      <c s="6" t="s">
        <v>1695</v>
      </c>
      <c s="36" t="s">
        <v>89</v>
      </c>
      <c s="37">
        <v>2</v>
      </c>
      <c s="36">
        <v>0</v>
      </c>
      <c s="36">
        <f>ROUND(G450*H450,6)</f>
      </c>
      <c r="L450" s="38">
        <v>0</v>
      </c>
      <c s="32">
        <f>ROUND(ROUND(L450,2)*ROUND(G450,3),2)</f>
      </c>
      <c s="36" t="s">
        <v>55</v>
      </c>
      <c>
        <f>(M450*21)/100</f>
      </c>
      <c t="s">
        <v>28</v>
      </c>
    </row>
    <row r="451" spans="1:5" ht="12.75">
      <c r="A451" s="35" t="s">
        <v>56</v>
      </c>
      <c r="E451" s="39" t="s">
        <v>1695</v>
      </c>
    </row>
    <row r="452" spans="1:5" ht="12.75">
      <c r="A452" s="35" t="s">
        <v>57</v>
      </c>
      <c r="E452" s="40" t="s">
        <v>5</v>
      </c>
    </row>
    <row r="453" spans="1:5" ht="12.75">
      <c r="A453" t="s">
        <v>59</v>
      </c>
      <c r="E453" s="39" t="s">
        <v>5</v>
      </c>
    </row>
    <row r="454" spans="1:16" ht="12.75">
      <c r="A454" t="s">
        <v>50</v>
      </c>
      <c s="34" t="s">
        <v>869</v>
      </c>
      <c s="34" t="s">
        <v>1696</v>
      </c>
      <c s="35" t="s">
        <v>5</v>
      </c>
      <c s="6" t="s">
        <v>1697</v>
      </c>
      <c s="36" t="s">
        <v>89</v>
      </c>
      <c s="37">
        <v>9</v>
      </c>
      <c s="36">
        <v>0</v>
      </c>
      <c s="36">
        <f>ROUND(G454*H454,6)</f>
      </c>
      <c r="L454" s="38">
        <v>0</v>
      </c>
      <c s="32">
        <f>ROUND(ROUND(L454,2)*ROUND(G454,3),2)</f>
      </c>
      <c s="36" t="s">
        <v>55</v>
      </c>
      <c>
        <f>(M454*21)/100</f>
      </c>
      <c t="s">
        <v>28</v>
      </c>
    </row>
    <row r="455" spans="1:5" ht="12.75">
      <c r="A455" s="35" t="s">
        <v>56</v>
      </c>
      <c r="E455" s="39" t="s">
        <v>1697</v>
      </c>
    </row>
    <row r="456" spans="1:5" ht="12.75">
      <c r="A456" s="35" t="s">
        <v>57</v>
      </c>
      <c r="E456" s="40" t="s">
        <v>5</v>
      </c>
    </row>
    <row r="457" spans="1:5" ht="12.75">
      <c r="A457" t="s">
        <v>59</v>
      </c>
      <c r="E457" s="39" t="s">
        <v>5</v>
      </c>
    </row>
    <row r="458" spans="1:16" ht="12.75">
      <c r="A458" t="s">
        <v>50</v>
      </c>
      <c s="34" t="s">
        <v>872</v>
      </c>
      <c s="34" t="s">
        <v>1698</v>
      </c>
      <c s="35" t="s">
        <v>5</v>
      </c>
      <c s="6" t="s">
        <v>1699</v>
      </c>
      <c s="36" t="s">
        <v>89</v>
      </c>
      <c s="37">
        <v>9</v>
      </c>
      <c s="36">
        <v>0</v>
      </c>
      <c s="36">
        <f>ROUND(G458*H458,6)</f>
      </c>
      <c r="L458" s="38">
        <v>0</v>
      </c>
      <c s="32">
        <f>ROUND(ROUND(L458,2)*ROUND(G458,3),2)</f>
      </c>
      <c s="36" t="s">
        <v>55</v>
      </c>
      <c>
        <f>(M458*21)/100</f>
      </c>
      <c t="s">
        <v>28</v>
      </c>
    </row>
    <row r="459" spans="1:5" ht="12.75">
      <c r="A459" s="35" t="s">
        <v>56</v>
      </c>
      <c r="E459" s="39" t="s">
        <v>1699</v>
      </c>
    </row>
    <row r="460" spans="1:5" ht="12.75">
      <c r="A460" s="35" t="s">
        <v>57</v>
      </c>
      <c r="E460" s="40" t="s">
        <v>5</v>
      </c>
    </row>
    <row r="461" spans="1:5" ht="12.75">
      <c r="A461" t="s">
        <v>59</v>
      </c>
      <c r="E461" s="39" t="s">
        <v>5</v>
      </c>
    </row>
    <row r="462" spans="1:16" ht="12.75">
      <c r="A462" t="s">
        <v>50</v>
      </c>
      <c s="34" t="s">
        <v>875</v>
      </c>
      <c s="34" t="s">
        <v>1700</v>
      </c>
      <c s="35" t="s">
        <v>5</v>
      </c>
      <c s="6" t="s">
        <v>1701</v>
      </c>
      <c s="36" t="s">
        <v>89</v>
      </c>
      <c s="37">
        <v>5</v>
      </c>
      <c s="36">
        <v>0</v>
      </c>
      <c s="36">
        <f>ROUND(G462*H462,6)</f>
      </c>
      <c r="L462" s="38">
        <v>0</v>
      </c>
      <c s="32">
        <f>ROUND(ROUND(L462,2)*ROUND(G462,3),2)</f>
      </c>
      <c s="36" t="s">
        <v>55</v>
      </c>
      <c>
        <f>(M462*21)/100</f>
      </c>
      <c t="s">
        <v>28</v>
      </c>
    </row>
    <row r="463" spans="1:5" ht="12.75">
      <c r="A463" s="35" t="s">
        <v>56</v>
      </c>
      <c r="E463" s="39" t="s">
        <v>1701</v>
      </c>
    </row>
    <row r="464" spans="1:5" ht="12.75">
      <c r="A464" s="35" t="s">
        <v>57</v>
      </c>
      <c r="E464" s="40" t="s">
        <v>5</v>
      </c>
    </row>
    <row r="465" spans="1:5" ht="12.75">
      <c r="A465" t="s">
        <v>59</v>
      </c>
      <c r="E465" s="39" t="s">
        <v>5</v>
      </c>
    </row>
    <row r="466" spans="1:16" ht="12.75">
      <c r="A466" t="s">
        <v>50</v>
      </c>
      <c s="34" t="s">
        <v>878</v>
      </c>
      <c s="34" t="s">
        <v>1702</v>
      </c>
      <c s="35" t="s">
        <v>5</v>
      </c>
      <c s="6" t="s">
        <v>1703</v>
      </c>
      <c s="36" t="s">
        <v>89</v>
      </c>
      <c s="37">
        <v>5</v>
      </c>
      <c s="36">
        <v>0</v>
      </c>
      <c s="36">
        <f>ROUND(G466*H466,6)</f>
      </c>
      <c r="L466" s="38">
        <v>0</v>
      </c>
      <c s="32">
        <f>ROUND(ROUND(L466,2)*ROUND(G466,3),2)</f>
      </c>
      <c s="36" t="s">
        <v>55</v>
      </c>
      <c>
        <f>(M466*21)/100</f>
      </c>
      <c t="s">
        <v>28</v>
      </c>
    </row>
    <row r="467" spans="1:5" ht="12.75">
      <c r="A467" s="35" t="s">
        <v>56</v>
      </c>
      <c r="E467" s="39" t="s">
        <v>1703</v>
      </c>
    </row>
    <row r="468" spans="1:5" ht="12.75">
      <c r="A468" s="35" t="s">
        <v>57</v>
      </c>
      <c r="E468" s="40" t="s">
        <v>5</v>
      </c>
    </row>
    <row r="469" spans="1:5" ht="12.75">
      <c r="A469" t="s">
        <v>59</v>
      </c>
      <c r="E469" s="39" t="s">
        <v>5</v>
      </c>
    </row>
    <row r="470" spans="1:16" ht="12.75">
      <c r="A470" t="s">
        <v>50</v>
      </c>
      <c s="34" t="s">
        <v>881</v>
      </c>
      <c s="34" t="s">
        <v>1704</v>
      </c>
      <c s="35" t="s">
        <v>5</v>
      </c>
      <c s="6" t="s">
        <v>1705</v>
      </c>
      <c s="36" t="s">
        <v>89</v>
      </c>
      <c s="37">
        <v>4</v>
      </c>
      <c s="36">
        <v>0</v>
      </c>
      <c s="36">
        <f>ROUND(G470*H470,6)</f>
      </c>
      <c r="L470" s="38">
        <v>0</v>
      </c>
      <c s="32">
        <f>ROUND(ROUND(L470,2)*ROUND(G470,3),2)</f>
      </c>
      <c s="36" t="s">
        <v>55</v>
      </c>
      <c>
        <f>(M470*21)/100</f>
      </c>
      <c t="s">
        <v>28</v>
      </c>
    </row>
    <row r="471" spans="1:5" ht="12.75">
      <c r="A471" s="35" t="s">
        <v>56</v>
      </c>
      <c r="E471" s="39" t="s">
        <v>1705</v>
      </c>
    </row>
    <row r="472" spans="1:5" ht="12.75">
      <c r="A472" s="35" t="s">
        <v>57</v>
      </c>
      <c r="E472" s="40" t="s">
        <v>5</v>
      </c>
    </row>
    <row r="473" spans="1:5" ht="12.75">
      <c r="A473" t="s">
        <v>59</v>
      </c>
      <c r="E473" s="39" t="s">
        <v>5</v>
      </c>
    </row>
    <row r="474" spans="1:16" ht="12.75">
      <c r="A474" t="s">
        <v>50</v>
      </c>
      <c s="34" t="s">
        <v>884</v>
      </c>
      <c s="34" t="s">
        <v>1706</v>
      </c>
      <c s="35" t="s">
        <v>5</v>
      </c>
      <c s="6" t="s">
        <v>1707</v>
      </c>
      <c s="36" t="s">
        <v>89</v>
      </c>
      <c s="37">
        <v>4</v>
      </c>
      <c s="36">
        <v>0</v>
      </c>
      <c s="36">
        <f>ROUND(G474*H474,6)</f>
      </c>
      <c r="L474" s="38">
        <v>0</v>
      </c>
      <c s="32">
        <f>ROUND(ROUND(L474,2)*ROUND(G474,3),2)</f>
      </c>
      <c s="36" t="s">
        <v>55</v>
      </c>
      <c>
        <f>(M474*21)/100</f>
      </c>
      <c t="s">
        <v>28</v>
      </c>
    </row>
    <row r="475" spans="1:5" ht="12.75">
      <c r="A475" s="35" t="s">
        <v>56</v>
      </c>
      <c r="E475" s="39" t="s">
        <v>1707</v>
      </c>
    </row>
    <row r="476" spans="1:5" ht="12.75">
      <c r="A476" s="35" t="s">
        <v>57</v>
      </c>
      <c r="E476" s="40" t="s">
        <v>5</v>
      </c>
    </row>
    <row r="477" spans="1:5" ht="12.75">
      <c r="A477" t="s">
        <v>59</v>
      </c>
      <c r="E477" s="39" t="s">
        <v>5</v>
      </c>
    </row>
    <row r="478" spans="1:16" ht="12.75">
      <c r="A478" t="s">
        <v>50</v>
      </c>
      <c s="34" t="s">
        <v>887</v>
      </c>
      <c s="34" t="s">
        <v>1708</v>
      </c>
      <c s="35" t="s">
        <v>5</v>
      </c>
      <c s="6" t="s">
        <v>1709</v>
      </c>
      <c s="36" t="s">
        <v>89</v>
      </c>
      <c s="37">
        <v>5</v>
      </c>
      <c s="36">
        <v>0</v>
      </c>
      <c s="36">
        <f>ROUND(G478*H478,6)</f>
      </c>
      <c r="L478" s="38">
        <v>0</v>
      </c>
      <c s="32">
        <f>ROUND(ROUND(L478,2)*ROUND(G478,3),2)</f>
      </c>
      <c s="36" t="s">
        <v>55</v>
      </c>
      <c>
        <f>(M478*21)/100</f>
      </c>
      <c t="s">
        <v>28</v>
      </c>
    </row>
    <row r="479" spans="1:5" ht="12.75">
      <c r="A479" s="35" t="s">
        <v>56</v>
      </c>
      <c r="E479" s="39" t="s">
        <v>1709</v>
      </c>
    </row>
    <row r="480" spans="1:5" ht="12.75">
      <c r="A480" s="35" t="s">
        <v>57</v>
      </c>
      <c r="E480" s="40" t="s">
        <v>5</v>
      </c>
    </row>
    <row r="481" spans="1:5" ht="12.75">
      <c r="A481" t="s">
        <v>59</v>
      </c>
      <c r="E481" s="39" t="s">
        <v>5</v>
      </c>
    </row>
    <row r="482" spans="1:16" ht="12.75">
      <c r="A482" t="s">
        <v>50</v>
      </c>
      <c s="34" t="s">
        <v>889</v>
      </c>
      <c s="34" t="s">
        <v>1710</v>
      </c>
      <c s="35" t="s">
        <v>5</v>
      </c>
      <c s="6" t="s">
        <v>1711</v>
      </c>
      <c s="36" t="s">
        <v>89</v>
      </c>
      <c s="37">
        <v>5</v>
      </c>
      <c s="36">
        <v>0</v>
      </c>
      <c s="36">
        <f>ROUND(G482*H482,6)</f>
      </c>
      <c r="L482" s="38">
        <v>0</v>
      </c>
      <c s="32">
        <f>ROUND(ROUND(L482,2)*ROUND(G482,3),2)</f>
      </c>
      <c s="36" t="s">
        <v>55</v>
      </c>
      <c>
        <f>(M482*21)/100</f>
      </c>
      <c t="s">
        <v>28</v>
      </c>
    </row>
    <row r="483" spans="1:5" ht="12.75">
      <c r="A483" s="35" t="s">
        <v>56</v>
      </c>
      <c r="E483" s="39" t="s">
        <v>1711</v>
      </c>
    </row>
    <row r="484" spans="1:5" ht="12.75">
      <c r="A484" s="35" t="s">
        <v>57</v>
      </c>
      <c r="E484" s="40" t="s">
        <v>5</v>
      </c>
    </row>
    <row r="485" spans="1:5" ht="12.75">
      <c r="A485" t="s">
        <v>59</v>
      </c>
      <c r="E485" s="39" t="s">
        <v>5</v>
      </c>
    </row>
    <row r="486" spans="1:16" ht="25.5">
      <c r="A486" t="s">
        <v>50</v>
      </c>
      <c s="34" t="s">
        <v>892</v>
      </c>
      <c s="34" t="s">
        <v>1712</v>
      </c>
      <c s="35" t="s">
        <v>5</v>
      </c>
      <c s="6" t="s">
        <v>1713</v>
      </c>
      <c s="36" t="s">
        <v>89</v>
      </c>
      <c s="37">
        <v>1</v>
      </c>
      <c s="36">
        <v>0</v>
      </c>
      <c s="36">
        <f>ROUND(G486*H486,6)</f>
      </c>
      <c r="L486" s="38">
        <v>0</v>
      </c>
      <c s="32">
        <f>ROUND(ROUND(L486,2)*ROUND(G486,3),2)</f>
      </c>
      <c s="36" t="s">
        <v>55</v>
      </c>
      <c>
        <f>(M486*21)/100</f>
      </c>
      <c t="s">
        <v>28</v>
      </c>
    </row>
    <row r="487" spans="1:5" ht="25.5">
      <c r="A487" s="35" t="s">
        <v>56</v>
      </c>
      <c r="E487" s="39" t="s">
        <v>1713</v>
      </c>
    </row>
    <row r="488" spans="1:5" ht="12.75">
      <c r="A488" s="35" t="s">
        <v>57</v>
      </c>
      <c r="E488" s="40" t="s">
        <v>5</v>
      </c>
    </row>
    <row r="489" spans="1:5" ht="12.75">
      <c r="A489" t="s">
        <v>59</v>
      </c>
      <c r="E489" s="39" t="s">
        <v>5</v>
      </c>
    </row>
    <row r="490" spans="1:16" ht="25.5">
      <c r="A490" t="s">
        <v>50</v>
      </c>
      <c s="34" t="s">
        <v>895</v>
      </c>
      <c s="34" t="s">
        <v>1714</v>
      </c>
      <c s="35" t="s">
        <v>5</v>
      </c>
      <c s="6" t="s">
        <v>1715</v>
      </c>
      <c s="36" t="s">
        <v>89</v>
      </c>
      <c s="37">
        <v>1</v>
      </c>
      <c s="36">
        <v>0</v>
      </c>
      <c s="36">
        <f>ROUND(G490*H490,6)</f>
      </c>
      <c r="L490" s="38">
        <v>0</v>
      </c>
      <c s="32">
        <f>ROUND(ROUND(L490,2)*ROUND(G490,3),2)</f>
      </c>
      <c s="36" t="s">
        <v>55</v>
      </c>
      <c>
        <f>(M490*21)/100</f>
      </c>
      <c t="s">
        <v>28</v>
      </c>
    </row>
    <row r="491" spans="1:5" ht="25.5">
      <c r="A491" s="35" t="s">
        <v>56</v>
      </c>
      <c r="E491" s="39" t="s">
        <v>1715</v>
      </c>
    </row>
    <row r="492" spans="1:5" ht="12.75">
      <c r="A492" s="35" t="s">
        <v>57</v>
      </c>
      <c r="E492" s="40" t="s">
        <v>5</v>
      </c>
    </row>
    <row r="493" spans="1:5" ht="12.75">
      <c r="A493" t="s">
        <v>59</v>
      </c>
      <c r="E493" s="39" t="s">
        <v>5</v>
      </c>
    </row>
    <row r="494" spans="1:16" ht="12.75">
      <c r="A494" t="s">
        <v>50</v>
      </c>
      <c s="34" t="s">
        <v>898</v>
      </c>
      <c s="34" t="s">
        <v>1716</v>
      </c>
      <c s="35" t="s">
        <v>5</v>
      </c>
      <c s="6" t="s">
        <v>1717</v>
      </c>
      <c s="36" t="s">
        <v>89</v>
      </c>
      <c s="37">
        <v>2</v>
      </c>
      <c s="36">
        <v>0</v>
      </c>
      <c s="36">
        <f>ROUND(G494*H494,6)</f>
      </c>
      <c r="L494" s="38">
        <v>0</v>
      </c>
      <c s="32">
        <f>ROUND(ROUND(L494,2)*ROUND(G494,3),2)</f>
      </c>
      <c s="36" t="s">
        <v>55</v>
      </c>
      <c>
        <f>(M494*21)/100</f>
      </c>
      <c t="s">
        <v>28</v>
      </c>
    </row>
    <row r="495" spans="1:5" ht="12.75">
      <c r="A495" s="35" t="s">
        <v>56</v>
      </c>
      <c r="E495" s="39" t="s">
        <v>1717</v>
      </c>
    </row>
    <row r="496" spans="1:5" ht="12.75">
      <c r="A496" s="35" t="s">
        <v>57</v>
      </c>
      <c r="E496" s="40" t="s">
        <v>5</v>
      </c>
    </row>
    <row r="497" spans="1:5" ht="12.75">
      <c r="A497" t="s">
        <v>59</v>
      </c>
      <c r="E497" s="39" t="s">
        <v>5</v>
      </c>
    </row>
    <row r="498" spans="1:16" ht="12.75">
      <c r="A498" t="s">
        <v>50</v>
      </c>
      <c s="34" t="s">
        <v>902</v>
      </c>
      <c s="34" t="s">
        <v>1718</v>
      </c>
      <c s="35" t="s">
        <v>5</v>
      </c>
      <c s="6" t="s">
        <v>1719</v>
      </c>
      <c s="36" t="s">
        <v>89</v>
      </c>
      <c s="37">
        <v>2</v>
      </c>
      <c s="36">
        <v>0</v>
      </c>
      <c s="36">
        <f>ROUND(G498*H498,6)</f>
      </c>
      <c r="L498" s="38">
        <v>0</v>
      </c>
      <c s="32">
        <f>ROUND(ROUND(L498,2)*ROUND(G498,3),2)</f>
      </c>
      <c s="36" t="s">
        <v>55</v>
      </c>
      <c>
        <f>(M498*21)/100</f>
      </c>
      <c t="s">
        <v>28</v>
      </c>
    </row>
    <row r="499" spans="1:5" ht="12.75">
      <c r="A499" s="35" t="s">
        <v>56</v>
      </c>
      <c r="E499" s="39" t="s">
        <v>1719</v>
      </c>
    </row>
    <row r="500" spans="1:5" ht="12.75">
      <c r="A500" s="35" t="s">
        <v>57</v>
      </c>
      <c r="E500" s="40" t="s">
        <v>5</v>
      </c>
    </row>
    <row r="501" spans="1:5" ht="12.75">
      <c r="A501" t="s">
        <v>59</v>
      </c>
      <c r="E501" s="39" t="s">
        <v>5</v>
      </c>
    </row>
    <row r="502" spans="1:16" ht="12.75">
      <c r="A502" t="s">
        <v>50</v>
      </c>
      <c s="34" t="s">
        <v>908</v>
      </c>
      <c s="34" t="s">
        <v>1720</v>
      </c>
      <c s="35" t="s">
        <v>5</v>
      </c>
      <c s="6" t="s">
        <v>1721</v>
      </c>
      <c s="36" t="s">
        <v>89</v>
      </c>
      <c s="37">
        <v>50</v>
      </c>
      <c s="36">
        <v>0</v>
      </c>
      <c s="36">
        <f>ROUND(G502*H502,6)</f>
      </c>
      <c r="L502" s="38">
        <v>0</v>
      </c>
      <c s="32">
        <f>ROUND(ROUND(L502,2)*ROUND(G502,3),2)</f>
      </c>
      <c s="36" t="s">
        <v>55</v>
      </c>
      <c>
        <f>(M502*21)/100</f>
      </c>
      <c t="s">
        <v>28</v>
      </c>
    </row>
    <row r="503" spans="1:5" ht="12.75">
      <c r="A503" s="35" t="s">
        <v>56</v>
      </c>
      <c r="E503" s="39" t="s">
        <v>1721</v>
      </c>
    </row>
    <row r="504" spans="1:5" ht="12.75">
      <c r="A504" s="35" t="s">
        <v>57</v>
      </c>
      <c r="E504" s="40" t="s">
        <v>5</v>
      </c>
    </row>
    <row r="505" spans="1:5" ht="12.75">
      <c r="A505" t="s">
        <v>59</v>
      </c>
      <c r="E505" s="39" t="s">
        <v>5</v>
      </c>
    </row>
    <row r="506" spans="1:16" ht="12.75">
      <c r="A506" t="s">
        <v>50</v>
      </c>
      <c s="34" t="s">
        <v>912</v>
      </c>
      <c s="34" t="s">
        <v>1722</v>
      </c>
      <c s="35" t="s">
        <v>5</v>
      </c>
      <c s="6" t="s">
        <v>1723</v>
      </c>
      <c s="36" t="s">
        <v>89</v>
      </c>
      <c s="37">
        <v>1</v>
      </c>
      <c s="36">
        <v>0</v>
      </c>
      <c s="36">
        <f>ROUND(G506*H506,6)</f>
      </c>
      <c r="L506" s="38">
        <v>0</v>
      </c>
      <c s="32">
        <f>ROUND(ROUND(L506,2)*ROUND(G506,3),2)</f>
      </c>
      <c s="36" t="s">
        <v>55</v>
      </c>
      <c>
        <f>(M506*21)/100</f>
      </c>
      <c t="s">
        <v>28</v>
      </c>
    </row>
    <row r="507" spans="1:5" ht="12.75">
      <c r="A507" s="35" t="s">
        <v>56</v>
      </c>
      <c r="E507" s="39" t="s">
        <v>1723</v>
      </c>
    </row>
    <row r="508" spans="1:5" ht="12.75">
      <c r="A508" s="35" t="s">
        <v>57</v>
      </c>
      <c r="E508" s="40" t="s">
        <v>5</v>
      </c>
    </row>
    <row r="509" spans="1:5" ht="12.75">
      <c r="A509" t="s">
        <v>59</v>
      </c>
      <c r="E509" s="39" t="s">
        <v>5</v>
      </c>
    </row>
    <row r="510" spans="1:16" ht="12.75">
      <c r="A510" t="s">
        <v>50</v>
      </c>
      <c s="34" t="s">
        <v>915</v>
      </c>
      <c s="34" t="s">
        <v>1724</v>
      </c>
      <c s="35" t="s">
        <v>5</v>
      </c>
      <c s="6" t="s">
        <v>1725</v>
      </c>
      <c s="36" t="s">
        <v>89</v>
      </c>
      <c s="37">
        <v>1</v>
      </c>
      <c s="36">
        <v>0</v>
      </c>
      <c s="36">
        <f>ROUND(G510*H510,6)</f>
      </c>
      <c r="L510" s="38">
        <v>0</v>
      </c>
      <c s="32">
        <f>ROUND(ROUND(L510,2)*ROUND(G510,3),2)</f>
      </c>
      <c s="36" t="s">
        <v>55</v>
      </c>
      <c>
        <f>(M510*21)/100</f>
      </c>
      <c t="s">
        <v>28</v>
      </c>
    </row>
    <row r="511" spans="1:5" ht="12.75">
      <c r="A511" s="35" t="s">
        <v>56</v>
      </c>
      <c r="E511" s="39" t="s">
        <v>1725</v>
      </c>
    </row>
    <row r="512" spans="1:5" ht="12.75">
      <c r="A512" s="35" t="s">
        <v>57</v>
      </c>
      <c r="E512" s="40" t="s">
        <v>5</v>
      </c>
    </row>
    <row r="513" spans="1:5" ht="12.75">
      <c r="A513" t="s">
        <v>59</v>
      </c>
      <c r="E513" s="39" t="s">
        <v>5</v>
      </c>
    </row>
    <row r="514" spans="1:16" ht="12.75">
      <c r="A514" t="s">
        <v>50</v>
      </c>
      <c s="34" t="s">
        <v>918</v>
      </c>
      <c s="34" t="s">
        <v>1726</v>
      </c>
      <c s="35" t="s">
        <v>5</v>
      </c>
      <c s="6" t="s">
        <v>1727</v>
      </c>
      <c s="36" t="s">
        <v>89</v>
      </c>
      <c s="37">
        <v>1</v>
      </c>
      <c s="36">
        <v>0</v>
      </c>
      <c s="36">
        <f>ROUND(G514*H514,6)</f>
      </c>
      <c r="L514" s="38">
        <v>0</v>
      </c>
      <c s="32">
        <f>ROUND(ROUND(L514,2)*ROUND(G514,3),2)</f>
      </c>
      <c s="36" t="s">
        <v>55</v>
      </c>
      <c>
        <f>(M514*21)/100</f>
      </c>
      <c t="s">
        <v>28</v>
      </c>
    </row>
    <row r="515" spans="1:5" ht="12.75">
      <c r="A515" s="35" t="s">
        <v>56</v>
      </c>
      <c r="E515" s="39" t="s">
        <v>1727</v>
      </c>
    </row>
    <row r="516" spans="1:5" ht="12.75">
      <c r="A516" s="35" t="s">
        <v>57</v>
      </c>
      <c r="E516" s="40" t="s">
        <v>5</v>
      </c>
    </row>
    <row r="517" spans="1:5" ht="12.75">
      <c r="A517" t="s">
        <v>59</v>
      </c>
      <c r="E517" s="39" t="s">
        <v>5</v>
      </c>
    </row>
    <row r="518" spans="1:16" ht="12.75">
      <c r="A518" t="s">
        <v>50</v>
      </c>
      <c s="34" t="s">
        <v>924</v>
      </c>
      <c s="34" t="s">
        <v>1728</v>
      </c>
      <c s="35" t="s">
        <v>5</v>
      </c>
      <c s="6" t="s">
        <v>1729</v>
      </c>
      <c s="36" t="s">
        <v>74</v>
      </c>
      <c s="37">
        <v>8</v>
      </c>
      <c s="36">
        <v>0</v>
      </c>
      <c s="36">
        <f>ROUND(G518*H518,6)</f>
      </c>
      <c r="L518" s="38">
        <v>0</v>
      </c>
      <c s="32">
        <f>ROUND(ROUND(L518,2)*ROUND(G518,3),2)</f>
      </c>
      <c s="36" t="s">
        <v>55</v>
      </c>
      <c>
        <f>(M518*21)/100</f>
      </c>
      <c t="s">
        <v>28</v>
      </c>
    </row>
    <row r="519" spans="1:5" ht="12.75">
      <c r="A519" s="35" t="s">
        <v>56</v>
      </c>
      <c r="E519" s="39" t="s">
        <v>1729</v>
      </c>
    </row>
    <row r="520" spans="1:5" ht="12.75">
      <c r="A520" s="35" t="s">
        <v>57</v>
      </c>
      <c r="E520" s="40" t="s">
        <v>5</v>
      </c>
    </row>
    <row r="521" spans="1:5" ht="12.75">
      <c r="A521" t="s">
        <v>59</v>
      </c>
      <c r="E521" s="39" t="s">
        <v>5</v>
      </c>
    </row>
    <row r="522" spans="1:16" ht="25.5">
      <c r="A522" t="s">
        <v>50</v>
      </c>
      <c s="34" t="s">
        <v>928</v>
      </c>
      <c s="34" t="s">
        <v>1730</v>
      </c>
      <c s="35" t="s">
        <v>5</v>
      </c>
      <c s="6" t="s">
        <v>1731</v>
      </c>
      <c s="36" t="s">
        <v>89</v>
      </c>
      <c s="37">
        <v>1</v>
      </c>
      <c s="36">
        <v>0</v>
      </c>
      <c s="36">
        <f>ROUND(G522*H522,6)</f>
      </c>
      <c r="L522" s="38">
        <v>0</v>
      </c>
      <c s="32">
        <f>ROUND(ROUND(L522,2)*ROUND(G522,3),2)</f>
      </c>
      <c s="36" t="s">
        <v>55</v>
      </c>
      <c>
        <f>(M522*21)/100</f>
      </c>
      <c t="s">
        <v>28</v>
      </c>
    </row>
    <row r="523" spans="1:5" ht="25.5">
      <c r="A523" s="35" t="s">
        <v>56</v>
      </c>
      <c r="E523" s="39" t="s">
        <v>1731</v>
      </c>
    </row>
    <row r="524" spans="1:5" ht="12.75">
      <c r="A524" s="35" t="s">
        <v>57</v>
      </c>
      <c r="E524" s="40" t="s">
        <v>5</v>
      </c>
    </row>
    <row r="525" spans="1:5" ht="12.75">
      <c r="A525" t="s">
        <v>59</v>
      </c>
      <c r="E525" s="39" t="s">
        <v>5</v>
      </c>
    </row>
    <row r="526" spans="1:16" ht="12.75">
      <c r="A526" t="s">
        <v>50</v>
      </c>
      <c s="34" t="s">
        <v>933</v>
      </c>
      <c s="34" t="s">
        <v>1732</v>
      </c>
      <c s="35" t="s">
        <v>5</v>
      </c>
      <c s="6" t="s">
        <v>1733</v>
      </c>
      <c s="36" t="s">
        <v>89</v>
      </c>
      <c s="37">
        <v>1</v>
      </c>
      <c s="36">
        <v>0</v>
      </c>
      <c s="36">
        <f>ROUND(G526*H526,6)</f>
      </c>
      <c r="L526" s="38">
        <v>0</v>
      </c>
      <c s="32">
        <f>ROUND(ROUND(L526,2)*ROUND(G526,3),2)</f>
      </c>
      <c s="36" t="s">
        <v>55</v>
      </c>
      <c>
        <f>(M526*21)/100</f>
      </c>
      <c t="s">
        <v>28</v>
      </c>
    </row>
    <row r="527" spans="1:5" ht="12.75">
      <c r="A527" s="35" t="s">
        <v>56</v>
      </c>
      <c r="E527" s="39" t="s">
        <v>1733</v>
      </c>
    </row>
    <row r="528" spans="1:5" ht="12.75">
      <c r="A528" s="35" t="s">
        <v>57</v>
      </c>
      <c r="E528" s="40" t="s">
        <v>5</v>
      </c>
    </row>
    <row r="529" spans="1:5" ht="12.75">
      <c r="A529" t="s">
        <v>59</v>
      </c>
      <c r="E529" s="39" t="s">
        <v>5</v>
      </c>
    </row>
    <row r="530" spans="1:16" ht="12.75">
      <c r="A530" t="s">
        <v>50</v>
      </c>
      <c s="34" t="s">
        <v>1734</v>
      </c>
      <c s="34" t="s">
        <v>1735</v>
      </c>
      <c s="35" t="s">
        <v>5</v>
      </c>
      <c s="6" t="s">
        <v>1736</v>
      </c>
      <c s="36" t="s">
        <v>89</v>
      </c>
      <c s="37">
        <v>1</v>
      </c>
      <c s="36">
        <v>0</v>
      </c>
      <c s="36">
        <f>ROUND(G530*H530,6)</f>
      </c>
      <c r="L530" s="38">
        <v>0</v>
      </c>
      <c s="32">
        <f>ROUND(ROUND(L530,2)*ROUND(G530,3),2)</f>
      </c>
      <c s="36" t="s">
        <v>55</v>
      </c>
      <c>
        <f>(M530*21)/100</f>
      </c>
      <c t="s">
        <v>28</v>
      </c>
    </row>
    <row r="531" spans="1:5" ht="12.75">
      <c r="A531" s="35" t="s">
        <v>56</v>
      </c>
      <c r="E531" s="39" t="s">
        <v>1736</v>
      </c>
    </row>
    <row r="532" spans="1:5" ht="12.75">
      <c r="A532" s="35" t="s">
        <v>57</v>
      </c>
      <c r="E532" s="40" t="s">
        <v>5</v>
      </c>
    </row>
    <row r="533" spans="1:5" ht="12.75">
      <c r="A533" t="s">
        <v>59</v>
      </c>
      <c r="E533" s="39" t="s">
        <v>5</v>
      </c>
    </row>
    <row r="534" spans="1:16" ht="12.75">
      <c r="A534" t="s">
        <v>50</v>
      </c>
      <c s="34" t="s">
        <v>1737</v>
      </c>
      <c s="34" t="s">
        <v>1738</v>
      </c>
      <c s="35" t="s">
        <v>5</v>
      </c>
      <c s="6" t="s">
        <v>1739</v>
      </c>
      <c s="36" t="s">
        <v>89</v>
      </c>
      <c s="37">
        <v>1</v>
      </c>
      <c s="36">
        <v>0</v>
      </c>
      <c s="36">
        <f>ROUND(G534*H534,6)</f>
      </c>
      <c r="L534" s="38">
        <v>0</v>
      </c>
      <c s="32">
        <f>ROUND(ROUND(L534,2)*ROUND(G534,3),2)</f>
      </c>
      <c s="36" t="s">
        <v>55</v>
      </c>
      <c>
        <f>(M534*21)/100</f>
      </c>
      <c t="s">
        <v>28</v>
      </c>
    </row>
    <row r="535" spans="1:5" ht="12.75">
      <c r="A535" s="35" t="s">
        <v>56</v>
      </c>
      <c r="E535" s="39" t="s">
        <v>1739</v>
      </c>
    </row>
    <row r="536" spans="1:5" ht="12.75">
      <c r="A536" s="35" t="s">
        <v>57</v>
      </c>
      <c r="E536" s="40" t="s">
        <v>5</v>
      </c>
    </row>
    <row r="537" spans="1:5" ht="12.75">
      <c r="A537" t="s">
        <v>59</v>
      </c>
      <c r="E537" s="39" t="s">
        <v>5</v>
      </c>
    </row>
    <row r="538" spans="1:16" ht="12.75">
      <c r="A538" t="s">
        <v>50</v>
      </c>
      <c s="34" t="s">
        <v>1740</v>
      </c>
      <c s="34" t="s">
        <v>91</v>
      </c>
      <c s="35" t="s">
        <v>5</v>
      </c>
      <c s="6" t="s">
        <v>92</v>
      </c>
      <c s="36" t="s">
        <v>82</v>
      </c>
      <c s="37">
        <v>120</v>
      </c>
      <c s="36">
        <v>0</v>
      </c>
      <c s="36">
        <f>ROUND(G538*H538,6)</f>
      </c>
      <c r="L538" s="38">
        <v>0</v>
      </c>
      <c s="32">
        <f>ROUND(ROUND(L538,2)*ROUND(G538,3),2)</f>
      </c>
      <c s="36" t="s">
        <v>55</v>
      </c>
      <c>
        <f>(M538*21)/100</f>
      </c>
      <c t="s">
        <v>28</v>
      </c>
    </row>
    <row r="539" spans="1:5" ht="12.75">
      <c r="A539" s="35" t="s">
        <v>56</v>
      </c>
      <c r="E539" s="39" t="s">
        <v>92</v>
      </c>
    </row>
    <row r="540" spans="1:5" ht="12.75">
      <c r="A540" s="35" t="s">
        <v>57</v>
      </c>
      <c r="E540" s="40" t="s">
        <v>5</v>
      </c>
    </row>
    <row r="541" spans="1:5" ht="12.75">
      <c r="A541" t="s">
        <v>59</v>
      </c>
      <c r="E541" s="39" t="s">
        <v>5</v>
      </c>
    </row>
    <row r="542" spans="1:16" ht="25.5">
      <c r="A542" t="s">
        <v>50</v>
      </c>
      <c s="34" t="s">
        <v>1741</v>
      </c>
      <c s="34" t="s">
        <v>1742</v>
      </c>
      <c s="35" t="s">
        <v>5</v>
      </c>
      <c s="6" t="s">
        <v>1743</v>
      </c>
      <c s="36" t="s">
        <v>1646</v>
      </c>
      <c s="37">
        <v>3.1</v>
      </c>
      <c s="36">
        <v>0</v>
      </c>
      <c s="36">
        <f>ROUND(G542*H542,6)</f>
      </c>
      <c r="L542" s="38">
        <v>0</v>
      </c>
      <c s="32">
        <f>ROUND(ROUND(L542,2)*ROUND(G542,3),2)</f>
      </c>
      <c s="36" t="s">
        <v>55</v>
      </c>
      <c>
        <f>(M542*21)/100</f>
      </c>
      <c t="s">
        <v>28</v>
      </c>
    </row>
    <row r="543" spans="1:5" ht="25.5">
      <c r="A543" s="35" t="s">
        <v>56</v>
      </c>
      <c r="E543" s="39" t="s">
        <v>1743</v>
      </c>
    </row>
    <row r="544" spans="1:5" ht="12.75">
      <c r="A544" s="35" t="s">
        <v>57</v>
      </c>
      <c r="E544" s="40" t="s">
        <v>5</v>
      </c>
    </row>
    <row r="545" spans="1:5" ht="12.75">
      <c r="A545" t="s">
        <v>59</v>
      </c>
      <c r="E545" s="39" t="s">
        <v>5</v>
      </c>
    </row>
    <row r="546" spans="1:16" ht="25.5">
      <c r="A546" t="s">
        <v>50</v>
      </c>
      <c s="34" t="s">
        <v>1744</v>
      </c>
      <c s="34" t="s">
        <v>1745</v>
      </c>
      <c s="35" t="s">
        <v>5</v>
      </c>
      <c s="6" t="s">
        <v>1746</v>
      </c>
      <c s="36" t="s">
        <v>1646</v>
      </c>
      <c s="37">
        <v>0.5</v>
      </c>
      <c s="36">
        <v>0</v>
      </c>
      <c s="36">
        <f>ROUND(G546*H546,6)</f>
      </c>
      <c r="L546" s="38">
        <v>0</v>
      </c>
      <c s="32">
        <f>ROUND(ROUND(L546,2)*ROUND(G546,3),2)</f>
      </c>
      <c s="36" t="s">
        <v>55</v>
      </c>
      <c>
        <f>(M546*21)/100</f>
      </c>
      <c t="s">
        <v>28</v>
      </c>
    </row>
    <row r="547" spans="1:5" ht="25.5">
      <c r="A547" s="35" t="s">
        <v>56</v>
      </c>
      <c r="E547" s="39" t="s">
        <v>1746</v>
      </c>
    </row>
    <row r="548" spans="1:5" ht="12.75">
      <c r="A548" s="35" t="s">
        <v>57</v>
      </c>
      <c r="E548" s="40" t="s">
        <v>5</v>
      </c>
    </row>
    <row r="549" spans="1:5" ht="12.75">
      <c r="A549" t="s">
        <v>59</v>
      </c>
      <c r="E549" s="39" t="s">
        <v>5</v>
      </c>
    </row>
    <row r="550" spans="1:16" ht="25.5">
      <c r="A550" t="s">
        <v>50</v>
      </c>
      <c s="34" t="s">
        <v>1747</v>
      </c>
      <c s="34" t="s">
        <v>1748</v>
      </c>
      <c s="35" t="s">
        <v>5</v>
      </c>
      <c s="6" t="s">
        <v>1749</v>
      </c>
      <c s="36" t="s">
        <v>1646</v>
      </c>
      <c s="37">
        <v>3.6</v>
      </c>
      <c s="36">
        <v>0</v>
      </c>
      <c s="36">
        <f>ROUND(G550*H550,6)</f>
      </c>
      <c r="L550" s="38">
        <v>0</v>
      </c>
      <c s="32">
        <f>ROUND(ROUND(L550,2)*ROUND(G550,3),2)</f>
      </c>
      <c s="36" t="s">
        <v>55</v>
      </c>
      <c>
        <f>(M550*21)/100</f>
      </c>
      <c t="s">
        <v>28</v>
      </c>
    </row>
    <row r="551" spans="1:5" ht="25.5">
      <c r="A551" s="35" t="s">
        <v>56</v>
      </c>
      <c r="E551" s="39" t="s">
        <v>1749</v>
      </c>
    </row>
    <row r="552" spans="1:5" ht="12.75">
      <c r="A552" s="35" t="s">
        <v>57</v>
      </c>
      <c r="E552" s="40" t="s">
        <v>5</v>
      </c>
    </row>
    <row r="553" spans="1:5" ht="12.75">
      <c r="A553" t="s">
        <v>59</v>
      </c>
      <c r="E553" s="39" t="s">
        <v>5</v>
      </c>
    </row>
    <row r="554" spans="1:16" ht="12.75">
      <c r="A554" t="s">
        <v>50</v>
      </c>
      <c s="34" t="s">
        <v>1750</v>
      </c>
      <c s="34" t="s">
        <v>1751</v>
      </c>
      <c s="35" t="s">
        <v>5</v>
      </c>
      <c s="6" t="s">
        <v>1752</v>
      </c>
      <c s="36" t="s">
        <v>82</v>
      </c>
      <c s="37">
        <v>200</v>
      </c>
      <c s="36">
        <v>0</v>
      </c>
      <c s="36">
        <f>ROUND(G554*H554,6)</f>
      </c>
      <c r="L554" s="38">
        <v>0</v>
      </c>
      <c s="32">
        <f>ROUND(ROUND(L554,2)*ROUND(G554,3),2)</f>
      </c>
      <c s="36" t="s">
        <v>55</v>
      </c>
      <c>
        <f>(M554*21)/100</f>
      </c>
      <c t="s">
        <v>28</v>
      </c>
    </row>
    <row r="555" spans="1:5" ht="12.75">
      <c r="A555" s="35" t="s">
        <v>56</v>
      </c>
      <c r="E555" s="39" t="s">
        <v>1752</v>
      </c>
    </row>
    <row r="556" spans="1:5" ht="12.75">
      <c r="A556" s="35" t="s">
        <v>57</v>
      </c>
      <c r="E556" s="40" t="s">
        <v>5</v>
      </c>
    </row>
    <row r="557" spans="1:5" ht="12.75">
      <c r="A557" t="s">
        <v>59</v>
      </c>
      <c r="E557" s="39" t="s">
        <v>5</v>
      </c>
    </row>
    <row r="558" spans="1:16" ht="12.75">
      <c r="A558" t="s">
        <v>50</v>
      </c>
      <c s="34" t="s">
        <v>1753</v>
      </c>
      <c s="34" t="s">
        <v>1754</v>
      </c>
      <c s="35" t="s">
        <v>5</v>
      </c>
      <c s="6" t="s">
        <v>1755</v>
      </c>
      <c s="36" t="s">
        <v>82</v>
      </c>
      <c s="37">
        <v>200</v>
      </c>
      <c s="36">
        <v>0</v>
      </c>
      <c s="36">
        <f>ROUND(G558*H558,6)</f>
      </c>
      <c r="L558" s="38">
        <v>0</v>
      </c>
      <c s="32">
        <f>ROUND(ROUND(L558,2)*ROUND(G558,3),2)</f>
      </c>
      <c s="36" t="s">
        <v>55</v>
      </c>
      <c>
        <f>(M558*21)/100</f>
      </c>
      <c t="s">
        <v>28</v>
      </c>
    </row>
    <row r="559" spans="1:5" ht="12.75">
      <c r="A559" s="35" t="s">
        <v>56</v>
      </c>
      <c r="E559" s="39" t="s">
        <v>1755</v>
      </c>
    </row>
    <row r="560" spans="1:5" ht="12.75">
      <c r="A560" s="35" t="s">
        <v>57</v>
      </c>
      <c r="E560" s="40" t="s">
        <v>5</v>
      </c>
    </row>
    <row r="561" spans="1:5" ht="12.75">
      <c r="A561" t="s">
        <v>59</v>
      </c>
      <c r="E561" s="39" t="s">
        <v>5</v>
      </c>
    </row>
    <row r="562" spans="1:16" ht="12.75">
      <c r="A562" t="s">
        <v>50</v>
      </c>
      <c s="34" t="s">
        <v>1756</v>
      </c>
      <c s="34" t="s">
        <v>1757</v>
      </c>
      <c s="35" t="s">
        <v>5</v>
      </c>
      <c s="6" t="s">
        <v>1758</v>
      </c>
      <c s="36" t="s">
        <v>89</v>
      </c>
      <c s="37">
        <v>2</v>
      </c>
      <c s="36">
        <v>0</v>
      </c>
      <c s="36">
        <f>ROUND(G562*H562,6)</f>
      </c>
      <c r="L562" s="38">
        <v>0</v>
      </c>
      <c s="32">
        <f>ROUND(ROUND(L562,2)*ROUND(G562,3),2)</f>
      </c>
      <c s="36" t="s">
        <v>55</v>
      </c>
      <c>
        <f>(M562*21)/100</f>
      </c>
      <c t="s">
        <v>28</v>
      </c>
    </row>
    <row r="563" spans="1:5" ht="12.75">
      <c r="A563" s="35" t="s">
        <v>56</v>
      </c>
      <c r="E563" s="39" t="s">
        <v>1758</v>
      </c>
    </row>
    <row r="564" spans="1:5" ht="12.75">
      <c r="A564" s="35" t="s">
        <v>57</v>
      </c>
      <c r="E564" s="40" t="s">
        <v>5</v>
      </c>
    </row>
    <row r="565" spans="1:5" ht="12.75">
      <c r="A565" t="s">
        <v>59</v>
      </c>
      <c r="E565" s="39" t="s">
        <v>5</v>
      </c>
    </row>
    <row r="566" spans="1:16" ht="12.75">
      <c r="A566" t="s">
        <v>50</v>
      </c>
      <c s="34" t="s">
        <v>1759</v>
      </c>
      <c s="34" t="s">
        <v>1760</v>
      </c>
      <c s="35" t="s">
        <v>5</v>
      </c>
      <c s="6" t="s">
        <v>1761</v>
      </c>
      <c s="36" t="s">
        <v>89</v>
      </c>
      <c s="37">
        <v>33</v>
      </c>
      <c s="36">
        <v>0</v>
      </c>
      <c s="36">
        <f>ROUND(G566*H566,6)</f>
      </c>
      <c r="L566" s="38">
        <v>0</v>
      </c>
      <c s="32">
        <f>ROUND(ROUND(L566,2)*ROUND(G566,3),2)</f>
      </c>
      <c s="36" t="s">
        <v>55</v>
      </c>
      <c>
        <f>(M566*21)/100</f>
      </c>
      <c t="s">
        <v>28</v>
      </c>
    </row>
    <row r="567" spans="1:5" ht="12.75">
      <c r="A567" s="35" t="s">
        <v>56</v>
      </c>
      <c r="E567" s="39" t="s">
        <v>1761</v>
      </c>
    </row>
    <row r="568" spans="1:5" ht="12.75">
      <c r="A568" s="35" t="s">
        <v>57</v>
      </c>
      <c r="E568" s="40" t="s">
        <v>5</v>
      </c>
    </row>
    <row r="569" spans="1:5" ht="12.75">
      <c r="A569" t="s">
        <v>59</v>
      </c>
      <c r="E569" s="39" t="s">
        <v>5</v>
      </c>
    </row>
    <row r="570" spans="1:16" ht="12.75">
      <c r="A570" t="s">
        <v>50</v>
      </c>
      <c s="34" t="s">
        <v>1762</v>
      </c>
      <c s="34" t="s">
        <v>1763</v>
      </c>
      <c s="35" t="s">
        <v>5</v>
      </c>
      <c s="6" t="s">
        <v>1764</v>
      </c>
      <c s="36" t="s">
        <v>89</v>
      </c>
      <c s="37">
        <v>1</v>
      </c>
      <c s="36">
        <v>0</v>
      </c>
      <c s="36">
        <f>ROUND(G570*H570,6)</f>
      </c>
      <c r="L570" s="38">
        <v>0</v>
      </c>
      <c s="32">
        <f>ROUND(ROUND(L570,2)*ROUND(G570,3),2)</f>
      </c>
      <c s="36" t="s">
        <v>55</v>
      </c>
      <c>
        <f>(M570*21)/100</f>
      </c>
      <c t="s">
        <v>28</v>
      </c>
    </row>
    <row r="571" spans="1:5" ht="12.75">
      <c r="A571" s="35" t="s">
        <v>56</v>
      </c>
      <c r="E571" s="39" t="s">
        <v>1764</v>
      </c>
    </row>
    <row r="572" spans="1:5" ht="12.75">
      <c r="A572" s="35" t="s">
        <v>57</v>
      </c>
      <c r="E572" s="40" t="s">
        <v>5</v>
      </c>
    </row>
    <row r="573" spans="1:5" ht="12.75">
      <c r="A573" t="s">
        <v>59</v>
      </c>
      <c r="E573" s="39" t="s">
        <v>5</v>
      </c>
    </row>
    <row r="574" spans="1:16" ht="12.75">
      <c r="A574" t="s">
        <v>50</v>
      </c>
      <c s="34" t="s">
        <v>1765</v>
      </c>
      <c s="34" t="s">
        <v>1766</v>
      </c>
      <c s="35" t="s">
        <v>5</v>
      </c>
      <c s="6" t="s">
        <v>1767</v>
      </c>
      <c s="36" t="s">
        <v>89</v>
      </c>
      <c s="37">
        <v>1</v>
      </c>
      <c s="36">
        <v>0</v>
      </c>
      <c s="36">
        <f>ROUND(G574*H574,6)</f>
      </c>
      <c r="L574" s="38">
        <v>0</v>
      </c>
      <c s="32">
        <f>ROUND(ROUND(L574,2)*ROUND(G574,3),2)</f>
      </c>
      <c s="36" t="s">
        <v>55</v>
      </c>
      <c>
        <f>(M574*21)/100</f>
      </c>
      <c t="s">
        <v>28</v>
      </c>
    </row>
    <row r="575" spans="1:5" ht="12.75">
      <c r="A575" s="35" t="s">
        <v>56</v>
      </c>
      <c r="E575" s="39" t="s">
        <v>1767</v>
      </c>
    </row>
    <row r="576" spans="1:5" ht="12.75">
      <c r="A576" s="35" t="s">
        <v>57</v>
      </c>
      <c r="E576" s="40" t="s">
        <v>5</v>
      </c>
    </row>
    <row r="577" spans="1:5" ht="12.75">
      <c r="A577" t="s">
        <v>59</v>
      </c>
      <c r="E577" s="39" t="s">
        <v>5</v>
      </c>
    </row>
    <row r="578" spans="1:16" ht="12.75">
      <c r="A578" t="s">
        <v>50</v>
      </c>
      <c s="34" t="s">
        <v>1768</v>
      </c>
      <c s="34" t="s">
        <v>1571</v>
      </c>
      <c s="35" t="s">
        <v>5</v>
      </c>
      <c s="6" t="s">
        <v>1769</v>
      </c>
      <c s="36" t="s">
        <v>74</v>
      </c>
      <c s="37">
        <v>15</v>
      </c>
      <c s="36">
        <v>0</v>
      </c>
      <c s="36">
        <f>ROUND(G578*H578,6)</f>
      </c>
      <c r="L578" s="38">
        <v>0</v>
      </c>
      <c s="32">
        <f>ROUND(ROUND(L578,2)*ROUND(G578,3),2)</f>
      </c>
      <c s="36" t="s">
        <v>55</v>
      </c>
      <c>
        <f>(M578*21)/100</f>
      </c>
      <c t="s">
        <v>28</v>
      </c>
    </row>
    <row r="579" spans="1:5" ht="12.75">
      <c r="A579" s="35" t="s">
        <v>56</v>
      </c>
      <c r="E579" s="39" t="s">
        <v>1769</v>
      </c>
    </row>
    <row r="580" spans="1:5" ht="12.75">
      <c r="A580" s="35" t="s">
        <v>57</v>
      </c>
      <c r="E580" s="40" t="s">
        <v>5</v>
      </c>
    </row>
    <row r="581" spans="1:5" ht="12.75">
      <c r="A581" t="s">
        <v>59</v>
      </c>
      <c r="E5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1772</v>
      </c>
      <c r="E8" s="30" t="s">
        <v>1771</v>
      </c>
      <c r="J8" s="29">
        <f>0+J9+J86</f>
      </c>
      <c s="29">
        <f>0+K9+K86</f>
      </c>
      <c s="29">
        <f>0+L9+L86</f>
      </c>
      <c s="29">
        <f>0+M9+M86</f>
      </c>
    </row>
    <row r="9" spans="1:13" ht="12.75">
      <c r="A9" t="s">
        <v>47</v>
      </c>
      <c r="C9" s="31" t="s">
        <v>86</v>
      </c>
      <c r="E9" s="33" t="s">
        <v>285</v>
      </c>
      <c r="J9" s="32">
        <f>0</f>
      </c>
      <c s="32">
        <f>0</f>
      </c>
      <c s="32">
        <f>0+L10+L14+L18+L22+L26+L30+L34+L38+L42+L46+L50+L54+L58+L62+L66+L70+L74+L78+L82</f>
      </c>
      <c s="32">
        <f>0+M10+M14+M18+M22+M26+M30+M34+M38+M42+M46+M50+M54+M58+M62+M66+M70+M74+M78+M82</f>
      </c>
    </row>
    <row r="10" spans="1:16" ht="38.25">
      <c r="A10" t="s">
        <v>50</v>
      </c>
      <c s="34" t="s">
        <v>51</v>
      </c>
      <c s="34" t="s">
        <v>1773</v>
      </c>
      <c s="35" t="s">
        <v>5</v>
      </c>
      <c s="6" t="s">
        <v>1774</v>
      </c>
      <c s="36" t="s">
        <v>89</v>
      </c>
      <c s="37">
        <v>24</v>
      </c>
      <c s="36">
        <v>0.00234</v>
      </c>
      <c s="36">
        <f>ROUND(G10*H10,6)</f>
      </c>
      <c r="L10" s="38">
        <v>0</v>
      </c>
      <c s="32">
        <f>ROUND(ROUND(L10,2)*ROUND(G10,3),2)</f>
      </c>
      <c s="36" t="s">
        <v>55</v>
      </c>
      <c>
        <f>(M10*21)/100</f>
      </c>
      <c t="s">
        <v>28</v>
      </c>
    </row>
    <row r="11" spans="1:5" ht="38.25">
      <c r="A11" s="35" t="s">
        <v>56</v>
      </c>
      <c r="E11" s="39" t="s">
        <v>1775</v>
      </c>
    </row>
    <row r="12" spans="1:5" ht="12.75">
      <c r="A12" s="35" t="s">
        <v>57</v>
      </c>
      <c r="E12" s="40" t="s">
        <v>5</v>
      </c>
    </row>
    <row r="13" spans="1:5" ht="102">
      <c r="A13" t="s">
        <v>59</v>
      </c>
      <c r="E13" s="39" t="s">
        <v>1776</v>
      </c>
    </row>
    <row r="14" spans="1:16" ht="25.5">
      <c r="A14" t="s">
        <v>50</v>
      </c>
      <c s="34" t="s">
        <v>28</v>
      </c>
      <c s="34" t="s">
        <v>1777</v>
      </c>
      <c s="35" t="s">
        <v>5</v>
      </c>
      <c s="6" t="s">
        <v>1778</v>
      </c>
      <c s="36" t="s">
        <v>89</v>
      </c>
      <c s="37">
        <v>1</v>
      </c>
      <c s="36">
        <v>0.008</v>
      </c>
      <c s="36">
        <f>ROUND(G14*H14,6)</f>
      </c>
      <c r="L14" s="38">
        <v>0</v>
      </c>
      <c s="32">
        <f>ROUND(ROUND(L14,2)*ROUND(G14,3),2)</f>
      </c>
      <c s="36" t="s">
        <v>55</v>
      </c>
      <c>
        <f>(M14*21)/100</f>
      </c>
      <c t="s">
        <v>28</v>
      </c>
    </row>
    <row r="15" spans="1:5" ht="25.5">
      <c r="A15" s="35" t="s">
        <v>56</v>
      </c>
      <c r="E15" s="39" t="s">
        <v>1778</v>
      </c>
    </row>
    <row r="16" spans="1:5" ht="12.75">
      <c r="A16" s="35" t="s">
        <v>57</v>
      </c>
      <c r="E16" s="40" t="s">
        <v>1779</v>
      </c>
    </row>
    <row r="17" spans="1:5" ht="12.75">
      <c r="A17" t="s">
        <v>59</v>
      </c>
      <c r="E17" s="39" t="s">
        <v>5</v>
      </c>
    </row>
    <row r="18" spans="1:16" ht="25.5">
      <c r="A18" t="s">
        <v>50</v>
      </c>
      <c s="34" t="s">
        <v>26</v>
      </c>
      <c s="34" t="s">
        <v>1780</v>
      </c>
      <c s="35" t="s">
        <v>5</v>
      </c>
      <c s="6" t="s">
        <v>1781</v>
      </c>
      <c s="36" t="s">
        <v>89</v>
      </c>
      <c s="37">
        <v>1</v>
      </c>
      <c s="36">
        <v>0.004</v>
      </c>
      <c s="36">
        <f>ROUND(G18*H18,6)</f>
      </c>
      <c r="L18" s="38">
        <v>0</v>
      </c>
      <c s="32">
        <f>ROUND(ROUND(L18,2)*ROUND(G18,3),2)</f>
      </c>
      <c s="36" t="s">
        <v>55</v>
      </c>
      <c>
        <f>(M18*21)/100</f>
      </c>
      <c t="s">
        <v>28</v>
      </c>
    </row>
    <row r="19" spans="1:5" ht="25.5">
      <c r="A19" s="35" t="s">
        <v>56</v>
      </c>
      <c r="E19" s="39" t="s">
        <v>1781</v>
      </c>
    </row>
    <row r="20" spans="1:5" ht="12.75">
      <c r="A20" s="35" t="s">
        <v>57</v>
      </c>
      <c r="E20" s="40" t="s">
        <v>1779</v>
      </c>
    </row>
    <row r="21" spans="1:5" ht="12.75">
      <c r="A21" t="s">
        <v>59</v>
      </c>
      <c r="E21" s="39" t="s">
        <v>5</v>
      </c>
    </row>
    <row r="22" spans="1:16" ht="25.5">
      <c r="A22" t="s">
        <v>50</v>
      </c>
      <c s="34" t="s">
        <v>67</v>
      </c>
      <c s="34" t="s">
        <v>1782</v>
      </c>
      <c s="35" t="s">
        <v>5</v>
      </c>
      <c s="6" t="s">
        <v>1783</v>
      </c>
      <c s="36" t="s">
        <v>89</v>
      </c>
      <c s="37">
        <v>2</v>
      </c>
      <c s="36">
        <v>0.006</v>
      </c>
      <c s="36">
        <f>ROUND(G22*H22,6)</f>
      </c>
      <c r="L22" s="38">
        <v>0</v>
      </c>
      <c s="32">
        <f>ROUND(ROUND(L22,2)*ROUND(G22,3),2)</f>
      </c>
      <c s="36" t="s">
        <v>55</v>
      </c>
      <c>
        <f>(M22*21)/100</f>
      </c>
      <c t="s">
        <v>28</v>
      </c>
    </row>
    <row r="23" spans="1:5" ht="25.5">
      <c r="A23" s="35" t="s">
        <v>56</v>
      </c>
      <c r="E23" s="39" t="s">
        <v>1783</v>
      </c>
    </row>
    <row r="24" spans="1:5" ht="12.75">
      <c r="A24" s="35" t="s">
        <v>57</v>
      </c>
      <c r="E24" s="40" t="s">
        <v>1784</v>
      </c>
    </row>
    <row r="25" spans="1:5" ht="12.75">
      <c r="A25" t="s">
        <v>59</v>
      </c>
      <c r="E25" s="39" t="s">
        <v>5</v>
      </c>
    </row>
    <row r="26" spans="1:16" ht="25.5">
      <c r="A26" t="s">
        <v>50</v>
      </c>
      <c s="34" t="s">
        <v>71</v>
      </c>
      <c s="34" t="s">
        <v>1785</v>
      </c>
      <c s="35" t="s">
        <v>5</v>
      </c>
      <c s="6" t="s">
        <v>1786</v>
      </c>
      <c s="36" t="s">
        <v>89</v>
      </c>
      <c s="37">
        <v>5</v>
      </c>
      <c s="36">
        <v>0.0046</v>
      </c>
      <c s="36">
        <f>ROUND(G26*H26,6)</f>
      </c>
      <c r="L26" s="38">
        <v>0</v>
      </c>
      <c s="32">
        <f>ROUND(ROUND(L26,2)*ROUND(G26,3),2)</f>
      </c>
      <c s="36" t="s">
        <v>55</v>
      </c>
      <c>
        <f>(M26*21)/100</f>
      </c>
      <c t="s">
        <v>28</v>
      </c>
    </row>
    <row r="27" spans="1:5" ht="25.5">
      <c r="A27" s="35" t="s">
        <v>56</v>
      </c>
      <c r="E27" s="39" t="s">
        <v>1786</v>
      </c>
    </row>
    <row r="28" spans="1:5" ht="12.75">
      <c r="A28" s="35" t="s">
        <v>57</v>
      </c>
      <c r="E28" s="40" t="s">
        <v>1787</v>
      </c>
    </row>
    <row r="29" spans="1:5" ht="12.75">
      <c r="A29" t="s">
        <v>59</v>
      </c>
      <c r="E29" s="39" t="s">
        <v>5</v>
      </c>
    </row>
    <row r="30" spans="1:16" ht="25.5">
      <c r="A30" t="s">
        <v>50</v>
      </c>
      <c s="34" t="s">
        <v>27</v>
      </c>
      <c s="34" t="s">
        <v>1788</v>
      </c>
      <c s="35" t="s">
        <v>5</v>
      </c>
      <c s="6" t="s">
        <v>1789</v>
      </c>
      <c s="36" t="s">
        <v>89</v>
      </c>
      <c s="37">
        <v>9</v>
      </c>
      <c s="36">
        <v>0.004</v>
      </c>
      <c s="36">
        <f>ROUND(G30*H30,6)</f>
      </c>
      <c r="L30" s="38">
        <v>0</v>
      </c>
      <c s="32">
        <f>ROUND(ROUND(L30,2)*ROUND(G30,3),2)</f>
      </c>
      <c s="36" t="s">
        <v>55</v>
      </c>
      <c>
        <f>(M30*21)/100</f>
      </c>
      <c t="s">
        <v>28</v>
      </c>
    </row>
    <row r="31" spans="1:5" ht="25.5">
      <c r="A31" s="35" t="s">
        <v>56</v>
      </c>
      <c r="E31" s="39" t="s">
        <v>1789</v>
      </c>
    </row>
    <row r="32" spans="1:5" ht="12.75">
      <c r="A32" s="35" t="s">
        <v>57</v>
      </c>
      <c r="E32" s="40" t="s">
        <v>1790</v>
      </c>
    </row>
    <row r="33" spans="1:5" ht="12.75">
      <c r="A33" t="s">
        <v>59</v>
      </c>
      <c r="E33" s="39" t="s">
        <v>5</v>
      </c>
    </row>
    <row r="34" spans="1:16" ht="25.5">
      <c r="A34" t="s">
        <v>50</v>
      </c>
      <c s="34" t="s">
        <v>83</v>
      </c>
      <c s="34" t="s">
        <v>1791</v>
      </c>
      <c s="35" t="s">
        <v>5</v>
      </c>
      <c s="6" t="s">
        <v>1792</v>
      </c>
      <c s="36" t="s">
        <v>89</v>
      </c>
      <c s="37">
        <v>1</v>
      </c>
      <c s="36">
        <v>0.003</v>
      </c>
      <c s="36">
        <f>ROUND(G34*H34,6)</f>
      </c>
      <c r="L34" s="38">
        <v>0</v>
      </c>
      <c s="32">
        <f>ROUND(ROUND(L34,2)*ROUND(G34,3),2)</f>
      </c>
      <c s="36" t="s">
        <v>55</v>
      </c>
      <c>
        <f>(M34*21)/100</f>
      </c>
      <c t="s">
        <v>28</v>
      </c>
    </row>
    <row r="35" spans="1:5" ht="25.5">
      <c r="A35" s="35" t="s">
        <v>56</v>
      </c>
      <c r="E35" s="39" t="s">
        <v>1792</v>
      </c>
    </row>
    <row r="36" spans="1:5" ht="12.75">
      <c r="A36" s="35" t="s">
        <v>57</v>
      </c>
      <c r="E36" s="40" t="s">
        <v>1779</v>
      </c>
    </row>
    <row r="37" spans="1:5" ht="12.75">
      <c r="A37" t="s">
        <v>59</v>
      </c>
      <c r="E37" s="39" t="s">
        <v>5</v>
      </c>
    </row>
    <row r="38" spans="1:16" ht="25.5">
      <c r="A38" t="s">
        <v>50</v>
      </c>
      <c s="34" t="s">
        <v>86</v>
      </c>
      <c s="34" t="s">
        <v>1793</v>
      </c>
      <c s="35" t="s">
        <v>5</v>
      </c>
      <c s="6" t="s">
        <v>1794</v>
      </c>
      <c s="36" t="s">
        <v>89</v>
      </c>
      <c s="37">
        <v>1</v>
      </c>
      <c s="36">
        <v>0.004</v>
      </c>
      <c s="36">
        <f>ROUND(G38*H38,6)</f>
      </c>
      <c r="L38" s="38">
        <v>0</v>
      </c>
      <c s="32">
        <f>ROUND(ROUND(L38,2)*ROUND(G38,3),2)</f>
      </c>
      <c s="36" t="s">
        <v>55</v>
      </c>
      <c>
        <f>(M38*21)/100</f>
      </c>
      <c t="s">
        <v>28</v>
      </c>
    </row>
    <row r="39" spans="1:5" ht="25.5">
      <c r="A39" s="35" t="s">
        <v>56</v>
      </c>
      <c r="E39" s="39" t="s">
        <v>1794</v>
      </c>
    </row>
    <row r="40" spans="1:5" ht="12.75">
      <c r="A40" s="35" t="s">
        <v>57</v>
      </c>
      <c r="E40" s="40" t="s">
        <v>1779</v>
      </c>
    </row>
    <row r="41" spans="1:5" ht="12.75">
      <c r="A41" t="s">
        <v>59</v>
      </c>
      <c r="E41" s="39" t="s">
        <v>5</v>
      </c>
    </row>
    <row r="42" spans="1:16" ht="25.5">
      <c r="A42" t="s">
        <v>50</v>
      </c>
      <c s="34" t="s">
        <v>90</v>
      </c>
      <c s="34" t="s">
        <v>1795</v>
      </c>
      <c s="35" t="s">
        <v>5</v>
      </c>
      <c s="6" t="s">
        <v>1796</v>
      </c>
      <c s="36" t="s">
        <v>89</v>
      </c>
      <c s="37">
        <v>2</v>
      </c>
      <c s="36">
        <v>0.005</v>
      </c>
      <c s="36">
        <f>ROUND(G42*H42,6)</f>
      </c>
      <c r="L42" s="38">
        <v>0</v>
      </c>
      <c s="32">
        <f>ROUND(ROUND(L42,2)*ROUND(G42,3),2)</f>
      </c>
      <c s="36" t="s">
        <v>55</v>
      </c>
      <c>
        <f>(M42*21)/100</f>
      </c>
      <c t="s">
        <v>28</v>
      </c>
    </row>
    <row r="43" spans="1:5" ht="25.5">
      <c r="A43" s="35" t="s">
        <v>56</v>
      </c>
      <c r="E43" s="39" t="s">
        <v>1796</v>
      </c>
    </row>
    <row r="44" spans="1:5" ht="12.75">
      <c r="A44" s="35" t="s">
        <v>57</v>
      </c>
      <c r="E44" s="40" t="s">
        <v>1797</v>
      </c>
    </row>
    <row r="45" spans="1:5" ht="12.75">
      <c r="A45" t="s">
        <v>59</v>
      </c>
      <c r="E45" s="39" t="s">
        <v>5</v>
      </c>
    </row>
    <row r="46" spans="1:16" ht="12.75">
      <c r="A46" t="s">
        <v>50</v>
      </c>
      <c s="34" t="s">
        <v>99</v>
      </c>
      <c s="34" t="s">
        <v>1798</v>
      </c>
      <c s="35" t="s">
        <v>5</v>
      </c>
      <c s="6" t="s">
        <v>1799</v>
      </c>
      <c s="36" t="s">
        <v>89</v>
      </c>
      <c s="37">
        <v>2</v>
      </c>
      <c s="36">
        <v>0.005</v>
      </c>
      <c s="36">
        <f>ROUND(G46*H46,6)</f>
      </c>
      <c r="L46" s="38">
        <v>0</v>
      </c>
      <c s="32">
        <f>ROUND(ROUND(L46,2)*ROUND(G46,3),2)</f>
      </c>
      <c s="36" t="s">
        <v>55</v>
      </c>
      <c>
        <f>(M46*21)/100</f>
      </c>
      <c t="s">
        <v>28</v>
      </c>
    </row>
    <row r="47" spans="1:5" ht="12.75">
      <c r="A47" s="35" t="s">
        <v>56</v>
      </c>
      <c r="E47" s="39" t="s">
        <v>1799</v>
      </c>
    </row>
    <row r="48" spans="1:5" ht="12.75">
      <c r="A48" s="35" t="s">
        <v>57</v>
      </c>
      <c r="E48" s="40" t="s">
        <v>1797</v>
      </c>
    </row>
    <row r="49" spans="1:5" ht="12.75">
      <c r="A49" t="s">
        <v>59</v>
      </c>
      <c r="E49" s="39" t="s">
        <v>5</v>
      </c>
    </row>
    <row r="50" spans="1:16" ht="12.75">
      <c r="A50" t="s">
        <v>50</v>
      </c>
      <c s="34" t="s">
        <v>102</v>
      </c>
      <c s="34" t="s">
        <v>1800</v>
      </c>
      <c s="35" t="s">
        <v>5</v>
      </c>
      <c s="6" t="s">
        <v>1801</v>
      </c>
      <c s="36" t="s">
        <v>89</v>
      </c>
      <c s="37">
        <v>1</v>
      </c>
      <c s="36">
        <v>0</v>
      </c>
      <c s="36">
        <f>ROUND(G50*H50,6)</f>
      </c>
      <c r="L50" s="38">
        <v>0</v>
      </c>
      <c s="32">
        <f>ROUND(ROUND(L50,2)*ROUND(G50,3),2)</f>
      </c>
      <c s="36" t="s">
        <v>55</v>
      </c>
      <c>
        <f>(M50*21)/100</f>
      </c>
      <c t="s">
        <v>28</v>
      </c>
    </row>
    <row r="51" spans="1:5" ht="12.75">
      <c r="A51" s="35" t="s">
        <v>56</v>
      </c>
      <c r="E51" s="39" t="s">
        <v>1801</v>
      </c>
    </row>
    <row r="52" spans="1:5" ht="12.75">
      <c r="A52" s="35" t="s">
        <v>57</v>
      </c>
      <c r="E52" s="40" t="s">
        <v>5</v>
      </c>
    </row>
    <row r="53" spans="1:5" ht="12.75">
      <c r="A53" t="s">
        <v>59</v>
      </c>
      <c r="E53" s="39" t="s">
        <v>5</v>
      </c>
    </row>
    <row r="54" spans="1:16" ht="25.5">
      <c r="A54" t="s">
        <v>50</v>
      </c>
      <c s="34" t="s">
        <v>105</v>
      </c>
      <c s="34" t="s">
        <v>1802</v>
      </c>
      <c s="35" t="s">
        <v>5</v>
      </c>
      <c s="6" t="s">
        <v>1803</v>
      </c>
      <c s="36" t="s">
        <v>89</v>
      </c>
      <c s="37">
        <v>8</v>
      </c>
      <c s="36">
        <v>0</v>
      </c>
      <c s="36">
        <f>ROUND(G54*H54,6)</f>
      </c>
      <c r="L54" s="38">
        <v>0</v>
      </c>
      <c s="32">
        <f>ROUND(ROUND(L54,2)*ROUND(G54,3),2)</f>
      </c>
      <c s="36" t="s">
        <v>55</v>
      </c>
      <c>
        <f>(M54*21)/100</f>
      </c>
      <c t="s">
        <v>28</v>
      </c>
    </row>
    <row r="55" spans="1:5" ht="63.75">
      <c r="A55" s="35" t="s">
        <v>56</v>
      </c>
      <c r="E55" s="39" t="s">
        <v>1804</v>
      </c>
    </row>
    <row r="56" spans="1:5" ht="12.75">
      <c r="A56" s="35" t="s">
        <v>57</v>
      </c>
      <c r="E56" s="40" t="s">
        <v>5</v>
      </c>
    </row>
    <row r="57" spans="1:5" ht="12.75">
      <c r="A57" t="s">
        <v>59</v>
      </c>
      <c r="E57" s="39" t="s">
        <v>5</v>
      </c>
    </row>
    <row r="58" spans="1:16" ht="25.5">
      <c r="A58" t="s">
        <v>50</v>
      </c>
      <c s="34" t="s">
        <v>108</v>
      </c>
      <c s="34" t="s">
        <v>1805</v>
      </c>
      <c s="35" t="s">
        <v>5</v>
      </c>
      <c s="6" t="s">
        <v>1806</v>
      </c>
      <c s="36" t="s">
        <v>89</v>
      </c>
      <c s="37">
        <v>4</v>
      </c>
      <c s="36">
        <v>0</v>
      </c>
      <c s="36">
        <f>ROUND(G58*H58,6)</f>
      </c>
      <c r="L58" s="38">
        <v>0</v>
      </c>
      <c s="32">
        <f>ROUND(ROUND(L58,2)*ROUND(G58,3),2)</f>
      </c>
      <c s="36" t="s">
        <v>55</v>
      </c>
      <c>
        <f>(M58*21)/100</f>
      </c>
      <c t="s">
        <v>28</v>
      </c>
    </row>
    <row r="59" spans="1:5" ht="38.25">
      <c r="A59" s="35" t="s">
        <v>56</v>
      </c>
      <c r="E59" s="39" t="s">
        <v>1807</v>
      </c>
    </row>
    <row r="60" spans="1:5" ht="12.75">
      <c r="A60" s="35" t="s">
        <v>57</v>
      </c>
      <c r="E60" s="40" t="s">
        <v>5</v>
      </c>
    </row>
    <row r="61" spans="1:5" ht="12.75">
      <c r="A61" t="s">
        <v>59</v>
      </c>
      <c r="E61" s="39" t="s">
        <v>5</v>
      </c>
    </row>
    <row r="62" spans="1:16" ht="25.5">
      <c r="A62" t="s">
        <v>50</v>
      </c>
      <c s="34" t="s">
        <v>215</v>
      </c>
      <c s="34" t="s">
        <v>1808</v>
      </c>
      <c s="35" t="s">
        <v>5</v>
      </c>
      <c s="6" t="s">
        <v>1809</v>
      </c>
      <c s="36" t="s">
        <v>89</v>
      </c>
      <c s="37">
        <v>1</v>
      </c>
      <c s="36">
        <v>0</v>
      </c>
      <c s="36">
        <f>ROUND(G62*H62,6)</f>
      </c>
      <c r="L62" s="38">
        <v>0</v>
      </c>
      <c s="32">
        <f>ROUND(ROUND(L62,2)*ROUND(G62,3),2)</f>
      </c>
      <c s="36" t="s">
        <v>55</v>
      </c>
      <c>
        <f>(M62*21)/100</f>
      </c>
      <c t="s">
        <v>28</v>
      </c>
    </row>
    <row r="63" spans="1:5" ht="63.75">
      <c r="A63" s="35" t="s">
        <v>56</v>
      </c>
      <c r="E63" s="39" t="s">
        <v>1810</v>
      </c>
    </row>
    <row r="64" spans="1:5" ht="12.75">
      <c r="A64" s="35" t="s">
        <v>57</v>
      </c>
      <c r="E64" s="40" t="s">
        <v>5</v>
      </c>
    </row>
    <row r="65" spans="1:5" ht="12.75">
      <c r="A65" t="s">
        <v>59</v>
      </c>
      <c r="E65" s="39" t="s">
        <v>5</v>
      </c>
    </row>
    <row r="66" spans="1:16" ht="25.5">
      <c r="A66" t="s">
        <v>50</v>
      </c>
      <c s="34" t="s">
        <v>225</v>
      </c>
      <c s="34" t="s">
        <v>1811</v>
      </c>
      <c s="35" t="s">
        <v>5</v>
      </c>
      <c s="6" t="s">
        <v>1812</v>
      </c>
      <c s="36" t="s">
        <v>89</v>
      </c>
      <c s="37">
        <v>2</v>
      </c>
      <c s="36">
        <v>0</v>
      </c>
      <c s="36">
        <f>ROUND(G66*H66,6)</f>
      </c>
      <c r="L66" s="38">
        <v>0</v>
      </c>
      <c s="32">
        <f>ROUND(ROUND(L66,2)*ROUND(G66,3),2)</f>
      </c>
      <c s="36" t="s">
        <v>55</v>
      </c>
      <c>
        <f>(M66*21)/100</f>
      </c>
      <c t="s">
        <v>28</v>
      </c>
    </row>
    <row r="67" spans="1:5" ht="76.5">
      <c r="A67" s="35" t="s">
        <v>56</v>
      </c>
      <c r="E67" s="39" t="s">
        <v>1813</v>
      </c>
    </row>
    <row r="68" spans="1:5" ht="12.75">
      <c r="A68" s="35" t="s">
        <v>57</v>
      </c>
      <c r="E68" s="40" t="s">
        <v>5</v>
      </c>
    </row>
    <row r="69" spans="1:5" ht="12.75">
      <c r="A69" t="s">
        <v>59</v>
      </c>
      <c r="E69" s="39" t="s">
        <v>5</v>
      </c>
    </row>
    <row r="70" spans="1:16" ht="25.5">
      <c r="A70" t="s">
        <v>50</v>
      </c>
      <c s="34" t="s">
        <v>228</v>
      </c>
      <c s="34" t="s">
        <v>1814</v>
      </c>
      <c s="35" t="s">
        <v>5</v>
      </c>
      <c s="6" t="s">
        <v>1815</v>
      </c>
      <c s="36" t="s">
        <v>89</v>
      </c>
      <c s="37">
        <v>2</v>
      </c>
      <c s="36">
        <v>0</v>
      </c>
      <c s="36">
        <f>ROUND(G70*H70,6)</f>
      </c>
      <c r="L70" s="38">
        <v>0</v>
      </c>
      <c s="32">
        <f>ROUND(ROUND(L70,2)*ROUND(G70,3),2)</f>
      </c>
      <c s="36" t="s">
        <v>55</v>
      </c>
      <c>
        <f>(M70*21)/100</f>
      </c>
      <c t="s">
        <v>28</v>
      </c>
    </row>
    <row r="71" spans="1:5" ht="89.25">
      <c r="A71" s="35" t="s">
        <v>56</v>
      </c>
      <c r="E71" s="39" t="s">
        <v>1816</v>
      </c>
    </row>
    <row r="72" spans="1:5" ht="12.75">
      <c r="A72" s="35" t="s">
        <v>57</v>
      </c>
      <c r="E72" s="40" t="s">
        <v>5</v>
      </c>
    </row>
    <row r="73" spans="1:5" ht="12.75">
      <c r="A73" t="s">
        <v>59</v>
      </c>
      <c r="E73" s="39" t="s">
        <v>5</v>
      </c>
    </row>
    <row r="74" spans="1:16" ht="25.5">
      <c r="A74" t="s">
        <v>50</v>
      </c>
      <c s="34" t="s">
        <v>231</v>
      </c>
      <c s="34" t="s">
        <v>1817</v>
      </c>
      <c s="35" t="s">
        <v>5</v>
      </c>
      <c s="6" t="s">
        <v>1818</v>
      </c>
      <c s="36" t="s">
        <v>89</v>
      </c>
      <c s="37">
        <v>2</v>
      </c>
      <c s="36">
        <v>0</v>
      </c>
      <c s="36">
        <f>ROUND(G74*H74,6)</f>
      </c>
      <c r="L74" s="38">
        <v>0</v>
      </c>
      <c s="32">
        <f>ROUND(ROUND(L74,2)*ROUND(G74,3),2)</f>
      </c>
      <c s="36" t="s">
        <v>55</v>
      </c>
      <c>
        <f>(M74*21)/100</f>
      </c>
      <c t="s">
        <v>28</v>
      </c>
    </row>
    <row r="75" spans="1:5" ht="25.5">
      <c r="A75" s="35" t="s">
        <v>56</v>
      </c>
      <c r="E75" s="39" t="s">
        <v>1819</v>
      </c>
    </row>
    <row r="76" spans="1:5" ht="12.75">
      <c r="A76" s="35" t="s">
        <v>57</v>
      </c>
      <c r="E76" s="40" t="s">
        <v>5</v>
      </c>
    </row>
    <row r="77" spans="1:5" ht="12.75">
      <c r="A77" t="s">
        <v>59</v>
      </c>
      <c r="E77" s="39" t="s">
        <v>5</v>
      </c>
    </row>
    <row r="78" spans="1:16" ht="25.5">
      <c r="A78" t="s">
        <v>50</v>
      </c>
      <c s="34" t="s">
        <v>235</v>
      </c>
      <c s="34" t="s">
        <v>1820</v>
      </c>
      <c s="35" t="s">
        <v>5</v>
      </c>
      <c s="6" t="s">
        <v>1821</v>
      </c>
      <c s="36" t="s">
        <v>124</v>
      </c>
      <c s="37">
        <v>1</v>
      </c>
      <c s="36">
        <v>0</v>
      </c>
      <c s="36">
        <f>ROUND(G78*H78,6)</f>
      </c>
      <c r="L78" s="38">
        <v>0</v>
      </c>
      <c s="32">
        <f>ROUND(ROUND(L78,2)*ROUND(G78,3),2)</f>
      </c>
      <c s="36" t="s">
        <v>55</v>
      </c>
      <c>
        <f>(M78*21)/100</f>
      </c>
      <c t="s">
        <v>28</v>
      </c>
    </row>
    <row r="79" spans="1:5" ht="63.75">
      <c r="A79" s="35" t="s">
        <v>56</v>
      </c>
      <c r="E79" s="39" t="s">
        <v>1822</v>
      </c>
    </row>
    <row r="80" spans="1:5" ht="12.75">
      <c r="A80" s="35" t="s">
        <v>57</v>
      </c>
      <c r="E80" s="40" t="s">
        <v>5</v>
      </c>
    </row>
    <row r="81" spans="1:5" ht="12.75">
      <c r="A81" t="s">
        <v>59</v>
      </c>
      <c r="E81" s="39" t="s">
        <v>5</v>
      </c>
    </row>
    <row r="82" spans="1:16" ht="25.5">
      <c r="A82" t="s">
        <v>50</v>
      </c>
      <c s="34" t="s">
        <v>238</v>
      </c>
      <c s="34" t="s">
        <v>1823</v>
      </c>
      <c s="35" t="s">
        <v>5</v>
      </c>
      <c s="6" t="s">
        <v>1824</v>
      </c>
      <c s="36" t="s">
        <v>89</v>
      </c>
      <c s="37">
        <v>19</v>
      </c>
      <c s="36">
        <v>0</v>
      </c>
      <c s="36">
        <f>ROUND(G82*H82,6)</f>
      </c>
      <c r="L82" s="38">
        <v>0</v>
      </c>
      <c s="32">
        <f>ROUND(ROUND(L82,2)*ROUND(G82,3),2)</f>
      </c>
      <c s="36" t="s">
        <v>55</v>
      </c>
      <c>
        <f>(M82*21)/100</f>
      </c>
      <c t="s">
        <v>28</v>
      </c>
    </row>
    <row r="83" spans="1:5" ht="51">
      <c r="A83" s="35" t="s">
        <v>56</v>
      </c>
      <c r="E83" s="39" t="s">
        <v>1825</v>
      </c>
    </row>
    <row r="84" spans="1:5" ht="12.75">
      <c r="A84" s="35" t="s">
        <v>57</v>
      </c>
      <c r="E84" s="40" t="s">
        <v>5</v>
      </c>
    </row>
    <row r="85" spans="1:5" ht="12.75">
      <c r="A85" t="s">
        <v>59</v>
      </c>
      <c r="E85" s="39" t="s">
        <v>5</v>
      </c>
    </row>
    <row r="86" spans="1:13" ht="12.75">
      <c r="A86" t="s">
        <v>47</v>
      </c>
      <c r="C86" s="31" t="s">
        <v>339</v>
      </c>
      <c r="E86" s="33" t="s">
        <v>340</v>
      </c>
      <c r="J86" s="32">
        <f>0</f>
      </c>
      <c s="32">
        <f>0</f>
      </c>
      <c s="32">
        <f>0+L87</f>
      </c>
      <c s="32">
        <f>0+M87</f>
      </c>
    </row>
    <row r="87" spans="1:16" ht="38.25">
      <c r="A87" t="s">
        <v>50</v>
      </c>
      <c s="34" t="s">
        <v>96</v>
      </c>
      <c s="34" t="s">
        <v>549</v>
      </c>
      <c s="35" t="s">
        <v>5</v>
      </c>
      <c s="6" t="s">
        <v>550</v>
      </c>
      <c s="36" t="s">
        <v>182</v>
      </c>
      <c s="37">
        <v>0.166</v>
      </c>
      <c s="36">
        <v>0</v>
      </c>
      <c s="36">
        <f>ROUND(G87*H87,6)</f>
      </c>
      <c r="L87" s="38">
        <v>0</v>
      </c>
      <c s="32">
        <f>ROUND(ROUND(L87,2)*ROUND(G87,3),2)</f>
      </c>
      <c s="36" t="s">
        <v>121</v>
      </c>
      <c>
        <f>(M87*21)/100</f>
      </c>
      <c t="s">
        <v>28</v>
      </c>
    </row>
    <row r="88" spans="1:5" ht="38.25">
      <c r="A88" s="35" t="s">
        <v>56</v>
      </c>
      <c r="E88" s="39" t="s">
        <v>551</v>
      </c>
    </row>
    <row r="89" spans="1:5" ht="12.75">
      <c r="A89" s="35" t="s">
        <v>57</v>
      </c>
      <c r="E89" s="40" t="s">
        <v>5</v>
      </c>
    </row>
    <row r="90" spans="1:5" ht="76.5">
      <c r="A90" t="s">
        <v>59</v>
      </c>
      <c r="E90"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COUNTIFS(L8:L350,"=0",A8:A350,"P")+COUNTIFS(L8:L350,"",A8:A350,"P")+SUM(Q8:Q350)</f>
      </c>
    </row>
    <row r="8" spans="1:13" ht="12.75">
      <c r="A8" t="s">
        <v>45</v>
      </c>
      <c r="C8" s="28" t="s">
        <v>1828</v>
      </c>
      <c r="E8" s="30" t="s">
        <v>1827</v>
      </c>
      <c r="J8" s="29">
        <f>0+J9+J42+J59+J304+J341</f>
      </c>
      <c s="29">
        <f>0+K9+K42+K59+K304+K341</f>
      </c>
      <c s="29">
        <f>0+L9+L42+L59+L304+L341</f>
      </c>
      <c s="29">
        <f>0+M9+M42+M59+M304+M341</f>
      </c>
    </row>
    <row r="9" spans="1:13" ht="12.75">
      <c r="A9" t="s">
        <v>47</v>
      </c>
      <c r="C9" s="31" t="s">
        <v>1829</v>
      </c>
      <c r="E9" s="33" t="s">
        <v>1830</v>
      </c>
      <c r="J9" s="32">
        <f>0</f>
      </c>
      <c s="32">
        <f>0</f>
      </c>
      <c s="32">
        <f>0+L10+L14+L18+L22+L26+L30+L34+L38</f>
      </c>
      <c s="32">
        <f>0+M10+M14+M18+M22+M26+M30+M34+M38</f>
      </c>
    </row>
    <row r="10" spans="1:16" ht="12.75">
      <c r="A10" t="s">
        <v>50</v>
      </c>
      <c s="34" t="s">
        <v>739</v>
      </c>
      <c s="34" t="s">
        <v>1831</v>
      </c>
      <c s="35" t="s">
        <v>5</v>
      </c>
      <c s="6" t="s">
        <v>1832</v>
      </c>
      <c s="36" t="s">
        <v>89</v>
      </c>
      <c s="37">
        <v>8</v>
      </c>
      <c s="36">
        <v>0</v>
      </c>
      <c s="36">
        <f>ROUND(G10*H10,6)</f>
      </c>
      <c r="L10" s="38">
        <v>0</v>
      </c>
      <c s="32">
        <f>ROUND(ROUND(L10,2)*ROUND(G10,3),2)</f>
      </c>
      <c s="36" t="s">
        <v>55</v>
      </c>
      <c>
        <f>(M10*21)/100</f>
      </c>
      <c t="s">
        <v>28</v>
      </c>
    </row>
    <row r="11" spans="1:5" ht="12.75">
      <c r="A11" s="35" t="s">
        <v>56</v>
      </c>
      <c r="E11" s="39" t="s">
        <v>1832</v>
      </c>
    </row>
    <row r="12" spans="1:5" ht="12.75">
      <c r="A12" s="35" t="s">
        <v>57</v>
      </c>
      <c r="E12" s="40" t="s">
        <v>5</v>
      </c>
    </row>
    <row r="13" spans="1:5" ht="12.75">
      <c r="A13" t="s">
        <v>59</v>
      </c>
      <c r="E13" s="39" t="s">
        <v>5</v>
      </c>
    </row>
    <row r="14" spans="1:16" ht="25.5">
      <c r="A14" t="s">
        <v>50</v>
      </c>
      <c s="34" t="s">
        <v>742</v>
      </c>
      <c s="34" t="s">
        <v>1833</v>
      </c>
      <c s="35" t="s">
        <v>5</v>
      </c>
      <c s="6" t="s">
        <v>1834</v>
      </c>
      <c s="36" t="s">
        <v>89</v>
      </c>
      <c s="37">
        <v>16</v>
      </c>
      <c s="36">
        <v>0</v>
      </c>
      <c s="36">
        <f>ROUND(G14*H14,6)</f>
      </c>
      <c r="L14" s="38">
        <v>0</v>
      </c>
      <c s="32">
        <f>ROUND(ROUND(L14,2)*ROUND(G14,3),2)</f>
      </c>
      <c s="36" t="s">
        <v>55</v>
      </c>
      <c>
        <f>(M14*21)/100</f>
      </c>
      <c t="s">
        <v>28</v>
      </c>
    </row>
    <row r="15" spans="1:5" ht="25.5">
      <c r="A15" s="35" t="s">
        <v>56</v>
      </c>
      <c r="E15" s="39" t="s">
        <v>1834</v>
      </c>
    </row>
    <row r="16" spans="1:5" ht="12.75">
      <c r="A16" s="35" t="s">
        <v>57</v>
      </c>
      <c r="E16" s="40" t="s">
        <v>5</v>
      </c>
    </row>
    <row r="17" spans="1:5" ht="12.75">
      <c r="A17" t="s">
        <v>59</v>
      </c>
      <c r="E17" s="39" t="s">
        <v>5</v>
      </c>
    </row>
    <row r="18" spans="1:16" ht="12.75">
      <c r="A18" t="s">
        <v>50</v>
      </c>
      <c s="34" t="s">
        <v>745</v>
      </c>
      <c s="34" t="s">
        <v>1835</v>
      </c>
      <c s="35" t="s">
        <v>5</v>
      </c>
      <c s="6" t="s">
        <v>1836</v>
      </c>
      <c s="36" t="s">
        <v>89</v>
      </c>
      <c s="37">
        <v>22</v>
      </c>
      <c s="36">
        <v>0</v>
      </c>
      <c s="36">
        <f>ROUND(G18*H18,6)</f>
      </c>
      <c r="L18" s="38">
        <v>0</v>
      </c>
      <c s="32">
        <f>ROUND(ROUND(L18,2)*ROUND(G18,3),2)</f>
      </c>
      <c s="36" t="s">
        <v>55</v>
      </c>
      <c>
        <f>(M18*21)/100</f>
      </c>
      <c t="s">
        <v>28</v>
      </c>
    </row>
    <row r="19" spans="1:5" ht="12.75">
      <c r="A19" s="35" t="s">
        <v>56</v>
      </c>
      <c r="E19" s="39" t="s">
        <v>1836</v>
      </c>
    </row>
    <row r="20" spans="1:5" ht="12.75">
      <c r="A20" s="35" t="s">
        <v>57</v>
      </c>
      <c r="E20" s="40" t="s">
        <v>5</v>
      </c>
    </row>
    <row r="21" spans="1:5" ht="12.75">
      <c r="A21" t="s">
        <v>59</v>
      </c>
      <c r="E21" s="39" t="s">
        <v>5</v>
      </c>
    </row>
    <row r="22" spans="1:16" ht="12.75">
      <c r="A22" t="s">
        <v>50</v>
      </c>
      <c s="34" t="s">
        <v>748</v>
      </c>
      <c s="34" t="s">
        <v>1837</v>
      </c>
      <c s="35" t="s">
        <v>5</v>
      </c>
      <c s="6" t="s">
        <v>1838</v>
      </c>
      <c s="36" t="s">
        <v>89</v>
      </c>
      <c s="37">
        <v>23</v>
      </c>
      <c s="36">
        <v>0</v>
      </c>
      <c s="36">
        <f>ROUND(G22*H22,6)</f>
      </c>
      <c r="L22" s="38">
        <v>0</v>
      </c>
      <c s="32">
        <f>ROUND(ROUND(L22,2)*ROUND(G22,3),2)</f>
      </c>
      <c s="36" t="s">
        <v>55</v>
      </c>
      <c>
        <f>(M22*21)/100</f>
      </c>
      <c t="s">
        <v>28</v>
      </c>
    </row>
    <row r="23" spans="1:5" ht="12.75">
      <c r="A23" s="35" t="s">
        <v>56</v>
      </c>
      <c r="E23" s="39" t="s">
        <v>1838</v>
      </c>
    </row>
    <row r="24" spans="1:5" ht="12.75">
      <c r="A24" s="35" t="s">
        <v>57</v>
      </c>
      <c r="E24" s="40" t="s">
        <v>5</v>
      </c>
    </row>
    <row r="25" spans="1:5" ht="12.75">
      <c r="A25" t="s">
        <v>59</v>
      </c>
      <c r="E25" s="39" t="s">
        <v>5</v>
      </c>
    </row>
    <row r="26" spans="1:16" ht="12.75">
      <c r="A26" t="s">
        <v>50</v>
      </c>
      <c s="34" t="s">
        <v>751</v>
      </c>
      <c s="34" t="s">
        <v>1839</v>
      </c>
      <c s="35" t="s">
        <v>5</v>
      </c>
      <c s="6" t="s">
        <v>1840</v>
      </c>
      <c s="36" t="s">
        <v>89</v>
      </c>
      <c s="37">
        <v>28</v>
      </c>
      <c s="36">
        <v>0</v>
      </c>
      <c s="36">
        <f>ROUND(G26*H26,6)</f>
      </c>
      <c r="L26" s="38">
        <v>0</v>
      </c>
      <c s="32">
        <f>ROUND(ROUND(L26,2)*ROUND(G26,3),2)</f>
      </c>
      <c s="36" t="s">
        <v>55</v>
      </c>
      <c>
        <f>(M26*21)/100</f>
      </c>
      <c t="s">
        <v>28</v>
      </c>
    </row>
    <row r="27" spans="1:5" ht="12.75">
      <c r="A27" s="35" t="s">
        <v>56</v>
      </c>
      <c r="E27" s="39" t="s">
        <v>1840</v>
      </c>
    </row>
    <row r="28" spans="1:5" ht="12.75">
      <c r="A28" s="35" t="s">
        <v>57</v>
      </c>
      <c r="E28" s="40" t="s">
        <v>5</v>
      </c>
    </row>
    <row r="29" spans="1:5" ht="12.75">
      <c r="A29" t="s">
        <v>59</v>
      </c>
      <c r="E29" s="39" t="s">
        <v>5</v>
      </c>
    </row>
    <row r="30" spans="1:16" ht="12.75">
      <c r="A30" t="s">
        <v>50</v>
      </c>
      <c s="34" t="s">
        <v>754</v>
      </c>
      <c s="34" t="s">
        <v>1841</v>
      </c>
      <c s="35" t="s">
        <v>5</v>
      </c>
      <c s="6" t="s">
        <v>1842</v>
      </c>
      <c s="36" t="s">
        <v>89</v>
      </c>
      <c s="37">
        <v>30</v>
      </c>
      <c s="36">
        <v>0</v>
      </c>
      <c s="36">
        <f>ROUND(G30*H30,6)</f>
      </c>
      <c r="L30" s="38">
        <v>0</v>
      </c>
      <c s="32">
        <f>ROUND(ROUND(L30,2)*ROUND(G30,3),2)</f>
      </c>
      <c s="36" t="s">
        <v>55</v>
      </c>
      <c>
        <f>(M30*21)/100</f>
      </c>
      <c t="s">
        <v>28</v>
      </c>
    </row>
    <row r="31" spans="1:5" ht="12.75">
      <c r="A31" s="35" t="s">
        <v>56</v>
      </c>
      <c r="E31" s="39" t="s">
        <v>1842</v>
      </c>
    </row>
    <row r="32" spans="1:5" ht="12.75">
      <c r="A32" s="35" t="s">
        <v>57</v>
      </c>
      <c r="E32" s="40" t="s">
        <v>5</v>
      </c>
    </row>
    <row r="33" spans="1:5" ht="12.75">
      <c r="A33" t="s">
        <v>59</v>
      </c>
      <c r="E33" s="39" t="s">
        <v>5</v>
      </c>
    </row>
    <row r="34" spans="1:16" ht="12.75">
      <c r="A34" t="s">
        <v>50</v>
      </c>
      <c s="34" t="s">
        <v>758</v>
      </c>
      <c s="34" t="s">
        <v>1843</v>
      </c>
      <c s="35" t="s">
        <v>5</v>
      </c>
      <c s="6" t="s">
        <v>1844</v>
      </c>
      <c s="36" t="s">
        <v>89</v>
      </c>
      <c s="37">
        <v>28</v>
      </c>
      <c s="36">
        <v>0</v>
      </c>
      <c s="36">
        <f>ROUND(G34*H34,6)</f>
      </c>
      <c r="L34" s="38">
        <v>0</v>
      </c>
      <c s="32">
        <f>ROUND(ROUND(L34,2)*ROUND(G34,3),2)</f>
      </c>
      <c s="36" t="s">
        <v>55</v>
      </c>
      <c>
        <f>(M34*21)/100</f>
      </c>
      <c t="s">
        <v>28</v>
      </c>
    </row>
    <row r="35" spans="1:5" ht="12.75">
      <c r="A35" s="35" t="s">
        <v>56</v>
      </c>
      <c r="E35" s="39" t="s">
        <v>1844</v>
      </c>
    </row>
    <row r="36" spans="1:5" ht="12.75">
      <c r="A36" s="35" t="s">
        <v>57</v>
      </c>
      <c r="E36" s="40" t="s">
        <v>5</v>
      </c>
    </row>
    <row r="37" spans="1:5" ht="12.75">
      <c r="A37" t="s">
        <v>59</v>
      </c>
      <c r="E37" s="39" t="s">
        <v>5</v>
      </c>
    </row>
    <row r="38" spans="1:16" ht="12.75">
      <c r="A38" t="s">
        <v>50</v>
      </c>
      <c s="34" t="s">
        <v>761</v>
      </c>
      <c s="34" t="s">
        <v>1845</v>
      </c>
      <c s="35" t="s">
        <v>5</v>
      </c>
      <c s="6" t="s">
        <v>1846</v>
      </c>
      <c s="36" t="s">
        <v>89</v>
      </c>
      <c s="37">
        <v>41</v>
      </c>
      <c s="36">
        <v>0</v>
      </c>
      <c s="36">
        <f>ROUND(G38*H38,6)</f>
      </c>
      <c r="L38" s="38">
        <v>0</v>
      </c>
      <c s="32">
        <f>ROUND(ROUND(L38,2)*ROUND(G38,3),2)</f>
      </c>
      <c s="36" t="s">
        <v>55</v>
      </c>
      <c>
        <f>(M38*21)/100</f>
      </c>
      <c t="s">
        <v>28</v>
      </c>
    </row>
    <row r="39" spans="1:5" ht="12.75">
      <c r="A39" s="35" t="s">
        <v>56</v>
      </c>
      <c r="E39" s="39" t="s">
        <v>1846</v>
      </c>
    </row>
    <row r="40" spans="1:5" ht="12.75">
      <c r="A40" s="35" t="s">
        <v>57</v>
      </c>
      <c r="E40" s="40" t="s">
        <v>5</v>
      </c>
    </row>
    <row r="41" spans="1:5" ht="12.75">
      <c r="A41" t="s">
        <v>59</v>
      </c>
      <c r="E41" s="39" t="s">
        <v>5</v>
      </c>
    </row>
    <row r="42" spans="1:13" ht="12.75">
      <c r="A42" t="s">
        <v>47</v>
      </c>
      <c r="C42" s="31" t="s">
        <v>954</v>
      </c>
      <c r="E42" s="33" t="s">
        <v>955</v>
      </c>
      <c r="J42" s="32">
        <f>0</f>
      </c>
      <c s="32">
        <f>0</f>
      </c>
      <c s="32">
        <f>0+L43+L47+L51+L55</f>
      </c>
      <c s="32">
        <f>0+M43+M47+M51+M55</f>
      </c>
    </row>
    <row r="43" spans="1:16" ht="25.5">
      <c r="A43" t="s">
        <v>50</v>
      </c>
      <c s="34" t="s">
        <v>766</v>
      </c>
      <c s="34" t="s">
        <v>1847</v>
      </c>
      <c s="35" t="s">
        <v>5</v>
      </c>
      <c s="6" t="s">
        <v>1848</v>
      </c>
      <c s="36" t="s">
        <v>89</v>
      </c>
      <c s="37">
        <v>6</v>
      </c>
      <c s="36">
        <v>0</v>
      </c>
      <c s="36">
        <f>ROUND(G43*H43,6)</f>
      </c>
      <c r="L43" s="38">
        <v>0</v>
      </c>
      <c s="32">
        <f>ROUND(ROUND(L43,2)*ROUND(G43,3),2)</f>
      </c>
      <c s="36" t="s">
        <v>121</v>
      </c>
      <c>
        <f>(M43*21)/100</f>
      </c>
      <c t="s">
        <v>28</v>
      </c>
    </row>
    <row r="44" spans="1:5" ht="25.5">
      <c r="A44" s="35" t="s">
        <v>56</v>
      </c>
      <c r="E44" s="39" t="s">
        <v>1848</v>
      </c>
    </row>
    <row r="45" spans="1:5" ht="12.75">
      <c r="A45" s="35" t="s">
        <v>57</v>
      </c>
      <c r="E45" s="40" t="s">
        <v>5</v>
      </c>
    </row>
    <row r="46" spans="1:5" ht="12.75">
      <c r="A46" t="s">
        <v>59</v>
      </c>
      <c r="E46" s="39" t="s">
        <v>5</v>
      </c>
    </row>
    <row r="47" spans="1:16" ht="12.75">
      <c r="A47" t="s">
        <v>50</v>
      </c>
      <c s="34" t="s">
        <v>770</v>
      </c>
      <c s="34" t="s">
        <v>1849</v>
      </c>
      <c s="35" t="s">
        <v>5</v>
      </c>
      <c s="6" t="s">
        <v>1850</v>
      </c>
      <c s="36" t="s">
        <v>89</v>
      </c>
      <c s="37">
        <v>6</v>
      </c>
      <c s="36">
        <v>8E-05</v>
      </c>
      <c s="36">
        <f>ROUND(G47*H47,6)</f>
      </c>
      <c r="L47" s="38">
        <v>0</v>
      </c>
      <c s="32">
        <f>ROUND(ROUND(L47,2)*ROUND(G47,3),2)</f>
      </c>
      <c s="36" t="s">
        <v>121</v>
      </c>
      <c>
        <f>(M47*21)/100</f>
      </c>
      <c t="s">
        <v>28</v>
      </c>
    </row>
    <row r="48" spans="1:5" ht="12.75">
      <c r="A48" s="35" t="s">
        <v>56</v>
      </c>
      <c r="E48" s="39" t="s">
        <v>1850</v>
      </c>
    </row>
    <row r="49" spans="1:5" ht="12.75">
      <c r="A49" s="35" t="s">
        <v>57</v>
      </c>
      <c r="E49" s="40" t="s">
        <v>5</v>
      </c>
    </row>
    <row r="50" spans="1:5" ht="12.75">
      <c r="A50" t="s">
        <v>59</v>
      </c>
      <c r="E50" s="39" t="s">
        <v>5</v>
      </c>
    </row>
    <row r="51" spans="1:16" ht="12.75">
      <c r="A51" t="s">
        <v>50</v>
      </c>
      <c s="34" t="s">
        <v>774</v>
      </c>
      <c s="34" t="s">
        <v>1851</v>
      </c>
      <c s="35" t="s">
        <v>5</v>
      </c>
      <c s="6" t="s">
        <v>1852</v>
      </c>
      <c s="36" t="s">
        <v>89</v>
      </c>
      <c s="37">
        <v>6</v>
      </c>
      <c s="36">
        <v>0</v>
      </c>
      <c s="36">
        <f>ROUND(G51*H51,6)</f>
      </c>
      <c r="L51" s="38">
        <v>0</v>
      </c>
      <c s="32">
        <f>ROUND(ROUND(L51,2)*ROUND(G51,3),2)</f>
      </c>
      <c s="36" t="s">
        <v>121</v>
      </c>
      <c>
        <f>(M51*21)/100</f>
      </c>
      <c t="s">
        <v>28</v>
      </c>
    </row>
    <row r="52" spans="1:5" ht="12.75">
      <c r="A52" s="35" t="s">
        <v>56</v>
      </c>
      <c r="E52" s="39" t="s">
        <v>1852</v>
      </c>
    </row>
    <row r="53" spans="1:5" ht="12.75">
      <c r="A53" s="35" t="s">
        <v>57</v>
      </c>
      <c r="E53" s="40" t="s">
        <v>5</v>
      </c>
    </row>
    <row r="54" spans="1:5" ht="12.75">
      <c r="A54" t="s">
        <v>59</v>
      </c>
      <c r="E54" s="39" t="s">
        <v>5</v>
      </c>
    </row>
    <row r="55" spans="1:16" ht="12.75">
      <c r="A55" t="s">
        <v>50</v>
      </c>
      <c s="34" t="s">
        <v>777</v>
      </c>
      <c s="34" t="s">
        <v>1853</v>
      </c>
      <c s="35" t="s">
        <v>5</v>
      </c>
      <c s="6" t="s">
        <v>1854</v>
      </c>
      <c s="36" t="s">
        <v>89</v>
      </c>
      <c s="37">
        <v>6</v>
      </c>
      <c s="36">
        <v>0</v>
      </c>
      <c s="36">
        <f>ROUND(G55*H55,6)</f>
      </c>
      <c r="L55" s="38">
        <v>0</v>
      </c>
      <c s="32">
        <f>ROUND(ROUND(L55,2)*ROUND(G55,3),2)</f>
      </c>
      <c s="36" t="s">
        <v>55</v>
      </c>
      <c>
        <f>(M55*21)/100</f>
      </c>
      <c t="s">
        <v>28</v>
      </c>
    </row>
    <row r="56" spans="1:5" ht="12.75">
      <c r="A56" s="35" t="s">
        <v>56</v>
      </c>
      <c r="E56" s="39" t="s">
        <v>1854</v>
      </c>
    </row>
    <row r="57" spans="1:5" ht="12.75">
      <c r="A57" s="35" t="s">
        <v>57</v>
      </c>
      <c r="E57" s="40" t="s">
        <v>5</v>
      </c>
    </row>
    <row r="58" spans="1:5" ht="12.75">
      <c r="A58" t="s">
        <v>59</v>
      </c>
      <c r="E58" s="39" t="s">
        <v>5</v>
      </c>
    </row>
    <row r="59" spans="1:13" ht="12.75">
      <c r="A59" t="s">
        <v>47</v>
      </c>
      <c r="C59" s="31" t="s">
        <v>960</v>
      </c>
      <c r="E59" s="33" t="s">
        <v>961</v>
      </c>
      <c r="J59" s="32">
        <f>0</f>
      </c>
      <c s="32">
        <f>0</f>
      </c>
      <c s="32">
        <f>0+L60+L64+L68+L72+L76+L80+L84+L88+L92+L96+L100+L104+L108+L112+L116+L120+L124+L128+L132+L136+L140+L144+L148+L152+L156+L160+L164+L168+L172+L176+L180+L184+L188+L192+L196+L200+L204+L208+L212+L216+L220+L224+L228+L232+L236+L240+L244+L248+L252+L256+L260+L264+L268+L272+L276+L280+L284+L288+L292+L296+L300</f>
      </c>
      <c s="32">
        <f>0+M60+M64+M68+M72+M76+M80+M84+M88+M92+M96+M100+M104+M108+M112+M116+M120+M124+M128+M132+M136+M140+M144+M148+M152+M156+M160+M164+M168+M172+M176+M180+M184+M188+M192+M196+M200+M204+M208+M212+M216+M220+M224+M228+M232+M236+M240+M244+M248+M252+M256+M260+M264+M268+M272+M276+M280+M284+M288+M292+M296+M300</f>
      </c>
    </row>
    <row r="60" spans="1:16" ht="12.75">
      <c r="A60" t="s">
        <v>50</v>
      </c>
      <c s="34" t="s">
        <v>51</v>
      </c>
      <c s="34" t="s">
        <v>1855</v>
      </c>
      <c s="35" t="s">
        <v>5</v>
      </c>
      <c s="6" t="s">
        <v>1856</v>
      </c>
      <c s="36" t="s">
        <v>89</v>
      </c>
      <c s="37">
        <v>1</v>
      </c>
      <c s="36">
        <v>0</v>
      </c>
      <c s="36">
        <f>ROUND(G60*H60,6)</f>
      </c>
      <c r="L60" s="38">
        <v>0</v>
      </c>
      <c s="32">
        <f>ROUND(ROUND(L60,2)*ROUND(G60,3),2)</f>
      </c>
      <c s="36" t="s">
        <v>55</v>
      </c>
      <c>
        <f>(M60*21)/100</f>
      </c>
      <c t="s">
        <v>28</v>
      </c>
    </row>
    <row r="61" spans="1:5" ht="12.75">
      <c r="A61" s="35" t="s">
        <v>56</v>
      </c>
      <c r="E61" s="39" t="s">
        <v>1856</v>
      </c>
    </row>
    <row r="62" spans="1:5" ht="12.75">
      <c r="A62" s="35" t="s">
        <v>57</v>
      </c>
      <c r="E62" s="40" t="s">
        <v>5</v>
      </c>
    </row>
    <row r="63" spans="1:5" ht="12.75">
      <c r="A63" t="s">
        <v>59</v>
      </c>
      <c r="E63" s="39" t="s">
        <v>5</v>
      </c>
    </row>
    <row r="64" spans="1:16" ht="12.75">
      <c r="A64" t="s">
        <v>50</v>
      </c>
      <c s="34" t="s">
        <v>28</v>
      </c>
      <c s="34" t="s">
        <v>1857</v>
      </c>
      <c s="35" t="s">
        <v>5</v>
      </c>
      <c s="6" t="s">
        <v>1858</v>
      </c>
      <c s="36" t="s">
        <v>89</v>
      </c>
      <c s="37">
        <v>2</v>
      </c>
      <c s="36">
        <v>0</v>
      </c>
      <c s="36">
        <f>ROUND(G64*H64,6)</f>
      </c>
      <c r="L64" s="38">
        <v>0</v>
      </c>
      <c s="32">
        <f>ROUND(ROUND(L64,2)*ROUND(G64,3),2)</f>
      </c>
      <c s="36" t="s">
        <v>55</v>
      </c>
      <c>
        <f>(M64*21)/100</f>
      </c>
      <c t="s">
        <v>28</v>
      </c>
    </row>
    <row r="65" spans="1:5" ht="12.75">
      <c r="A65" s="35" t="s">
        <v>56</v>
      </c>
      <c r="E65" s="39" t="s">
        <v>1858</v>
      </c>
    </row>
    <row r="66" spans="1:5" ht="12.75">
      <c r="A66" s="35" t="s">
        <v>57</v>
      </c>
      <c r="E66" s="40" t="s">
        <v>5</v>
      </c>
    </row>
    <row r="67" spans="1:5" ht="12.75">
      <c r="A67" t="s">
        <v>59</v>
      </c>
      <c r="E67" s="39" t="s">
        <v>5</v>
      </c>
    </row>
    <row r="68" spans="1:16" ht="25.5">
      <c r="A68" t="s">
        <v>50</v>
      </c>
      <c s="34" t="s">
        <v>26</v>
      </c>
      <c s="34" t="s">
        <v>1859</v>
      </c>
      <c s="35" t="s">
        <v>5</v>
      </c>
      <c s="6" t="s">
        <v>1860</v>
      </c>
      <c s="36" t="s">
        <v>89</v>
      </c>
      <c s="37">
        <v>6</v>
      </c>
      <c s="36">
        <v>0</v>
      </c>
      <c s="36">
        <f>ROUND(G68*H68,6)</f>
      </c>
      <c r="L68" s="38">
        <v>0</v>
      </c>
      <c s="32">
        <f>ROUND(ROUND(L68,2)*ROUND(G68,3),2)</f>
      </c>
      <c s="36" t="s">
        <v>55</v>
      </c>
      <c>
        <f>(M68*21)/100</f>
      </c>
      <c t="s">
        <v>28</v>
      </c>
    </row>
    <row r="69" spans="1:5" ht="25.5">
      <c r="A69" s="35" t="s">
        <v>56</v>
      </c>
      <c r="E69" s="39" t="s">
        <v>1860</v>
      </c>
    </row>
    <row r="70" spans="1:5" ht="12.75">
      <c r="A70" s="35" t="s">
        <v>57</v>
      </c>
      <c r="E70" s="40" t="s">
        <v>5</v>
      </c>
    </row>
    <row r="71" spans="1:5" ht="12.75">
      <c r="A71" t="s">
        <v>59</v>
      </c>
      <c r="E71" s="39" t="s">
        <v>5</v>
      </c>
    </row>
    <row r="72" spans="1:16" ht="12.75">
      <c r="A72" t="s">
        <v>50</v>
      </c>
      <c s="34" t="s">
        <v>67</v>
      </c>
      <c s="34" t="s">
        <v>1861</v>
      </c>
      <c s="35" t="s">
        <v>5</v>
      </c>
      <c s="6" t="s">
        <v>1862</v>
      </c>
      <c s="36" t="s">
        <v>89</v>
      </c>
      <c s="37">
        <v>3</v>
      </c>
      <c s="36">
        <v>0</v>
      </c>
      <c s="36">
        <f>ROUND(G72*H72,6)</f>
      </c>
      <c r="L72" s="38">
        <v>0</v>
      </c>
      <c s="32">
        <f>ROUND(ROUND(L72,2)*ROUND(G72,3),2)</f>
      </c>
      <c s="36" t="s">
        <v>55</v>
      </c>
      <c>
        <f>(M72*21)/100</f>
      </c>
      <c t="s">
        <v>28</v>
      </c>
    </row>
    <row r="73" spans="1:5" ht="12.75">
      <c r="A73" s="35" t="s">
        <v>56</v>
      </c>
      <c r="E73" s="39" t="s">
        <v>1862</v>
      </c>
    </row>
    <row r="74" spans="1:5" ht="12.75">
      <c r="A74" s="35" t="s">
        <v>57</v>
      </c>
      <c r="E74" s="40" t="s">
        <v>5</v>
      </c>
    </row>
    <row r="75" spans="1:5" ht="12.75">
      <c r="A75" t="s">
        <v>59</v>
      </c>
      <c r="E75" s="39" t="s">
        <v>5</v>
      </c>
    </row>
    <row r="76" spans="1:16" ht="12.75">
      <c r="A76" t="s">
        <v>50</v>
      </c>
      <c s="34" t="s">
        <v>71</v>
      </c>
      <c s="34" t="s">
        <v>1863</v>
      </c>
      <c s="35" t="s">
        <v>5</v>
      </c>
      <c s="6" t="s">
        <v>1864</v>
      </c>
      <c s="36" t="s">
        <v>124</v>
      </c>
      <c s="37">
        <v>1</v>
      </c>
      <c s="36">
        <v>0</v>
      </c>
      <c s="36">
        <f>ROUND(G76*H76,6)</f>
      </c>
      <c r="L76" s="38">
        <v>0</v>
      </c>
      <c s="32">
        <f>ROUND(ROUND(L76,2)*ROUND(G76,3),2)</f>
      </c>
      <c s="36" t="s">
        <v>55</v>
      </c>
      <c>
        <f>(M76*21)/100</f>
      </c>
      <c t="s">
        <v>28</v>
      </c>
    </row>
    <row r="77" spans="1:5" ht="12.75">
      <c r="A77" s="35" t="s">
        <v>56</v>
      </c>
      <c r="E77" s="39" t="s">
        <v>1864</v>
      </c>
    </row>
    <row r="78" spans="1:5" ht="12.75">
      <c r="A78" s="35" t="s">
        <v>57</v>
      </c>
      <c r="E78" s="40" t="s">
        <v>5</v>
      </c>
    </row>
    <row r="79" spans="1:5" ht="12.75">
      <c r="A79" t="s">
        <v>59</v>
      </c>
      <c r="E79" s="39" t="s">
        <v>5</v>
      </c>
    </row>
    <row r="80" spans="1:16" ht="25.5">
      <c r="A80" t="s">
        <v>50</v>
      </c>
      <c s="34" t="s">
        <v>27</v>
      </c>
      <c s="34" t="s">
        <v>1865</v>
      </c>
      <c s="35" t="s">
        <v>5</v>
      </c>
      <c s="6" t="s">
        <v>1866</v>
      </c>
      <c s="36" t="s">
        <v>82</v>
      </c>
      <c s="37">
        <v>180</v>
      </c>
      <c s="36">
        <v>0</v>
      </c>
      <c s="36">
        <f>ROUND(G80*H80,6)</f>
      </c>
      <c r="L80" s="38">
        <v>0</v>
      </c>
      <c s="32">
        <f>ROUND(ROUND(L80,2)*ROUND(G80,3),2)</f>
      </c>
      <c s="36" t="s">
        <v>121</v>
      </c>
      <c>
        <f>(M80*21)/100</f>
      </c>
      <c t="s">
        <v>28</v>
      </c>
    </row>
    <row r="81" spans="1:5" ht="25.5">
      <c r="A81" s="35" t="s">
        <v>56</v>
      </c>
      <c r="E81" s="39" t="s">
        <v>1866</v>
      </c>
    </row>
    <row r="82" spans="1:5" ht="12.75">
      <c r="A82" s="35" t="s">
        <v>57</v>
      </c>
      <c r="E82" s="40" t="s">
        <v>5</v>
      </c>
    </row>
    <row r="83" spans="1:5" ht="12.75">
      <c r="A83" t="s">
        <v>59</v>
      </c>
      <c r="E83" s="39" t="s">
        <v>5</v>
      </c>
    </row>
    <row r="84" spans="1:16" ht="12.75">
      <c r="A84" t="s">
        <v>50</v>
      </c>
      <c s="34" t="s">
        <v>79</v>
      </c>
      <c s="34" t="s">
        <v>1867</v>
      </c>
      <c s="35" t="s">
        <v>5</v>
      </c>
      <c s="6" t="s">
        <v>1868</v>
      </c>
      <c s="36" t="s">
        <v>82</v>
      </c>
      <c s="37">
        <v>180</v>
      </c>
      <c s="36">
        <v>0.0001</v>
      </c>
      <c s="36">
        <f>ROUND(G84*H84,6)</f>
      </c>
      <c r="L84" s="38">
        <v>0</v>
      </c>
      <c s="32">
        <f>ROUND(ROUND(L84,2)*ROUND(G84,3),2)</f>
      </c>
      <c s="36" t="s">
        <v>121</v>
      </c>
      <c>
        <f>(M84*21)/100</f>
      </c>
      <c t="s">
        <v>28</v>
      </c>
    </row>
    <row r="85" spans="1:5" ht="12.75">
      <c r="A85" s="35" t="s">
        <v>56</v>
      </c>
      <c r="E85" s="39" t="s">
        <v>1868</v>
      </c>
    </row>
    <row r="86" spans="1:5" ht="12.75">
      <c r="A86" s="35" t="s">
        <v>57</v>
      </c>
      <c r="E86" s="40" t="s">
        <v>5</v>
      </c>
    </row>
    <row r="87" spans="1:5" ht="12.75">
      <c r="A87" t="s">
        <v>59</v>
      </c>
      <c r="E87" s="39" t="s">
        <v>5</v>
      </c>
    </row>
    <row r="88" spans="1:16" ht="38.25">
      <c r="A88" t="s">
        <v>50</v>
      </c>
      <c s="34" t="s">
        <v>83</v>
      </c>
      <c s="34" t="s">
        <v>1869</v>
      </c>
      <c s="35" t="s">
        <v>5</v>
      </c>
      <c s="6" t="s">
        <v>1870</v>
      </c>
      <c s="36" t="s">
        <v>89</v>
      </c>
      <c s="37">
        <v>45</v>
      </c>
      <c s="36">
        <v>0</v>
      </c>
      <c s="36">
        <f>ROUND(G88*H88,6)</f>
      </c>
      <c r="L88" s="38">
        <v>0</v>
      </c>
      <c s="32">
        <f>ROUND(ROUND(L88,2)*ROUND(G88,3),2)</f>
      </c>
      <c s="36" t="s">
        <v>121</v>
      </c>
      <c>
        <f>(M88*21)/100</f>
      </c>
      <c t="s">
        <v>28</v>
      </c>
    </row>
    <row r="89" spans="1:5" ht="38.25">
      <c r="A89" s="35" t="s">
        <v>56</v>
      </c>
      <c r="E89" s="39" t="s">
        <v>1871</v>
      </c>
    </row>
    <row r="90" spans="1:5" ht="12.75">
      <c r="A90" s="35" t="s">
        <v>57</v>
      </c>
      <c r="E90" s="40" t="s">
        <v>5</v>
      </c>
    </row>
    <row r="91" spans="1:5" ht="12.75">
      <c r="A91" t="s">
        <v>59</v>
      </c>
      <c r="E91" s="39" t="s">
        <v>5</v>
      </c>
    </row>
    <row r="92" spans="1:16" ht="12.75">
      <c r="A92" t="s">
        <v>50</v>
      </c>
      <c s="34" t="s">
        <v>86</v>
      </c>
      <c s="34" t="s">
        <v>1872</v>
      </c>
      <c s="35" t="s">
        <v>5</v>
      </c>
      <c s="6" t="s">
        <v>1873</v>
      </c>
      <c s="36" t="s">
        <v>89</v>
      </c>
      <c s="37">
        <v>45</v>
      </c>
      <c s="36">
        <v>5E-05</v>
      </c>
      <c s="36">
        <f>ROUND(G92*H92,6)</f>
      </c>
      <c r="L92" s="38">
        <v>0</v>
      </c>
      <c s="32">
        <f>ROUND(ROUND(L92,2)*ROUND(G92,3),2)</f>
      </c>
      <c s="36" t="s">
        <v>121</v>
      </c>
      <c>
        <f>(M92*21)/100</f>
      </c>
      <c t="s">
        <v>28</v>
      </c>
    </row>
    <row r="93" spans="1:5" ht="12.75">
      <c r="A93" s="35" t="s">
        <v>56</v>
      </c>
      <c r="E93" s="39" t="s">
        <v>1873</v>
      </c>
    </row>
    <row r="94" spans="1:5" ht="12.75">
      <c r="A94" s="35" t="s">
        <v>57</v>
      </c>
      <c r="E94" s="40" t="s">
        <v>5</v>
      </c>
    </row>
    <row r="95" spans="1:5" ht="12.75">
      <c r="A95" t="s">
        <v>59</v>
      </c>
      <c r="E95" s="39" t="s">
        <v>5</v>
      </c>
    </row>
    <row r="96" spans="1:16" ht="12.75">
      <c r="A96" t="s">
        <v>50</v>
      </c>
      <c s="34" t="s">
        <v>90</v>
      </c>
      <c s="34" t="s">
        <v>1874</v>
      </c>
      <c s="35" t="s">
        <v>5</v>
      </c>
      <c s="6" t="s">
        <v>1875</v>
      </c>
      <c s="36" t="s">
        <v>82</v>
      </c>
      <c s="37">
        <v>150</v>
      </c>
      <c s="36">
        <v>0</v>
      </c>
      <c s="36">
        <f>ROUND(G96*H96,6)</f>
      </c>
      <c r="L96" s="38">
        <v>0</v>
      </c>
      <c s="32">
        <f>ROUND(ROUND(L96,2)*ROUND(G96,3),2)</f>
      </c>
      <c s="36" t="s">
        <v>55</v>
      </c>
      <c>
        <f>(M96*21)/100</f>
      </c>
      <c t="s">
        <v>28</v>
      </c>
    </row>
    <row r="97" spans="1:5" ht="12.75">
      <c r="A97" s="35" t="s">
        <v>56</v>
      </c>
      <c r="E97" s="39" t="s">
        <v>1875</v>
      </c>
    </row>
    <row r="98" spans="1:5" ht="12.75">
      <c r="A98" s="35" t="s">
        <v>57</v>
      </c>
      <c r="E98" s="40" t="s">
        <v>5</v>
      </c>
    </row>
    <row r="99" spans="1:5" ht="12.75">
      <c r="A99" t="s">
        <v>59</v>
      </c>
      <c r="E99" s="39" t="s">
        <v>5</v>
      </c>
    </row>
    <row r="100" spans="1:16" ht="25.5">
      <c r="A100" t="s">
        <v>50</v>
      </c>
      <c s="34" t="s">
        <v>93</v>
      </c>
      <c s="34" t="s">
        <v>1876</v>
      </c>
      <c s="35" t="s">
        <v>5</v>
      </c>
      <c s="6" t="s">
        <v>1877</v>
      </c>
      <c s="36" t="s">
        <v>82</v>
      </c>
      <c s="37">
        <v>390</v>
      </c>
      <c s="36">
        <v>0</v>
      </c>
      <c s="36">
        <f>ROUND(G100*H100,6)</f>
      </c>
      <c r="L100" s="38">
        <v>0</v>
      </c>
      <c s="32">
        <f>ROUND(ROUND(L100,2)*ROUND(G100,3),2)</f>
      </c>
      <c s="36" t="s">
        <v>121</v>
      </c>
      <c>
        <f>(M100*21)/100</f>
      </c>
      <c t="s">
        <v>28</v>
      </c>
    </row>
    <row r="101" spans="1:5" ht="25.5">
      <c r="A101" s="35" t="s">
        <v>56</v>
      </c>
      <c r="E101" s="39" t="s">
        <v>1877</v>
      </c>
    </row>
    <row r="102" spans="1:5" ht="12.75">
      <c r="A102" s="35" t="s">
        <v>57</v>
      </c>
      <c r="E102" s="40" t="s">
        <v>5</v>
      </c>
    </row>
    <row r="103" spans="1:5" ht="12.75">
      <c r="A103" t="s">
        <v>59</v>
      </c>
      <c r="E103" s="39" t="s">
        <v>5</v>
      </c>
    </row>
    <row r="104" spans="1:16" ht="12.75">
      <c r="A104" t="s">
        <v>50</v>
      </c>
      <c s="34" t="s">
        <v>96</v>
      </c>
      <c s="34" t="s">
        <v>1878</v>
      </c>
      <c s="35" t="s">
        <v>5</v>
      </c>
      <c s="6" t="s">
        <v>1879</v>
      </c>
      <c s="36" t="s">
        <v>82</v>
      </c>
      <c s="37">
        <v>230</v>
      </c>
      <c s="36">
        <v>5E-05</v>
      </c>
      <c s="36">
        <f>ROUND(G104*H104,6)</f>
      </c>
      <c r="L104" s="38">
        <v>0</v>
      </c>
      <c s="32">
        <f>ROUND(ROUND(L104,2)*ROUND(G104,3),2)</f>
      </c>
      <c s="36" t="s">
        <v>121</v>
      </c>
      <c>
        <f>(M104*21)/100</f>
      </c>
      <c t="s">
        <v>28</v>
      </c>
    </row>
    <row r="105" spans="1:5" ht="12.75">
      <c r="A105" s="35" t="s">
        <v>56</v>
      </c>
      <c r="E105" s="39" t="s">
        <v>1879</v>
      </c>
    </row>
    <row r="106" spans="1:5" ht="12.75">
      <c r="A106" s="35" t="s">
        <v>57</v>
      </c>
      <c r="E106" s="40" t="s">
        <v>5</v>
      </c>
    </row>
    <row r="107" spans="1:5" ht="12.75">
      <c r="A107" t="s">
        <v>59</v>
      </c>
      <c r="E107" s="39" t="s">
        <v>5</v>
      </c>
    </row>
    <row r="108" spans="1:16" ht="12.75">
      <c r="A108" t="s">
        <v>50</v>
      </c>
      <c s="34" t="s">
        <v>99</v>
      </c>
      <c s="34" t="s">
        <v>1880</v>
      </c>
      <c s="35" t="s">
        <v>5</v>
      </c>
      <c s="6" t="s">
        <v>1881</v>
      </c>
      <c s="36" t="s">
        <v>82</v>
      </c>
      <c s="37">
        <v>160</v>
      </c>
      <c s="36">
        <v>7E-05</v>
      </c>
      <c s="36">
        <f>ROUND(G108*H108,6)</f>
      </c>
      <c r="L108" s="38">
        <v>0</v>
      </c>
      <c s="32">
        <f>ROUND(ROUND(L108,2)*ROUND(G108,3),2)</f>
      </c>
      <c s="36" t="s">
        <v>121</v>
      </c>
      <c>
        <f>(M108*21)/100</f>
      </c>
      <c t="s">
        <v>28</v>
      </c>
    </row>
    <row r="109" spans="1:5" ht="12.75">
      <c r="A109" s="35" t="s">
        <v>56</v>
      </c>
      <c r="E109" s="39" t="s">
        <v>1881</v>
      </c>
    </row>
    <row r="110" spans="1:5" ht="12.75">
      <c r="A110" s="35" t="s">
        <v>57</v>
      </c>
      <c r="E110" s="40" t="s">
        <v>5</v>
      </c>
    </row>
    <row r="111" spans="1:5" ht="12.75">
      <c r="A111" t="s">
        <v>59</v>
      </c>
      <c r="E111" s="39" t="s">
        <v>5</v>
      </c>
    </row>
    <row r="112" spans="1:16" ht="25.5">
      <c r="A112" t="s">
        <v>50</v>
      </c>
      <c s="34" t="s">
        <v>102</v>
      </c>
      <c s="34" t="s">
        <v>1882</v>
      </c>
      <c s="35" t="s">
        <v>5</v>
      </c>
      <c s="6" t="s">
        <v>1883</v>
      </c>
      <c s="36" t="s">
        <v>82</v>
      </c>
      <c s="37">
        <v>100</v>
      </c>
      <c s="36">
        <v>0</v>
      </c>
      <c s="36">
        <f>ROUND(G112*H112,6)</f>
      </c>
      <c r="L112" s="38">
        <v>0</v>
      </c>
      <c s="32">
        <f>ROUND(ROUND(L112,2)*ROUND(G112,3),2)</f>
      </c>
      <c s="36" t="s">
        <v>121</v>
      </c>
      <c>
        <f>(M112*21)/100</f>
      </c>
      <c t="s">
        <v>28</v>
      </c>
    </row>
    <row r="113" spans="1:5" ht="25.5">
      <c r="A113" s="35" t="s">
        <v>56</v>
      </c>
      <c r="E113" s="39" t="s">
        <v>1883</v>
      </c>
    </row>
    <row r="114" spans="1:5" ht="12.75">
      <c r="A114" s="35" t="s">
        <v>57</v>
      </c>
      <c r="E114" s="40" t="s">
        <v>5</v>
      </c>
    </row>
    <row r="115" spans="1:5" ht="12.75">
      <c r="A115" t="s">
        <v>59</v>
      </c>
      <c r="E115" s="39" t="s">
        <v>5</v>
      </c>
    </row>
    <row r="116" spans="1:16" ht="12.75">
      <c r="A116" t="s">
        <v>50</v>
      </c>
      <c s="34" t="s">
        <v>105</v>
      </c>
      <c s="34" t="s">
        <v>1884</v>
      </c>
      <c s="35" t="s">
        <v>5</v>
      </c>
      <c s="6" t="s">
        <v>1885</v>
      </c>
      <c s="36" t="s">
        <v>82</v>
      </c>
      <c s="37">
        <v>100</v>
      </c>
      <c s="36">
        <v>0.00012</v>
      </c>
      <c s="36">
        <f>ROUND(G116*H116,6)</f>
      </c>
      <c r="L116" s="38">
        <v>0</v>
      </c>
      <c s="32">
        <f>ROUND(ROUND(L116,2)*ROUND(G116,3),2)</f>
      </c>
      <c s="36" t="s">
        <v>121</v>
      </c>
      <c>
        <f>(M116*21)/100</f>
      </c>
      <c t="s">
        <v>28</v>
      </c>
    </row>
    <row r="117" spans="1:5" ht="12.75">
      <c r="A117" s="35" t="s">
        <v>56</v>
      </c>
      <c r="E117" s="39" t="s">
        <v>1885</v>
      </c>
    </row>
    <row r="118" spans="1:5" ht="12.75">
      <c r="A118" s="35" t="s">
        <v>57</v>
      </c>
      <c r="E118" s="40" t="s">
        <v>5</v>
      </c>
    </row>
    <row r="119" spans="1:5" ht="12.75">
      <c r="A119" t="s">
        <v>59</v>
      </c>
      <c r="E119" s="39" t="s">
        <v>5</v>
      </c>
    </row>
    <row r="120" spans="1:16" ht="25.5">
      <c r="A120" t="s">
        <v>50</v>
      </c>
      <c s="34" t="s">
        <v>108</v>
      </c>
      <c s="34" t="s">
        <v>1886</v>
      </c>
      <c s="35" t="s">
        <v>5</v>
      </c>
      <c s="6" t="s">
        <v>1887</v>
      </c>
      <c s="36" t="s">
        <v>82</v>
      </c>
      <c s="37">
        <v>80</v>
      </c>
      <c s="36">
        <v>0</v>
      </c>
      <c s="36">
        <f>ROUND(G120*H120,6)</f>
      </c>
      <c r="L120" s="38">
        <v>0</v>
      </c>
      <c s="32">
        <f>ROUND(ROUND(L120,2)*ROUND(G120,3),2)</f>
      </c>
      <c s="36" t="s">
        <v>121</v>
      </c>
      <c>
        <f>(M120*21)/100</f>
      </c>
      <c t="s">
        <v>28</v>
      </c>
    </row>
    <row r="121" spans="1:5" ht="25.5">
      <c r="A121" s="35" t="s">
        <v>56</v>
      </c>
      <c r="E121" s="39" t="s">
        <v>1887</v>
      </c>
    </row>
    <row r="122" spans="1:5" ht="12.75">
      <c r="A122" s="35" t="s">
        <v>57</v>
      </c>
      <c r="E122" s="40" t="s">
        <v>5</v>
      </c>
    </row>
    <row r="123" spans="1:5" ht="12.75">
      <c r="A123" t="s">
        <v>59</v>
      </c>
      <c r="E123" s="39" t="s">
        <v>5</v>
      </c>
    </row>
    <row r="124" spans="1:16" ht="12.75">
      <c r="A124" t="s">
        <v>50</v>
      </c>
      <c s="34" t="s">
        <v>215</v>
      </c>
      <c s="34" t="s">
        <v>1888</v>
      </c>
      <c s="35" t="s">
        <v>5</v>
      </c>
      <c s="6" t="s">
        <v>1889</v>
      </c>
      <c s="36" t="s">
        <v>82</v>
      </c>
      <c s="37">
        <v>10</v>
      </c>
      <c s="36">
        <v>0</v>
      </c>
      <c s="36">
        <f>ROUND(G124*H124,6)</f>
      </c>
      <c r="L124" s="38">
        <v>0</v>
      </c>
      <c s="32">
        <f>ROUND(ROUND(L124,2)*ROUND(G124,3),2)</f>
      </c>
      <c s="36" t="s">
        <v>55</v>
      </c>
      <c>
        <f>(M124*21)/100</f>
      </c>
      <c t="s">
        <v>28</v>
      </c>
    </row>
    <row r="125" spans="1:5" ht="12.75">
      <c r="A125" s="35" t="s">
        <v>56</v>
      </c>
      <c r="E125" s="39" t="s">
        <v>1889</v>
      </c>
    </row>
    <row r="126" spans="1:5" ht="12.75">
      <c r="A126" s="35" t="s">
        <v>57</v>
      </c>
      <c r="E126" s="40" t="s">
        <v>5</v>
      </c>
    </row>
    <row r="127" spans="1:5" ht="12.75">
      <c r="A127" t="s">
        <v>59</v>
      </c>
      <c r="E127" s="39" t="s">
        <v>5</v>
      </c>
    </row>
    <row r="128" spans="1:16" ht="12.75">
      <c r="A128" t="s">
        <v>50</v>
      </c>
      <c s="34" t="s">
        <v>219</v>
      </c>
      <c s="34" t="s">
        <v>1888</v>
      </c>
      <c s="35" t="s">
        <v>51</v>
      </c>
      <c s="6" t="s">
        <v>1890</v>
      </c>
      <c s="36" t="s">
        <v>82</v>
      </c>
      <c s="37">
        <v>70</v>
      </c>
      <c s="36">
        <v>0.00157</v>
      </c>
      <c s="36">
        <f>ROUND(G128*H128,6)</f>
      </c>
      <c r="L128" s="38">
        <v>0</v>
      </c>
      <c s="32">
        <f>ROUND(ROUND(L128,2)*ROUND(G128,3),2)</f>
      </c>
      <c s="36" t="s">
        <v>121</v>
      </c>
      <c>
        <f>(M128*21)/100</f>
      </c>
      <c t="s">
        <v>28</v>
      </c>
    </row>
    <row r="129" spans="1:5" ht="12.75">
      <c r="A129" s="35" t="s">
        <v>56</v>
      </c>
      <c r="E129" s="39" t="s">
        <v>1890</v>
      </c>
    </row>
    <row r="130" spans="1:5" ht="12.75">
      <c r="A130" s="35" t="s">
        <v>57</v>
      </c>
      <c r="E130" s="40" t="s">
        <v>5</v>
      </c>
    </row>
    <row r="131" spans="1:5" ht="12.75">
      <c r="A131" t="s">
        <v>59</v>
      </c>
      <c r="E131" s="39" t="s">
        <v>5</v>
      </c>
    </row>
    <row r="132" spans="1:16" ht="25.5">
      <c r="A132" t="s">
        <v>50</v>
      </c>
      <c s="34" t="s">
        <v>225</v>
      </c>
      <c s="34" t="s">
        <v>1891</v>
      </c>
      <c s="35" t="s">
        <v>5</v>
      </c>
      <c s="6" t="s">
        <v>1892</v>
      </c>
      <c s="36" t="s">
        <v>82</v>
      </c>
      <c s="37">
        <v>7850</v>
      </c>
      <c s="36">
        <v>0</v>
      </c>
      <c s="36">
        <f>ROUND(G132*H132,6)</f>
      </c>
      <c r="L132" s="38">
        <v>0</v>
      </c>
      <c s="32">
        <f>ROUND(ROUND(L132,2)*ROUND(G132,3),2)</f>
      </c>
      <c s="36" t="s">
        <v>121</v>
      </c>
      <c>
        <f>(M132*21)/100</f>
      </c>
      <c t="s">
        <v>28</v>
      </c>
    </row>
    <row r="133" spans="1:5" ht="25.5">
      <c r="A133" s="35" t="s">
        <v>56</v>
      </c>
      <c r="E133" s="39" t="s">
        <v>1892</v>
      </c>
    </row>
    <row r="134" spans="1:5" ht="12.75">
      <c r="A134" s="35" t="s">
        <v>57</v>
      </c>
      <c r="E134" s="40" t="s">
        <v>5</v>
      </c>
    </row>
    <row r="135" spans="1:5" ht="12.75">
      <c r="A135" t="s">
        <v>59</v>
      </c>
      <c r="E135" s="39" t="s">
        <v>5</v>
      </c>
    </row>
    <row r="136" spans="1:16" ht="12.75">
      <c r="A136" t="s">
        <v>50</v>
      </c>
      <c s="34" t="s">
        <v>228</v>
      </c>
      <c s="34" t="s">
        <v>1893</v>
      </c>
      <c s="35" t="s">
        <v>5</v>
      </c>
      <c s="6" t="s">
        <v>1894</v>
      </c>
      <c s="36" t="s">
        <v>82</v>
      </c>
      <c s="37">
        <v>3850</v>
      </c>
      <c s="36">
        <v>0.00017</v>
      </c>
      <c s="36">
        <f>ROUND(G136*H136,6)</f>
      </c>
      <c r="L136" s="38">
        <v>0</v>
      </c>
      <c s="32">
        <f>ROUND(ROUND(L136,2)*ROUND(G136,3),2)</f>
      </c>
      <c s="36" t="s">
        <v>121</v>
      </c>
      <c>
        <f>(M136*21)/100</f>
      </c>
      <c t="s">
        <v>28</v>
      </c>
    </row>
    <row r="137" spans="1:5" ht="12.75">
      <c r="A137" s="35" t="s">
        <v>56</v>
      </c>
      <c r="E137" s="39" t="s">
        <v>1894</v>
      </c>
    </row>
    <row r="138" spans="1:5" ht="12.75">
      <c r="A138" s="35" t="s">
        <v>57</v>
      </c>
      <c r="E138" s="40" t="s">
        <v>5</v>
      </c>
    </row>
    <row r="139" spans="1:5" ht="12.75">
      <c r="A139" t="s">
        <v>59</v>
      </c>
      <c r="E139" s="39" t="s">
        <v>5</v>
      </c>
    </row>
    <row r="140" spans="1:16" ht="12.75">
      <c r="A140" t="s">
        <v>50</v>
      </c>
      <c s="34" t="s">
        <v>231</v>
      </c>
      <c s="34" t="s">
        <v>964</v>
      </c>
      <c s="35" t="s">
        <v>5</v>
      </c>
      <c s="6" t="s">
        <v>965</v>
      </c>
      <c s="36" t="s">
        <v>82</v>
      </c>
      <c s="37">
        <v>4000</v>
      </c>
      <c s="36">
        <v>0.00012</v>
      </c>
      <c s="36">
        <f>ROUND(G140*H140,6)</f>
      </c>
      <c r="L140" s="38">
        <v>0</v>
      </c>
      <c s="32">
        <f>ROUND(ROUND(L140,2)*ROUND(G140,3),2)</f>
      </c>
      <c s="36" t="s">
        <v>121</v>
      </c>
      <c>
        <f>(M140*21)/100</f>
      </c>
      <c t="s">
        <v>28</v>
      </c>
    </row>
    <row r="141" spans="1:5" ht="12.75">
      <c r="A141" s="35" t="s">
        <v>56</v>
      </c>
      <c r="E141" s="39" t="s">
        <v>965</v>
      </c>
    </row>
    <row r="142" spans="1:5" ht="12.75">
      <c r="A142" s="35" t="s">
        <v>57</v>
      </c>
      <c r="E142" s="40" t="s">
        <v>5</v>
      </c>
    </row>
    <row r="143" spans="1:5" ht="12.75">
      <c r="A143" t="s">
        <v>59</v>
      </c>
      <c r="E143" s="39" t="s">
        <v>5</v>
      </c>
    </row>
    <row r="144" spans="1:16" ht="25.5">
      <c r="A144" t="s">
        <v>50</v>
      </c>
      <c s="34" t="s">
        <v>235</v>
      </c>
      <c s="34" t="s">
        <v>1895</v>
      </c>
      <c s="35" t="s">
        <v>5</v>
      </c>
      <c s="6" t="s">
        <v>1896</v>
      </c>
      <c s="36" t="s">
        <v>82</v>
      </c>
      <c s="37">
        <v>60</v>
      </c>
      <c s="36">
        <v>0</v>
      </c>
      <c s="36">
        <f>ROUND(G144*H144,6)</f>
      </c>
      <c r="L144" s="38">
        <v>0</v>
      </c>
      <c s="32">
        <f>ROUND(ROUND(L144,2)*ROUND(G144,3),2)</f>
      </c>
      <c s="36" t="s">
        <v>121</v>
      </c>
      <c>
        <f>(M144*21)/100</f>
      </c>
      <c t="s">
        <v>28</v>
      </c>
    </row>
    <row r="145" spans="1:5" ht="25.5">
      <c r="A145" s="35" t="s">
        <v>56</v>
      </c>
      <c r="E145" s="39" t="s">
        <v>1896</v>
      </c>
    </row>
    <row r="146" spans="1:5" ht="12.75">
      <c r="A146" s="35" t="s">
        <v>57</v>
      </c>
      <c r="E146" s="40" t="s">
        <v>5</v>
      </c>
    </row>
    <row r="147" spans="1:5" ht="12.75">
      <c r="A147" t="s">
        <v>59</v>
      </c>
      <c r="E147" s="39" t="s">
        <v>5</v>
      </c>
    </row>
    <row r="148" spans="1:16" ht="12.75">
      <c r="A148" t="s">
        <v>50</v>
      </c>
      <c s="34" t="s">
        <v>238</v>
      </c>
      <c s="34" t="s">
        <v>1897</v>
      </c>
      <c s="35" t="s">
        <v>5</v>
      </c>
      <c s="6" t="s">
        <v>1898</v>
      </c>
      <c s="36" t="s">
        <v>82</v>
      </c>
      <c s="37">
        <v>60</v>
      </c>
      <c s="36">
        <v>0.00014</v>
      </c>
      <c s="36">
        <f>ROUND(G148*H148,6)</f>
      </c>
      <c r="L148" s="38">
        <v>0</v>
      </c>
      <c s="32">
        <f>ROUND(ROUND(L148,2)*ROUND(G148,3),2)</f>
      </c>
      <c s="36" t="s">
        <v>121</v>
      </c>
      <c>
        <f>(M148*21)/100</f>
      </c>
      <c t="s">
        <v>28</v>
      </c>
    </row>
    <row r="149" spans="1:5" ht="12.75">
      <c r="A149" s="35" t="s">
        <v>56</v>
      </c>
      <c r="E149" s="39" t="s">
        <v>1898</v>
      </c>
    </row>
    <row r="150" spans="1:5" ht="12.75">
      <c r="A150" s="35" t="s">
        <v>57</v>
      </c>
      <c r="E150" s="40" t="s">
        <v>5</v>
      </c>
    </row>
    <row r="151" spans="1:5" ht="12.75">
      <c r="A151" t="s">
        <v>59</v>
      </c>
      <c r="E151" s="39" t="s">
        <v>5</v>
      </c>
    </row>
    <row r="152" spans="1:16" ht="25.5">
      <c r="A152" t="s">
        <v>50</v>
      </c>
      <c s="34" t="s">
        <v>244</v>
      </c>
      <c s="34" t="s">
        <v>1899</v>
      </c>
      <c s="35" t="s">
        <v>5</v>
      </c>
      <c s="6" t="s">
        <v>1900</v>
      </c>
      <c s="36" t="s">
        <v>82</v>
      </c>
      <c s="37">
        <v>60</v>
      </c>
      <c s="36">
        <v>0</v>
      </c>
      <c s="36">
        <f>ROUND(G152*H152,6)</f>
      </c>
      <c r="L152" s="38">
        <v>0</v>
      </c>
      <c s="32">
        <f>ROUND(ROUND(L152,2)*ROUND(G152,3),2)</f>
      </c>
      <c s="36" t="s">
        <v>121</v>
      </c>
      <c>
        <f>(M152*21)/100</f>
      </c>
      <c t="s">
        <v>28</v>
      </c>
    </row>
    <row r="153" spans="1:5" ht="25.5">
      <c r="A153" s="35" t="s">
        <v>56</v>
      </c>
      <c r="E153" s="39" t="s">
        <v>1900</v>
      </c>
    </row>
    <row r="154" spans="1:5" ht="12.75">
      <c r="A154" s="35" t="s">
        <v>57</v>
      </c>
      <c r="E154" s="40" t="s">
        <v>5</v>
      </c>
    </row>
    <row r="155" spans="1:5" ht="12.75">
      <c r="A155" t="s">
        <v>59</v>
      </c>
      <c r="E155" s="39" t="s">
        <v>5</v>
      </c>
    </row>
    <row r="156" spans="1:16" ht="12.75">
      <c r="A156" t="s">
        <v>50</v>
      </c>
      <c s="34" t="s">
        <v>250</v>
      </c>
      <c s="34" t="s">
        <v>1901</v>
      </c>
      <c s="35" t="s">
        <v>5</v>
      </c>
      <c s="6" t="s">
        <v>1902</v>
      </c>
      <c s="36" t="s">
        <v>82</v>
      </c>
      <c s="37">
        <v>60</v>
      </c>
      <c s="36">
        <v>0.00063</v>
      </c>
      <c s="36">
        <f>ROUND(G156*H156,6)</f>
      </c>
      <c r="L156" s="38">
        <v>0</v>
      </c>
      <c s="32">
        <f>ROUND(ROUND(L156,2)*ROUND(G156,3),2)</f>
      </c>
      <c s="36" t="s">
        <v>121</v>
      </c>
      <c>
        <f>(M156*21)/100</f>
      </c>
      <c t="s">
        <v>28</v>
      </c>
    </row>
    <row r="157" spans="1:5" ht="12.75">
      <c r="A157" s="35" t="s">
        <v>56</v>
      </c>
      <c r="E157" s="39" t="s">
        <v>1902</v>
      </c>
    </row>
    <row r="158" spans="1:5" ht="12.75">
      <c r="A158" s="35" t="s">
        <v>57</v>
      </c>
      <c r="E158" s="40" t="s">
        <v>5</v>
      </c>
    </row>
    <row r="159" spans="1:5" ht="12.75">
      <c r="A159" t="s">
        <v>59</v>
      </c>
      <c r="E159" s="39" t="s">
        <v>5</v>
      </c>
    </row>
    <row r="160" spans="1:16" ht="25.5">
      <c r="A160" t="s">
        <v>50</v>
      </c>
      <c s="34" t="s">
        <v>286</v>
      </c>
      <c s="34" t="s">
        <v>1903</v>
      </c>
      <c s="35" t="s">
        <v>5</v>
      </c>
      <c s="6" t="s">
        <v>1904</v>
      </c>
      <c s="36" t="s">
        <v>82</v>
      </c>
      <c s="37">
        <v>370</v>
      </c>
      <c s="36">
        <v>0</v>
      </c>
      <c s="36">
        <f>ROUND(G160*H160,6)</f>
      </c>
      <c r="L160" s="38">
        <v>0</v>
      </c>
      <c s="32">
        <f>ROUND(ROUND(L160,2)*ROUND(G160,3),2)</f>
      </c>
      <c s="36" t="s">
        <v>121</v>
      </c>
      <c>
        <f>(M160*21)/100</f>
      </c>
      <c t="s">
        <v>28</v>
      </c>
    </row>
    <row r="161" spans="1:5" ht="25.5">
      <c r="A161" s="35" t="s">
        <v>56</v>
      </c>
      <c r="E161" s="39" t="s">
        <v>1904</v>
      </c>
    </row>
    <row r="162" spans="1:5" ht="12.75">
      <c r="A162" s="35" t="s">
        <v>57</v>
      </c>
      <c r="E162" s="40" t="s">
        <v>5</v>
      </c>
    </row>
    <row r="163" spans="1:5" ht="12.75">
      <c r="A163" t="s">
        <v>59</v>
      </c>
      <c r="E163" s="39" t="s">
        <v>5</v>
      </c>
    </row>
    <row r="164" spans="1:16" ht="12.75">
      <c r="A164" t="s">
        <v>50</v>
      </c>
      <c s="34" t="s">
        <v>291</v>
      </c>
      <c s="34" t="s">
        <v>1905</v>
      </c>
      <c s="35" t="s">
        <v>5</v>
      </c>
      <c s="6" t="s">
        <v>1906</v>
      </c>
      <c s="36" t="s">
        <v>82</v>
      </c>
      <c s="37">
        <v>160</v>
      </c>
      <c s="36">
        <v>0.00025</v>
      </c>
      <c s="36">
        <f>ROUND(G164*H164,6)</f>
      </c>
      <c r="L164" s="38">
        <v>0</v>
      </c>
      <c s="32">
        <f>ROUND(ROUND(L164,2)*ROUND(G164,3),2)</f>
      </c>
      <c s="36" t="s">
        <v>121</v>
      </c>
      <c>
        <f>(M164*21)/100</f>
      </c>
      <c t="s">
        <v>28</v>
      </c>
    </row>
    <row r="165" spans="1:5" ht="12.75">
      <c r="A165" s="35" t="s">
        <v>56</v>
      </c>
      <c r="E165" s="39" t="s">
        <v>1906</v>
      </c>
    </row>
    <row r="166" spans="1:5" ht="12.75">
      <c r="A166" s="35" t="s">
        <v>57</v>
      </c>
      <c r="E166" s="40" t="s">
        <v>5</v>
      </c>
    </row>
    <row r="167" spans="1:5" ht="12.75">
      <c r="A167" t="s">
        <v>59</v>
      </c>
      <c r="E167" s="39" t="s">
        <v>5</v>
      </c>
    </row>
    <row r="168" spans="1:16" ht="12.75">
      <c r="A168" t="s">
        <v>50</v>
      </c>
      <c s="34" t="s">
        <v>294</v>
      </c>
      <c s="34" t="s">
        <v>1907</v>
      </c>
      <c s="35" t="s">
        <v>5</v>
      </c>
      <c s="6" t="s">
        <v>1908</v>
      </c>
      <c s="36" t="s">
        <v>82</v>
      </c>
      <c s="37">
        <v>210</v>
      </c>
      <c s="36">
        <v>0.00016</v>
      </c>
      <c s="36">
        <f>ROUND(G168*H168,6)</f>
      </c>
      <c r="L168" s="38">
        <v>0</v>
      </c>
      <c s="32">
        <f>ROUND(ROUND(L168,2)*ROUND(G168,3),2)</f>
      </c>
      <c s="36" t="s">
        <v>121</v>
      </c>
      <c>
        <f>(M168*21)/100</f>
      </c>
      <c t="s">
        <v>28</v>
      </c>
    </row>
    <row r="169" spans="1:5" ht="12.75">
      <c r="A169" s="35" t="s">
        <v>56</v>
      </c>
      <c r="E169" s="39" t="s">
        <v>1908</v>
      </c>
    </row>
    <row r="170" spans="1:5" ht="12.75">
      <c r="A170" s="35" t="s">
        <v>57</v>
      </c>
      <c r="E170" s="40" t="s">
        <v>5</v>
      </c>
    </row>
    <row r="171" spans="1:5" ht="12.75">
      <c r="A171" t="s">
        <v>59</v>
      </c>
      <c r="E171" s="39" t="s">
        <v>5</v>
      </c>
    </row>
    <row r="172" spans="1:16" ht="12.75">
      <c r="A172" t="s">
        <v>50</v>
      </c>
      <c s="34" t="s">
        <v>300</v>
      </c>
      <c s="34" t="s">
        <v>1909</v>
      </c>
      <c s="35" t="s">
        <v>5</v>
      </c>
      <c s="6" t="s">
        <v>1910</v>
      </c>
      <c s="36" t="s">
        <v>82</v>
      </c>
      <c s="37">
        <v>150</v>
      </c>
      <c s="36">
        <v>0</v>
      </c>
      <c s="36">
        <f>ROUND(G172*H172,6)</f>
      </c>
      <c r="L172" s="38">
        <v>0</v>
      </c>
      <c s="32">
        <f>ROUND(ROUND(L172,2)*ROUND(G172,3),2)</f>
      </c>
      <c s="36" t="s">
        <v>55</v>
      </c>
      <c>
        <f>(M172*21)/100</f>
      </c>
      <c t="s">
        <v>28</v>
      </c>
    </row>
    <row r="173" spans="1:5" ht="12.75">
      <c r="A173" s="35" t="s">
        <v>56</v>
      </c>
      <c r="E173" s="39" t="s">
        <v>1910</v>
      </c>
    </row>
    <row r="174" spans="1:5" ht="12.75">
      <c r="A174" s="35" t="s">
        <v>57</v>
      </c>
      <c r="E174" s="40" t="s">
        <v>5</v>
      </c>
    </row>
    <row r="175" spans="1:5" ht="12.75">
      <c r="A175" t="s">
        <v>59</v>
      </c>
      <c r="E175" s="39" t="s">
        <v>5</v>
      </c>
    </row>
    <row r="176" spans="1:16" ht="12.75">
      <c r="A176" t="s">
        <v>50</v>
      </c>
      <c s="34" t="s">
        <v>305</v>
      </c>
      <c s="34" t="s">
        <v>1911</v>
      </c>
      <c s="35" t="s">
        <v>5</v>
      </c>
      <c s="6" t="s">
        <v>1912</v>
      </c>
      <c s="36" t="s">
        <v>120</v>
      </c>
      <c s="37">
        <v>1</v>
      </c>
      <c s="36">
        <v>0</v>
      </c>
      <c s="36">
        <f>ROUND(G176*H176,6)</f>
      </c>
      <c r="L176" s="38">
        <v>0</v>
      </c>
      <c s="32">
        <f>ROUND(ROUND(L176,2)*ROUND(G176,3),2)</f>
      </c>
      <c s="36" t="s">
        <v>55</v>
      </c>
      <c>
        <f>(M176*21)/100</f>
      </c>
      <c t="s">
        <v>28</v>
      </c>
    </row>
    <row r="177" spans="1:5" ht="12.75">
      <c r="A177" s="35" t="s">
        <v>56</v>
      </c>
      <c r="E177" s="39" t="s">
        <v>1912</v>
      </c>
    </row>
    <row r="178" spans="1:5" ht="12.75">
      <c r="A178" s="35" t="s">
        <v>57</v>
      </c>
      <c r="E178" s="40" t="s">
        <v>5</v>
      </c>
    </row>
    <row r="179" spans="1:5" ht="12.75">
      <c r="A179" t="s">
        <v>59</v>
      </c>
      <c r="E179" s="39" t="s">
        <v>5</v>
      </c>
    </row>
    <row r="180" spans="1:16" ht="12.75">
      <c r="A180" t="s">
        <v>50</v>
      </c>
      <c s="34" t="s">
        <v>310</v>
      </c>
      <c s="34" t="s">
        <v>1913</v>
      </c>
      <c s="35" t="s">
        <v>5</v>
      </c>
      <c s="6" t="s">
        <v>1914</v>
      </c>
      <c s="36" t="s">
        <v>120</v>
      </c>
      <c s="37">
        <v>2</v>
      </c>
      <c s="36">
        <v>0</v>
      </c>
      <c s="36">
        <f>ROUND(G180*H180,6)</f>
      </c>
      <c r="L180" s="38">
        <v>0</v>
      </c>
      <c s="32">
        <f>ROUND(ROUND(L180,2)*ROUND(G180,3),2)</f>
      </c>
      <c s="36" t="s">
        <v>55</v>
      </c>
      <c>
        <f>(M180*21)/100</f>
      </c>
      <c t="s">
        <v>28</v>
      </c>
    </row>
    <row r="181" spans="1:5" ht="12.75">
      <c r="A181" s="35" t="s">
        <v>56</v>
      </c>
      <c r="E181" s="39" t="s">
        <v>1914</v>
      </c>
    </row>
    <row r="182" spans="1:5" ht="12.75">
      <c r="A182" s="35" t="s">
        <v>57</v>
      </c>
      <c r="E182" s="40" t="s">
        <v>5</v>
      </c>
    </row>
    <row r="183" spans="1:5" ht="12.75">
      <c r="A183" t="s">
        <v>59</v>
      </c>
      <c r="E183" s="39" t="s">
        <v>5</v>
      </c>
    </row>
    <row r="184" spans="1:16" ht="25.5">
      <c r="A184" t="s">
        <v>50</v>
      </c>
      <c s="34" t="s">
        <v>314</v>
      </c>
      <c s="34" t="s">
        <v>1915</v>
      </c>
      <c s="35" t="s">
        <v>5</v>
      </c>
      <c s="6" t="s">
        <v>1916</v>
      </c>
      <c s="36" t="s">
        <v>89</v>
      </c>
      <c s="37">
        <v>4</v>
      </c>
      <c s="36">
        <v>0</v>
      </c>
      <c s="36">
        <f>ROUND(G184*H184,6)</f>
      </c>
      <c r="L184" s="38">
        <v>0</v>
      </c>
      <c s="32">
        <f>ROUND(ROUND(L184,2)*ROUND(G184,3),2)</f>
      </c>
      <c s="36" t="s">
        <v>121</v>
      </c>
      <c>
        <f>(M184*21)/100</f>
      </c>
      <c t="s">
        <v>28</v>
      </c>
    </row>
    <row r="185" spans="1:5" ht="25.5">
      <c r="A185" s="35" t="s">
        <v>56</v>
      </c>
      <c r="E185" s="39" t="s">
        <v>1916</v>
      </c>
    </row>
    <row r="186" spans="1:5" ht="12.75">
      <c r="A186" s="35" t="s">
        <v>57</v>
      </c>
      <c r="E186" s="40" t="s">
        <v>5</v>
      </c>
    </row>
    <row r="187" spans="1:5" ht="12.75">
      <c r="A187" t="s">
        <v>59</v>
      </c>
      <c r="E187" s="39" t="s">
        <v>5</v>
      </c>
    </row>
    <row r="188" spans="1:16" ht="25.5">
      <c r="A188" t="s">
        <v>50</v>
      </c>
      <c s="34" t="s">
        <v>318</v>
      </c>
      <c s="34" t="s">
        <v>1917</v>
      </c>
      <c s="35" t="s">
        <v>5</v>
      </c>
      <c s="6" t="s">
        <v>1918</v>
      </c>
      <c s="36" t="s">
        <v>89</v>
      </c>
      <c s="37">
        <v>56</v>
      </c>
      <c s="36">
        <v>0</v>
      </c>
      <c s="36">
        <f>ROUND(G188*H188,6)</f>
      </c>
      <c r="L188" s="38">
        <v>0</v>
      </c>
      <c s="32">
        <f>ROUND(ROUND(L188,2)*ROUND(G188,3),2)</f>
      </c>
      <c s="36" t="s">
        <v>121</v>
      </c>
      <c>
        <f>(M188*21)/100</f>
      </c>
      <c t="s">
        <v>28</v>
      </c>
    </row>
    <row r="189" spans="1:5" ht="25.5">
      <c r="A189" s="35" t="s">
        <v>56</v>
      </c>
      <c r="E189" s="39" t="s">
        <v>1918</v>
      </c>
    </row>
    <row r="190" spans="1:5" ht="12.75">
      <c r="A190" s="35" t="s">
        <v>57</v>
      </c>
      <c r="E190" s="40" t="s">
        <v>5</v>
      </c>
    </row>
    <row r="191" spans="1:5" ht="12.75">
      <c r="A191" t="s">
        <v>59</v>
      </c>
      <c r="E191" s="39" t="s">
        <v>5</v>
      </c>
    </row>
    <row r="192" spans="1:16" ht="12.75">
      <c r="A192" t="s">
        <v>50</v>
      </c>
      <c s="34" t="s">
        <v>324</v>
      </c>
      <c s="34" t="s">
        <v>1919</v>
      </c>
      <c s="35" t="s">
        <v>5</v>
      </c>
      <c s="6" t="s">
        <v>1920</v>
      </c>
      <c s="36" t="s">
        <v>89</v>
      </c>
      <c s="37">
        <v>56</v>
      </c>
      <c s="36">
        <v>5E-05</v>
      </c>
      <c s="36">
        <f>ROUND(G192*H192,6)</f>
      </c>
      <c r="L192" s="38">
        <v>0</v>
      </c>
      <c s="32">
        <f>ROUND(ROUND(L192,2)*ROUND(G192,3),2)</f>
      </c>
      <c s="36" t="s">
        <v>121</v>
      </c>
      <c>
        <f>(M192*21)/100</f>
      </c>
      <c t="s">
        <v>28</v>
      </c>
    </row>
    <row r="193" spans="1:5" ht="12.75">
      <c r="A193" s="35" t="s">
        <v>56</v>
      </c>
      <c r="E193" s="39" t="s">
        <v>1920</v>
      </c>
    </row>
    <row r="194" spans="1:5" ht="12.75">
      <c r="A194" s="35" t="s">
        <v>57</v>
      </c>
      <c r="E194" s="40" t="s">
        <v>5</v>
      </c>
    </row>
    <row r="195" spans="1:5" ht="12.75">
      <c r="A195" t="s">
        <v>59</v>
      </c>
      <c r="E195" s="39" t="s">
        <v>5</v>
      </c>
    </row>
    <row r="196" spans="1:16" ht="25.5">
      <c r="A196" t="s">
        <v>50</v>
      </c>
      <c s="34" t="s">
        <v>328</v>
      </c>
      <c s="34" t="s">
        <v>1921</v>
      </c>
      <c s="35" t="s">
        <v>5</v>
      </c>
      <c s="6" t="s">
        <v>1922</v>
      </c>
      <c s="36" t="s">
        <v>89</v>
      </c>
      <c s="37">
        <v>12</v>
      </c>
      <c s="36">
        <v>0</v>
      </c>
      <c s="36">
        <f>ROUND(G196*H196,6)</f>
      </c>
      <c r="L196" s="38">
        <v>0</v>
      </c>
      <c s="32">
        <f>ROUND(ROUND(L196,2)*ROUND(G196,3),2)</f>
      </c>
      <c s="36" t="s">
        <v>121</v>
      </c>
      <c>
        <f>(M196*21)/100</f>
      </c>
      <c t="s">
        <v>28</v>
      </c>
    </row>
    <row r="197" spans="1:5" ht="25.5">
      <c r="A197" s="35" t="s">
        <v>56</v>
      </c>
      <c r="E197" s="39" t="s">
        <v>1922</v>
      </c>
    </row>
    <row r="198" spans="1:5" ht="12.75">
      <c r="A198" s="35" t="s">
        <v>57</v>
      </c>
      <c r="E198" s="40" t="s">
        <v>5</v>
      </c>
    </row>
    <row r="199" spans="1:5" ht="12.75">
      <c r="A199" t="s">
        <v>59</v>
      </c>
      <c r="E199" s="39" t="s">
        <v>5</v>
      </c>
    </row>
    <row r="200" spans="1:16" ht="12.75">
      <c r="A200" t="s">
        <v>50</v>
      </c>
      <c s="34" t="s">
        <v>332</v>
      </c>
      <c s="34" t="s">
        <v>1923</v>
      </c>
      <c s="35" t="s">
        <v>5</v>
      </c>
      <c s="6" t="s">
        <v>1924</v>
      </c>
      <c s="36" t="s">
        <v>89</v>
      </c>
      <c s="37">
        <v>12</v>
      </c>
      <c s="36">
        <v>5E-05</v>
      </c>
      <c s="36">
        <f>ROUND(G200*H200,6)</f>
      </c>
      <c r="L200" s="38">
        <v>0</v>
      </c>
      <c s="32">
        <f>ROUND(ROUND(L200,2)*ROUND(G200,3),2)</f>
      </c>
      <c s="36" t="s">
        <v>121</v>
      </c>
      <c>
        <f>(M200*21)/100</f>
      </c>
      <c t="s">
        <v>28</v>
      </c>
    </row>
    <row r="201" spans="1:5" ht="12.75">
      <c r="A201" s="35" t="s">
        <v>56</v>
      </c>
      <c r="E201" s="39" t="s">
        <v>1924</v>
      </c>
    </row>
    <row r="202" spans="1:5" ht="12.75">
      <c r="A202" s="35" t="s">
        <v>57</v>
      </c>
      <c r="E202" s="40" t="s">
        <v>5</v>
      </c>
    </row>
    <row r="203" spans="1:5" ht="12.75">
      <c r="A203" t="s">
        <v>59</v>
      </c>
      <c r="E203" s="39" t="s">
        <v>5</v>
      </c>
    </row>
    <row r="204" spans="1:16" ht="25.5">
      <c r="A204" t="s">
        <v>50</v>
      </c>
      <c s="34" t="s">
        <v>335</v>
      </c>
      <c s="34" t="s">
        <v>1925</v>
      </c>
      <c s="35" t="s">
        <v>5</v>
      </c>
      <c s="6" t="s">
        <v>1926</v>
      </c>
      <c s="36" t="s">
        <v>89</v>
      </c>
      <c s="37">
        <v>22</v>
      </c>
      <c s="36">
        <v>0</v>
      </c>
      <c s="36">
        <f>ROUND(G204*H204,6)</f>
      </c>
      <c r="L204" s="38">
        <v>0</v>
      </c>
      <c s="32">
        <f>ROUND(ROUND(L204,2)*ROUND(G204,3),2)</f>
      </c>
      <c s="36" t="s">
        <v>121</v>
      </c>
      <c>
        <f>(M204*21)/100</f>
      </c>
      <c t="s">
        <v>28</v>
      </c>
    </row>
    <row r="205" spans="1:5" ht="25.5">
      <c r="A205" s="35" t="s">
        <v>56</v>
      </c>
      <c r="E205" s="39" t="s">
        <v>1926</v>
      </c>
    </row>
    <row r="206" spans="1:5" ht="12.75">
      <c r="A206" s="35" t="s">
        <v>57</v>
      </c>
      <c r="E206" s="40" t="s">
        <v>5</v>
      </c>
    </row>
    <row r="207" spans="1:5" ht="12.75">
      <c r="A207" t="s">
        <v>59</v>
      </c>
      <c r="E207" s="39" t="s">
        <v>5</v>
      </c>
    </row>
    <row r="208" spans="1:16" ht="12.75">
      <c r="A208" t="s">
        <v>50</v>
      </c>
      <c s="34" t="s">
        <v>341</v>
      </c>
      <c s="34" t="s">
        <v>1927</v>
      </c>
      <c s="35" t="s">
        <v>5</v>
      </c>
      <c s="6" t="s">
        <v>1924</v>
      </c>
      <c s="36" t="s">
        <v>89</v>
      </c>
      <c s="37">
        <v>22</v>
      </c>
      <c s="36">
        <v>5E-05</v>
      </c>
      <c s="36">
        <f>ROUND(G208*H208,6)</f>
      </c>
      <c r="L208" s="38">
        <v>0</v>
      </c>
      <c s="32">
        <f>ROUND(ROUND(L208,2)*ROUND(G208,3),2)</f>
      </c>
      <c s="36" t="s">
        <v>121</v>
      </c>
      <c>
        <f>(M208*21)/100</f>
      </c>
      <c t="s">
        <v>28</v>
      </c>
    </row>
    <row r="209" spans="1:5" ht="12.75">
      <c r="A209" s="35" t="s">
        <v>56</v>
      </c>
      <c r="E209" s="39" t="s">
        <v>1924</v>
      </c>
    </row>
    <row r="210" spans="1:5" ht="12.75">
      <c r="A210" s="35" t="s">
        <v>57</v>
      </c>
      <c r="E210" s="40" t="s">
        <v>5</v>
      </c>
    </row>
    <row r="211" spans="1:5" ht="12.75">
      <c r="A211" t="s">
        <v>59</v>
      </c>
      <c r="E211" s="39" t="s">
        <v>5</v>
      </c>
    </row>
    <row r="212" spans="1:16" ht="25.5">
      <c r="A212" t="s">
        <v>50</v>
      </c>
      <c s="34" t="s">
        <v>255</v>
      </c>
      <c s="34" t="s">
        <v>1928</v>
      </c>
      <c s="35" t="s">
        <v>5</v>
      </c>
      <c s="6" t="s">
        <v>1929</v>
      </c>
      <c s="36" t="s">
        <v>89</v>
      </c>
      <c s="37">
        <v>2</v>
      </c>
      <c s="36">
        <v>0</v>
      </c>
      <c s="36">
        <f>ROUND(G212*H212,6)</f>
      </c>
      <c r="L212" s="38">
        <v>0</v>
      </c>
      <c s="32">
        <f>ROUND(ROUND(L212,2)*ROUND(G212,3),2)</f>
      </c>
      <c s="36" t="s">
        <v>121</v>
      </c>
      <c>
        <f>(M212*21)/100</f>
      </c>
      <c t="s">
        <v>28</v>
      </c>
    </row>
    <row r="213" spans="1:5" ht="25.5">
      <c r="A213" s="35" t="s">
        <v>56</v>
      </c>
      <c r="E213" s="39" t="s">
        <v>1929</v>
      </c>
    </row>
    <row r="214" spans="1:5" ht="12.75">
      <c r="A214" s="35" t="s">
        <v>57</v>
      </c>
      <c r="E214" s="40" t="s">
        <v>5</v>
      </c>
    </row>
    <row r="215" spans="1:5" ht="12.75">
      <c r="A215" t="s">
        <v>59</v>
      </c>
      <c r="E215" s="39" t="s">
        <v>5</v>
      </c>
    </row>
    <row r="216" spans="1:16" ht="12.75">
      <c r="A216" t="s">
        <v>50</v>
      </c>
      <c s="34" t="s">
        <v>259</v>
      </c>
      <c s="34" t="s">
        <v>1930</v>
      </c>
      <c s="35" t="s">
        <v>5</v>
      </c>
      <c s="6" t="s">
        <v>1931</v>
      </c>
      <c s="36" t="s">
        <v>89</v>
      </c>
      <c s="37">
        <v>2</v>
      </c>
      <c s="36">
        <v>5E-05</v>
      </c>
      <c s="36">
        <f>ROUND(G216*H216,6)</f>
      </c>
      <c r="L216" s="38">
        <v>0</v>
      </c>
      <c s="32">
        <f>ROUND(ROUND(L216,2)*ROUND(G216,3),2)</f>
      </c>
      <c s="36" t="s">
        <v>121</v>
      </c>
      <c>
        <f>(M216*21)/100</f>
      </c>
      <c t="s">
        <v>28</v>
      </c>
    </row>
    <row r="217" spans="1:5" ht="12.75">
      <c r="A217" s="35" t="s">
        <v>56</v>
      </c>
      <c r="E217" s="39" t="s">
        <v>1931</v>
      </c>
    </row>
    <row r="218" spans="1:5" ht="12.75">
      <c r="A218" s="35" t="s">
        <v>57</v>
      </c>
      <c r="E218" s="40" t="s">
        <v>5</v>
      </c>
    </row>
    <row r="219" spans="1:5" ht="12.75">
      <c r="A219" t="s">
        <v>59</v>
      </c>
      <c r="E219" s="39" t="s">
        <v>5</v>
      </c>
    </row>
    <row r="220" spans="1:16" ht="25.5">
      <c r="A220" t="s">
        <v>50</v>
      </c>
      <c s="34" t="s">
        <v>262</v>
      </c>
      <c s="34" t="s">
        <v>1932</v>
      </c>
      <c s="35" t="s">
        <v>5</v>
      </c>
      <c s="6" t="s">
        <v>1933</v>
      </c>
      <c s="36" t="s">
        <v>89</v>
      </c>
      <c s="37">
        <v>25</v>
      </c>
      <c s="36">
        <v>0</v>
      </c>
      <c s="36">
        <f>ROUND(G220*H220,6)</f>
      </c>
      <c r="L220" s="38">
        <v>0</v>
      </c>
      <c s="32">
        <f>ROUND(ROUND(L220,2)*ROUND(G220,3),2)</f>
      </c>
      <c s="36" t="s">
        <v>121</v>
      </c>
      <c>
        <f>(M220*21)/100</f>
      </c>
      <c t="s">
        <v>28</v>
      </c>
    </row>
    <row r="221" spans="1:5" ht="25.5">
      <c r="A221" s="35" t="s">
        <v>56</v>
      </c>
      <c r="E221" s="39" t="s">
        <v>1933</v>
      </c>
    </row>
    <row r="222" spans="1:5" ht="12.75">
      <c r="A222" s="35" t="s">
        <v>57</v>
      </c>
      <c r="E222" s="40" t="s">
        <v>5</v>
      </c>
    </row>
    <row r="223" spans="1:5" ht="12.75">
      <c r="A223" t="s">
        <v>59</v>
      </c>
      <c r="E223" s="39" t="s">
        <v>5</v>
      </c>
    </row>
    <row r="224" spans="1:16" ht="12.75">
      <c r="A224" t="s">
        <v>50</v>
      </c>
      <c s="34" t="s">
        <v>268</v>
      </c>
      <c s="34" t="s">
        <v>1934</v>
      </c>
      <c s="35" t="s">
        <v>5</v>
      </c>
      <c s="6" t="s">
        <v>1935</v>
      </c>
      <c s="36" t="s">
        <v>89</v>
      </c>
      <c s="37">
        <v>25</v>
      </c>
      <c s="36">
        <v>5E-05</v>
      </c>
      <c s="36">
        <f>ROUND(G224*H224,6)</f>
      </c>
      <c r="L224" s="38">
        <v>0</v>
      </c>
      <c s="32">
        <f>ROUND(ROUND(L224,2)*ROUND(G224,3),2)</f>
      </c>
      <c s="36" t="s">
        <v>121</v>
      </c>
      <c>
        <f>(M224*21)/100</f>
      </c>
      <c t="s">
        <v>28</v>
      </c>
    </row>
    <row r="225" spans="1:5" ht="12.75">
      <c r="A225" s="35" t="s">
        <v>56</v>
      </c>
      <c r="E225" s="39" t="s">
        <v>1935</v>
      </c>
    </row>
    <row r="226" spans="1:5" ht="12.75">
      <c r="A226" s="35" t="s">
        <v>57</v>
      </c>
      <c r="E226" s="40" t="s">
        <v>5</v>
      </c>
    </row>
    <row r="227" spans="1:5" ht="12.75">
      <c r="A227" t="s">
        <v>59</v>
      </c>
      <c r="E227" s="39" t="s">
        <v>5</v>
      </c>
    </row>
    <row r="228" spans="1:16" ht="25.5">
      <c r="A228" t="s">
        <v>50</v>
      </c>
      <c s="34" t="s">
        <v>272</v>
      </c>
      <c s="34" t="s">
        <v>1936</v>
      </c>
      <c s="35" t="s">
        <v>5</v>
      </c>
      <c s="6" t="s">
        <v>1937</v>
      </c>
      <c s="36" t="s">
        <v>89</v>
      </c>
      <c s="37">
        <v>4</v>
      </c>
      <c s="36">
        <v>0</v>
      </c>
      <c s="36">
        <f>ROUND(G228*H228,6)</f>
      </c>
      <c r="L228" s="38">
        <v>0</v>
      </c>
      <c s="32">
        <f>ROUND(ROUND(L228,2)*ROUND(G228,3),2)</f>
      </c>
      <c s="36" t="s">
        <v>121</v>
      </c>
      <c>
        <f>(M228*21)/100</f>
      </c>
      <c t="s">
        <v>28</v>
      </c>
    </row>
    <row r="229" spans="1:5" ht="25.5">
      <c r="A229" s="35" t="s">
        <v>56</v>
      </c>
      <c r="E229" s="39" t="s">
        <v>1937</v>
      </c>
    </row>
    <row r="230" spans="1:5" ht="12.75">
      <c r="A230" s="35" t="s">
        <v>57</v>
      </c>
      <c r="E230" s="40" t="s">
        <v>5</v>
      </c>
    </row>
    <row r="231" spans="1:5" ht="12.75">
      <c r="A231" t="s">
        <v>59</v>
      </c>
      <c r="E231" s="39" t="s">
        <v>5</v>
      </c>
    </row>
    <row r="232" spans="1:16" ht="12.75">
      <c r="A232" t="s">
        <v>50</v>
      </c>
      <c s="34" t="s">
        <v>276</v>
      </c>
      <c s="34" t="s">
        <v>1938</v>
      </c>
      <c s="35" t="s">
        <v>5</v>
      </c>
      <c s="6" t="s">
        <v>1939</v>
      </c>
      <c s="36" t="s">
        <v>89</v>
      </c>
      <c s="37">
        <v>4</v>
      </c>
      <c s="36">
        <v>5E-05</v>
      </c>
      <c s="36">
        <f>ROUND(G232*H232,6)</f>
      </c>
      <c r="L232" s="38">
        <v>0</v>
      </c>
      <c s="32">
        <f>ROUND(ROUND(L232,2)*ROUND(G232,3),2)</f>
      </c>
      <c s="36" t="s">
        <v>121</v>
      </c>
      <c>
        <f>(M232*21)/100</f>
      </c>
      <c t="s">
        <v>28</v>
      </c>
    </row>
    <row r="233" spans="1:5" ht="12.75">
      <c r="A233" s="35" t="s">
        <v>56</v>
      </c>
      <c r="E233" s="39" t="s">
        <v>1939</v>
      </c>
    </row>
    <row r="234" spans="1:5" ht="12.75">
      <c r="A234" s="35" t="s">
        <v>57</v>
      </c>
      <c r="E234" s="40" t="s">
        <v>5</v>
      </c>
    </row>
    <row r="235" spans="1:5" ht="12.75">
      <c r="A235" t="s">
        <v>59</v>
      </c>
      <c r="E235" s="39" t="s">
        <v>5</v>
      </c>
    </row>
    <row r="236" spans="1:16" ht="25.5">
      <c r="A236" t="s">
        <v>50</v>
      </c>
      <c s="34" t="s">
        <v>280</v>
      </c>
      <c s="34" t="s">
        <v>1940</v>
      </c>
      <c s="35" t="s">
        <v>5</v>
      </c>
      <c s="6" t="s">
        <v>1941</v>
      </c>
      <c s="36" t="s">
        <v>89</v>
      </c>
      <c s="37">
        <v>18</v>
      </c>
      <c s="36">
        <v>0</v>
      </c>
      <c s="36">
        <f>ROUND(G236*H236,6)</f>
      </c>
      <c r="L236" s="38">
        <v>0</v>
      </c>
      <c s="32">
        <f>ROUND(ROUND(L236,2)*ROUND(G236,3),2)</f>
      </c>
      <c s="36" t="s">
        <v>121</v>
      </c>
      <c>
        <f>(M236*21)/100</f>
      </c>
      <c t="s">
        <v>28</v>
      </c>
    </row>
    <row r="237" spans="1:5" ht="25.5">
      <c r="A237" s="35" t="s">
        <v>56</v>
      </c>
      <c r="E237" s="39" t="s">
        <v>1941</v>
      </c>
    </row>
    <row r="238" spans="1:5" ht="12.75">
      <c r="A238" s="35" t="s">
        <v>57</v>
      </c>
      <c r="E238" s="40" t="s">
        <v>5</v>
      </c>
    </row>
    <row r="239" spans="1:5" ht="12.75">
      <c r="A239" t="s">
        <v>59</v>
      </c>
      <c r="E239" s="39" t="s">
        <v>5</v>
      </c>
    </row>
    <row r="240" spans="1:16" ht="12.75">
      <c r="A240" t="s">
        <v>50</v>
      </c>
      <c s="34" t="s">
        <v>528</v>
      </c>
      <c s="34" t="s">
        <v>1930</v>
      </c>
      <c s="35" t="s">
        <v>51</v>
      </c>
      <c s="6" t="s">
        <v>1931</v>
      </c>
      <c s="36" t="s">
        <v>89</v>
      </c>
      <c s="37">
        <v>18</v>
      </c>
      <c s="36">
        <v>5E-05</v>
      </c>
      <c s="36">
        <f>ROUND(G240*H240,6)</f>
      </c>
      <c r="L240" s="38">
        <v>0</v>
      </c>
      <c s="32">
        <f>ROUND(ROUND(L240,2)*ROUND(G240,3),2)</f>
      </c>
      <c s="36" t="s">
        <v>121</v>
      </c>
      <c>
        <f>(M240*21)/100</f>
      </c>
      <c t="s">
        <v>28</v>
      </c>
    </row>
    <row r="241" spans="1:5" ht="12.75">
      <c r="A241" s="35" t="s">
        <v>56</v>
      </c>
      <c r="E241" s="39" t="s">
        <v>1931</v>
      </c>
    </row>
    <row r="242" spans="1:5" ht="12.75">
      <c r="A242" s="35" t="s">
        <v>57</v>
      </c>
      <c r="E242" s="40" t="s">
        <v>5</v>
      </c>
    </row>
    <row r="243" spans="1:5" ht="12.75">
      <c r="A243" t="s">
        <v>59</v>
      </c>
      <c r="E243" s="39" t="s">
        <v>5</v>
      </c>
    </row>
    <row r="244" spans="1:16" ht="12.75">
      <c r="A244" t="s">
        <v>50</v>
      </c>
      <c s="34" t="s">
        <v>532</v>
      </c>
      <c s="34" t="s">
        <v>966</v>
      </c>
      <c s="35" t="s">
        <v>5</v>
      </c>
      <c s="6" t="s">
        <v>967</v>
      </c>
      <c s="36" t="s">
        <v>89</v>
      </c>
      <c s="37">
        <v>8</v>
      </c>
      <c s="36">
        <v>0</v>
      </c>
      <c s="36">
        <f>ROUND(G244*H244,6)</f>
      </c>
      <c r="L244" s="38">
        <v>0</v>
      </c>
      <c s="32">
        <f>ROUND(ROUND(L244,2)*ROUND(G244,3),2)</f>
      </c>
      <c s="36" t="s">
        <v>121</v>
      </c>
      <c>
        <f>(M244*21)/100</f>
      </c>
      <c t="s">
        <v>28</v>
      </c>
    </row>
    <row r="245" spans="1:5" ht="12.75">
      <c r="A245" s="35" t="s">
        <v>56</v>
      </c>
      <c r="E245" s="39" t="s">
        <v>967</v>
      </c>
    </row>
    <row r="246" spans="1:5" ht="12.75">
      <c r="A246" s="35" t="s">
        <v>57</v>
      </c>
      <c r="E246" s="40" t="s">
        <v>5</v>
      </c>
    </row>
    <row r="247" spans="1:5" ht="12.75">
      <c r="A247" t="s">
        <v>59</v>
      </c>
      <c r="E247" s="39" t="s">
        <v>5</v>
      </c>
    </row>
    <row r="248" spans="1:16" ht="12.75">
      <c r="A248" t="s">
        <v>50</v>
      </c>
      <c s="34" t="s">
        <v>533</v>
      </c>
      <c s="34" t="s">
        <v>1942</v>
      </c>
      <c s="35" t="s">
        <v>5</v>
      </c>
      <c s="6" t="s">
        <v>1931</v>
      </c>
      <c s="36" t="s">
        <v>89</v>
      </c>
      <c s="37">
        <v>8</v>
      </c>
      <c s="36">
        <v>5E-05</v>
      </c>
      <c s="36">
        <f>ROUND(G248*H248,6)</f>
      </c>
      <c r="L248" s="38">
        <v>0</v>
      </c>
      <c s="32">
        <f>ROUND(ROUND(L248,2)*ROUND(G248,3),2)</f>
      </c>
      <c s="36" t="s">
        <v>121</v>
      </c>
      <c>
        <f>(M248*21)/100</f>
      </c>
      <c t="s">
        <v>28</v>
      </c>
    </row>
    <row r="249" spans="1:5" ht="12.75">
      <c r="A249" s="35" t="s">
        <v>56</v>
      </c>
      <c r="E249" s="39" t="s">
        <v>1931</v>
      </c>
    </row>
    <row r="250" spans="1:5" ht="12.75">
      <c r="A250" s="35" t="s">
        <v>57</v>
      </c>
      <c r="E250" s="40" t="s">
        <v>5</v>
      </c>
    </row>
    <row r="251" spans="1:5" ht="12.75">
      <c r="A251" t="s">
        <v>59</v>
      </c>
      <c r="E251" s="39" t="s">
        <v>5</v>
      </c>
    </row>
    <row r="252" spans="1:16" ht="25.5">
      <c r="A252" t="s">
        <v>50</v>
      </c>
      <c s="34" t="s">
        <v>538</v>
      </c>
      <c s="34" t="s">
        <v>1943</v>
      </c>
      <c s="35" t="s">
        <v>5</v>
      </c>
      <c s="6" t="s">
        <v>1944</v>
      </c>
      <c s="36" t="s">
        <v>89</v>
      </c>
      <c s="37">
        <v>89</v>
      </c>
      <c s="36">
        <v>0</v>
      </c>
      <c s="36">
        <f>ROUND(G252*H252,6)</f>
      </c>
      <c r="L252" s="38">
        <v>0</v>
      </c>
      <c s="32">
        <f>ROUND(ROUND(L252,2)*ROUND(G252,3),2)</f>
      </c>
      <c s="36" t="s">
        <v>121</v>
      </c>
      <c>
        <f>(M252*21)/100</f>
      </c>
      <c t="s">
        <v>28</v>
      </c>
    </row>
    <row r="253" spans="1:5" ht="25.5">
      <c r="A253" s="35" t="s">
        <v>56</v>
      </c>
      <c r="E253" s="39" t="s">
        <v>1944</v>
      </c>
    </row>
    <row r="254" spans="1:5" ht="12.75">
      <c r="A254" s="35" t="s">
        <v>57</v>
      </c>
      <c r="E254" s="40" t="s">
        <v>5</v>
      </c>
    </row>
    <row r="255" spans="1:5" ht="12.75">
      <c r="A255" t="s">
        <v>59</v>
      </c>
      <c r="E255" s="39" t="s">
        <v>5</v>
      </c>
    </row>
    <row r="256" spans="1:16" ht="12.75">
      <c r="A256" t="s">
        <v>50</v>
      </c>
      <c s="34" t="s">
        <v>541</v>
      </c>
      <c s="34" t="s">
        <v>1945</v>
      </c>
      <c s="35" t="s">
        <v>5</v>
      </c>
      <c s="6" t="s">
        <v>1946</v>
      </c>
      <c s="36" t="s">
        <v>89</v>
      </c>
      <c s="37">
        <v>89</v>
      </c>
      <c s="36">
        <v>6E-05</v>
      </c>
      <c s="36">
        <f>ROUND(G256*H256,6)</f>
      </c>
      <c r="L256" s="38">
        <v>0</v>
      </c>
      <c s="32">
        <f>ROUND(ROUND(L256,2)*ROUND(G256,3),2)</f>
      </c>
      <c s="36" t="s">
        <v>121</v>
      </c>
      <c>
        <f>(M256*21)/100</f>
      </c>
      <c t="s">
        <v>28</v>
      </c>
    </row>
    <row r="257" spans="1:5" ht="12.75">
      <c r="A257" s="35" t="s">
        <v>56</v>
      </c>
      <c r="E257" s="39" t="s">
        <v>1946</v>
      </c>
    </row>
    <row r="258" spans="1:5" ht="12.75">
      <c r="A258" s="35" t="s">
        <v>57</v>
      </c>
      <c r="E258" s="40" t="s">
        <v>5</v>
      </c>
    </row>
    <row r="259" spans="1:5" ht="12.75">
      <c r="A259" t="s">
        <v>59</v>
      </c>
      <c r="E259" s="39" t="s">
        <v>5</v>
      </c>
    </row>
    <row r="260" spans="1:16" ht="38.25">
      <c r="A260" t="s">
        <v>50</v>
      </c>
      <c s="34" t="s">
        <v>542</v>
      </c>
      <c s="34" t="s">
        <v>1947</v>
      </c>
      <c s="35" t="s">
        <v>5</v>
      </c>
      <c s="6" t="s">
        <v>1948</v>
      </c>
      <c s="36" t="s">
        <v>89</v>
      </c>
      <c s="37">
        <v>26</v>
      </c>
      <c s="36">
        <v>0</v>
      </c>
      <c s="36">
        <f>ROUND(G260*H260,6)</f>
      </c>
      <c r="L260" s="38">
        <v>0</v>
      </c>
      <c s="32">
        <f>ROUND(ROUND(L260,2)*ROUND(G260,3),2)</f>
      </c>
      <c s="36" t="s">
        <v>121</v>
      </c>
      <c>
        <f>(M260*21)/100</f>
      </c>
      <c t="s">
        <v>28</v>
      </c>
    </row>
    <row r="261" spans="1:5" ht="38.25">
      <c r="A261" s="35" t="s">
        <v>56</v>
      </c>
      <c r="E261" s="39" t="s">
        <v>1949</v>
      </c>
    </row>
    <row r="262" spans="1:5" ht="12.75">
      <c r="A262" s="35" t="s">
        <v>57</v>
      </c>
      <c r="E262" s="40" t="s">
        <v>5</v>
      </c>
    </row>
    <row r="263" spans="1:5" ht="12.75">
      <c r="A263" t="s">
        <v>59</v>
      </c>
      <c r="E263" s="39" t="s">
        <v>5</v>
      </c>
    </row>
    <row r="264" spans="1:16" ht="12.75">
      <c r="A264" t="s">
        <v>50</v>
      </c>
      <c s="34" t="s">
        <v>543</v>
      </c>
      <c s="34" t="s">
        <v>1950</v>
      </c>
      <c s="35" t="s">
        <v>5</v>
      </c>
      <c s="6" t="s">
        <v>1951</v>
      </c>
      <c s="36" t="s">
        <v>89</v>
      </c>
      <c s="37">
        <v>4</v>
      </c>
      <c s="36">
        <v>6E-05</v>
      </c>
      <c s="36">
        <f>ROUND(G264*H264,6)</f>
      </c>
      <c r="L264" s="38">
        <v>0</v>
      </c>
      <c s="32">
        <f>ROUND(ROUND(L264,2)*ROUND(G264,3),2)</f>
      </c>
      <c s="36" t="s">
        <v>121</v>
      </c>
      <c>
        <f>(M264*21)/100</f>
      </c>
      <c t="s">
        <v>28</v>
      </c>
    </row>
    <row r="265" spans="1:5" ht="12.75">
      <c r="A265" s="35" t="s">
        <v>56</v>
      </c>
      <c r="E265" s="39" t="s">
        <v>1951</v>
      </c>
    </row>
    <row r="266" spans="1:5" ht="12.75">
      <c r="A266" s="35" t="s">
        <v>57</v>
      </c>
      <c r="E266" s="40" t="s">
        <v>5</v>
      </c>
    </row>
    <row r="267" spans="1:5" ht="12.75">
      <c r="A267" t="s">
        <v>59</v>
      </c>
      <c r="E267" s="39" t="s">
        <v>5</v>
      </c>
    </row>
    <row r="268" spans="1:16" ht="12.75">
      <c r="A268" t="s">
        <v>50</v>
      </c>
      <c s="34" t="s">
        <v>544</v>
      </c>
      <c s="34" t="s">
        <v>1945</v>
      </c>
      <c s="35" t="s">
        <v>51</v>
      </c>
      <c s="6" t="s">
        <v>1946</v>
      </c>
      <c s="36" t="s">
        <v>89</v>
      </c>
      <c s="37">
        <v>22</v>
      </c>
      <c s="36">
        <v>6E-05</v>
      </c>
      <c s="36">
        <f>ROUND(G268*H268,6)</f>
      </c>
      <c r="L268" s="38">
        <v>0</v>
      </c>
      <c s="32">
        <f>ROUND(ROUND(L268,2)*ROUND(G268,3),2)</f>
      </c>
      <c s="36" t="s">
        <v>121</v>
      </c>
      <c>
        <f>(M268*21)/100</f>
      </c>
      <c t="s">
        <v>28</v>
      </c>
    </row>
    <row r="269" spans="1:5" ht="12.75">
      <c r="A269" s="35" t="s">
        <v>56</v>
      </c>
      <c r="E269" s="39" t="s">
        <v>1946</v>
      </c>
    </row>
    <row r="270" spans="1:5" ht="12.75">
      <c r="A270" s="35" t="s">
        <v>57</v>
      </c>
      <c r="E270" s="40" t="s">
        <v>5</v>
      </c>
    </row>
    <row r="271" spans="1:5" ht="12.75">
      <c r="A271" t="s">
        <v>59</v>
      </c>
      <c r="E271" s="39" t="s">
        <v>5</v>
      </c>
    </row>
    <row r="272" spans="1:16" ht="25.5">
      <c r="A272" t="s">
        <v>50</v>
      </c>
      <c s="34" t="s">
        <v>548</v>
      </c>
      <c s="34" t="s">
        <v>1952</v>
      </c>
      <c s="35" t="s">
        <v>5</v>
      </c>
      <c s="6" t="s">
        <v>1953</v>
      </c>
      <c s="36" t="s">
        <v>89</v>
      </c>
      <c s="37">
        <v>5</v>
      </c>
      <c s="36">
        <v>0</v>
      </c>
      <c s="36">
        <f>ROUND(G272*H272,6)</f>
      </c>
      <c r="L272" s="38">
        <v>0</v>
      </c>
      <c s="32">
        <f>ROUND(ROUND(L272,2)*ROUND(G272,3),2)</f>
      </c>
      <c s="36" t="s">
        <v>121</v>
      </c>
      <c>
        <f>(M272*21)/100</f>
      </c>
      <c t="s">
        <v>28</v>
      </c>
    </row>
    <row r="273" spans="1:5" ht="25.5">
      <c r="A273" s="35" t="s">
        <v>56</v>
      </c>
      <c r="E273" s="39" t="s">
        <v>1953</v>
      </c>
    </row>
    <row r="274" spans="1:5" ht="12.75">
      <c r="A274" s="35" t="s">
        <v>57</v>
      </c>
      <c r="E274" s="40" t="s">
        <v>5</v>
      </c>
    </row>
    <row r="275" spans="1:5" ht="12.75">
      <c r="A275" t="s">
        <v>59</v>
      </c>
      <c r="E275" s="39" t="s">
        <v>5</v>
      </c>
    </row>
    <row r="276" spans="1:16" ht="12.75">
      <c r="A276" t="s">
        <v>50</v>
      </c>
      <c s="34" t="s">
        <v>682</v>
      </c>
      <c s="34" t="s">
        <v>1954</v>
      </c>
      <c s="35" t="s">
        <v>5</v>
      </c>
      <c s="6" t="s">
        <v>1955</v>
      </c>
      <c s="36" t="s">
        <v>89</v>
      </c>
      <c s="37">
        <v>5</v>
      </c>
      <c s="36">
        <v>0.00027</v>
      </c>
      <c s="36">
        <f>ROUND(G276*H276,6)</f>
      </c>
      <c r="L276" s="38">
        <v>0</v>
      </c>
      <c s="32">
        <f>ROUND(ROUND(L276,2)*ROUND(G276,3),2)</f>
      </c>
      <c s="36" t="s">
        <v>121</v>
      </c>
      <c>
        <f>(M276*21)/100</f>
      </c>
      <c t="s">
        <v>28</v>
      </c>
    </row>
    <row r="277" spans="1:5" ht="12.75">
      <c r="A277" s="35" t="s">
        <v>56</v>
      </c>
      <c r="E277" s="39" t="s">
        <v>1955</v>
      </c>
    </row>
    <row r="278" spans="1:5" ht="12.75">
      <c r="A278" s="35" t="s">
        <v>57</v>
      </c>
      <c r="E278" s="40" t="s">
        <v>5</v>
      </c>
    </row>
    <row r="279" spans="1:5" ht="12.75">
      <c r="A279" t="s">
        <v>59</v>
      </c>
      <c r="E279" s="39" t="s">
        <v>5</v>
      </c>
    </row>
    <row r="280" spans="1:16" ht="25.5">
      <c r="A280" t="s">
        <v>50</v>
      </c>
      <c s="34" t="s">
        <v>686</v>
      </c>
      <c s="34" t="s">
        <v>1956</v>
      </c>
      <c s="35" t="s">
        <v>5</v>
      </c>
      <c s="6" t="s">
        <v>1957</v>
      </c>
      <c s="36" t="s">
        <v>89</v>
      </c>
      <c s="37">
        <v>58</v>
      </c>
      <c s="36">
        <v>0</v>
      </c>
      <c s="36">
        <f>ROUND(G280*H280,6)</f>
      </c>
      <c r="L280" s="38">
        <v>0</v>
      </c>
      <c s="32">
        <f>ROUND(ROUND(L280,2)*ROUND(G280,3),2)</f>
      </c>
      <c s="36" t="s">
        <v>121</v>
      </c>
      <c>
        <f>(M280*21)/100</f>
      </c>
      <c t="s">
        <v>28</v>
      </c>
    </row>
    <row r="281" spans="1:5" ht="25.5">
      <c r="A281" s="35" t="s">
        <v>56</v>
      </c>
      <c r="E281" s="39" t="s">
        <v>1957</v>
      </c>
    </row>
    <row r="282" spans="1:5" ht="12.75">
      <c r="A282" s="35" t="s">
        <v>57</v>
      </c>
      <c r="E282" s="40" t="s">
        <v>5</v>
      </c>
    </row>
    <row r="283" spans="1:5" ht="12.75">
      <c r="A283" t="s">
        <v>59</v>
      </c>
      <c r="E283" s="39" t="s">
        <v>5</v>
      </c>
    </row>
    <row r="284" spans="1:16" ht="12.75">
      <c r="A284" t="s">
        <v>50</v>
      </c>
      <c s="34" t="s">
        <v>690</v>
      </c>
      <c s="34" t="s">
        <v>1950</v>
      </c>
      <c s="35" t="s">
        <v>51</v>
      </c>
      <c s="6" t="s">
        <v>1951</v>
      </c>
      <c s="36" t="s">
        <v>89</v>
      </c>
      <c s="37">
        <v>58</v>
      </c>
      <c s="36">
        <v>6E-05</v>
      </c>
      <c s="36">
        <f>ROUND(G284*H284,6)</f>
      </c>
      <c r="L284" s="38">
        <v>0</v>
      </c>
      <c s="32">
        <f>ROUND(ROUND(L284,2)*ROUND(G284,3),2)</f>
      </c>
      <c s="36" t="s">
        <v>121</v>
      </c>
      <c>
        <f>(M284*21)/100</f>
      </c>
      <c t="s">
        <v>28</v>
      </c>
    </row>
    <row r="285" spans="1:5" ht="12.75">
      <c r="A285" s="35" t="s">
        <v>56</v>
      </c>
      <c r="E285" s="39" t="s">
        <v>1951</v>
      </c>
    </row>
    <row r="286" spans="1:5" ht="12.75">
      <c r="A286" s="35" t="s">
        <v>57</v>
      </c>
      <c r="E286" s="40" t="s">
        <v>5</v>
      </c>
    </row>
    <row r="287" spans="1:5" ht="12.75">
      <c r="A287" t="s">
        <v>59</v>
      </c>
      <c r="E287" s="39" t="s">
        <v>5</v>
      </c>
    </row>
    <row r="288" spans="1:16" ht="25.5">
      <c r="A288" t="s">
        <v>50</v>
      </c>
      <c s="34" t="s">
        <v>693</v>
      </c>
      <c s="34" t="s">
        <v>1958</v>
      </c>
      <c s="35" t="s">
        <v>5</v>
      </c>
      <c s="6" t="s">
        <v>1959</v>
      </c>
      <c s="36" t="s">
        <v>89</v>
      </c>
      <c s="37">
        <v>23</v>
      </c>
      <c s="36">
        <v>0</v>
      </c>
      <c s="36">
        <f>ROUND(G288*H288,6)</f>
      </c>
      <c r="L288" s="38">
        <v>0</v>
      </c>
      <c s="32">
        <f>ROUND(ROUND(L288,2)*ROUND(G288,3),2)</f>
      </c>
      <c s="36" t="s">
        <v>121</v>
      </c>
      <c>
        <f>(M288*21)/100</f>
      </c>
      <c t="s">
        <v>28</v>
      </c>
    </row>
    <row r="289" spans="1:5" ht="25.5">
      <c r="A289" s="35" t="s">
        <v>56</v>
      </c>
      <c r="E289" s="39" t="s">
        <v>1959</v>
      </c>
    </row>
    <row r="290" spans="1:5" ht="12.75">
      <c r="A290" s="35" t="s">
        <v>57</v>
      </c>
      <c r="E290" s="40" t="s">
        <v>5</v>
      </c>
    </row>
    <row r="291" spans="1:5" ht="12.75">
      <c r="A291" t="s">
        <v>59</v>
      </c>
      <c r="E291" s="39" t="s">
        <v>5</v>
      </c>
    </row>
    <row r="292" spans="1:16" ht="12.75">
      <c r="A292" t="s">
        <v>50</v>
      </c>
      <c s="34" t="s">
        <v>697</v>
      </c>
      <c s="34" t="s">
        <v>1960</v>
      </c>
      <c s="35" t="s">
        <v>5</v>
      </c>
      <c s="6" t="s">
        <v>1961</v>
      </c>
      <c s="36" t="s">
        <v>89</v>
      </c>
      <c s="37">
        <v>23</v>
      </c>
      <c s="36">
        <v>0</v>
      </c>
      <c s="36">
        <f>ROUND(G292*H292,6)</f>
      </c>
      <c r="L292" s="38">
        <v>0</v>
      </c>
      <c s="32">
        <f>ROUND(ROUND(L292,2)*ROUND(G292,3),2)</f>
      </c>
      <c s="36" t="s">
        <v>55</v>
      </c>
      <c>
        <f>(M292*21)/100</f>
      </c>
      <c t="s">
        <v>28</v>
      </c>
    </row>
    <row r="293" spans="1:5" ht="12.75">
      <c r="A293" s="35" t="s">
        <v>56</v>
      </c>
      <c r="E293" s="39" t="s">
        <v>1961</v>
      </c>
    </row>
    <row r="294" spans="1:5" ht="12.75">
      <c r="A294" s="35" t="s">
        <v>57</v>
      </c>
      <c r="E294" s="40" t="s">
        <v>5</v>
      </c>
    </row>
    <row r="295" spans="1:5" ht="12.75">
      <c r="A295" t="s">
        <v>59</v>
      </c>
      <c r="E295" s="39" t="s">
        <v>5</v>
      </c>
    </row>
    <row r="296" spans="1:16" ht="12.75">
      <c r="A296" t="s">
        <v>50</v>
      </c>
      <c s="34" t="s">
        <v>700</v>
      </c>
      <c s="34" t="s">
        <v>1962</v>
      </c>
      <c s="35" t="s">
        <v>5</v>
      </c>
      <c s="6" t="s">
        <v>1963</v>
      </c>
      <c s="36" t="s">
        <v>89</v>
      </c>
      <c s="37">
        <v>2</v>
      </c>
      <c s="36">
        <v>0</v>
      </c>
      <c s="36">
        <f>ROUND(G296*H296,6)</f>
      </c>
      <c r="L296" s="38">
        <v>0</v>
      </c>
      <c s="32">
        <f>ROUND(ROUND(L296,2)*ROUND(G296,3),2)</f>
      </c>
      <c s="36" t="s">
        <v>55</v>
      </c>
      <c>
        <f>(M296*21)/100</f>
      </c>
      <c t="s">
        <v>28</v>
      </c>
    </row>
    <row r="297" spans="1:5" ht="12.75">
      <c r="A297" s="35" t="s">
        <v>56</v>
      </c>
      <c r="E297" s="39" t="s">
        <v>1963</v>
      </c>
    </row>
    <row r="298" spans="1:5" ht="12.75">
      <c r="A298" s="35" t="s">
        <v>57</v>
      </c>
      <c r="E298" s="40" t="s">
        <v>5</v>
      </c>
    </row>
    <row r="299" spans="1:5" ht="12.75">
      <c r="A299" t="s">
        <v>59</v>
      </c>
      <c r="E299" s="39" t="s">
        <v>5</v>
      </c>
    </row>
    <row r="300" spans="1:16" ht="25.5">
      <c r="A300" t="s">
        <v>50</v>
      </c>
      <c s="34" t="s">
        <v>703</v>
      </c>
      <c s="34" t="s">
        <v>985</v>
      </c>
      <c s="35" t="s">
        <v>5</v>
      </c>
      <c s="6" t="s">
        <v>986</v>
      </c>
      <c s="36" t="s">
        <v>182</v>
      </c>
      <c s="37">
        <v>1.438</v>
      </c>
      <c s="36">
        <v>0</v>
      </c>
      <c s="36">
        <f>ROUND(G300*H300,6)</f>
      </c>
      <c r="L300" s="38">
        <v>0</v>
      </c>
      <c s="32">
        <f>ROUND(ROUND(L300,2)*ROUND(G300,3),2)</f>
      </c>
      <c s="36" t="s">
        <v>121</v>
      </c>
      <c>
        <f>(M300*21)/100</f>
      </c>
      <c t="s">
        <v>28</v>
      </c>
    </row>
    <row r="301" spans="1:5" ht="25.5">
      <c r="A301" s="35" t="s">
        <v>56</v>
      </c>
      <c r="E301" s="39" t="s">
        <v>986</v>
      </c>
    </row>
    <row r="302" spans="1:5" ht="12.75">
      <c r="A302" s="35" t="s">
        <v>57</v>
      </c>
      <c r="E302" s="40" t="s">
        <v>5</v>
      </c>
    </row>
    <row r="303" spans="1:5" ht="114.75">
      <c r="A303" t="s">
        <v>59</v>
      </c>
      <c r="E303" s="39" t="s">
        <v>987</v>
      </c>
    </row>
    <row r="304" spans="1:13" ht="12.75">
      <c r="A304" t="s">
        <v>47</v>
      </c>
      <c r="C304" s="31" t="s">
        <v>1964</v>
      </c>
      <c r="E304" s="33" t="s">
        <v>1965</v>
      </c>
      <c r="J304" s="32">
        <f>0</f>
      </c>
      <c s="32">
        <f>0</f>
      </c>
      <c s="32">
        <f>0+L305+L309+L313+L317+L321+L325+L329+L333+L337</f>
      </c>
      <c s="32">
        <f>0+M305+M309+M313+M317+M321+M325+M329+M333+M337</f>
      </c>
    </row>
    <row r="305" spans="1:16" ht="12.75">
      <c r="A305" t="s">
        <v>50</v>
      </c>
      <c s="34" t="s">
        <v>706</v>
      </c>
      <c s="34" t="s">
        <v>1966</v>
      </c>
      <c s="35" t="s">
        <v>5</v>
      </c>
      <c s="6" t="s">
        <v>1967</v>
      </c>
      <c s="36" t="s">
        <v>82</v>
      </c>
      <c s="37">
        <v>50</v>
      </c>
      <c s="36">
        <v>0</v>
      </c>
      <c s="36">
        <f>ROUND(G305*H305,6)</f>
      </c>
      <c r="L305" s="38">
        <v>0</v>
      </c>
      <c s="32">
        <f>ROUND(ROUND(L305,2)*ROUND(G305,3),2)</f>
      </c>
      <c s="36" t="s">
        <v>121</v>
      </c>
      <c>
        <f>(M305*21)/100</f>
      </c>
      <c t="s">
        <v>28</v>
      </c>
    </row>
    <row r="306" spans="1:5" ht="12.75">
      <c r="A306" s="35" t="s">
        <v>56</v>
      </c>
      <c r="E306" s="39" t="s">
        <v>1967</v>
      </c>
    </row>
    <row r="307" spans="1:5" ht="12.75">
      <c r="A307" s="35" t="s">
        <v>57</v>
      </c>
      <c r="E307" s="40" t="s">
        <v>5</v>
      </c>
    </row>
    <row r="308" spans="1:5" ht="12.75">
      <c r="A308" t="s">
        <v>59</v>
      </c>
      <c r="E308" s="39" t="s">
        <v>5</v>
      </c>
    </row>
    <row r="309" spans="1:16" ht="12.75">
      <c r="A309" t="s">
        <v>50</v>
      </c>
      <c s="34" t="s">
        <v>710</v>
      </c>
      <c s="34" t="s">
        <v>1968</v>
      </c>
      <c s="35" t="s">
        <v>5</v>
      </c>
      <c s="6" t="s">
        <v>1969</v>
      </c>
      <c s="36" t="s">
        <v>82</v>
      </c>
      <c s="37">
        <v>50</v>
      </c>
      <c s="36">
        <v>0.0055</v>
      </c>
      <c s="36">
        <f>ROUND(G309*H309,6)</f>
      </c>
      <c r="L309" s="38">
        <v>0</v>
      </c>
      <c s="32">
        <f>ROUND(ROUND(L309,2)*ROUND(G309,3),2)</f>
      </c>
      <c s="36" t="s">
        <v>121</v>
      </c>
      <c>
        <f>(M309*21)/100</f>
      </c>
      <c t="s">
        <v>28</v>
      </c>
    </row>
    <row r="310" spans="1:5" ht="12.75">
      <c r="A310" s="35" t="s">
        <v>56</v>
      </c>
      <c r="E310" s="39" t="s">
        <v>1969</v>
      </c>
    </row>
    <row r="311" spans="1:5" ht="12.75">
      <c r="A311" s="35" t="s">
        <v>57</v>
      </c>
      <c r="E311" s="40" t="s">
        <v>5</v>
      </c>
    </row>
    <row r="312" spans="1:5" ht="12.75">
      <c r="A312" t="s">
        <v>59</v>
      </c>
      <c r="E312" s="39" t="s">
        <v>5</v>
      </c>
    </row>
    <row r="313" spans="1:16" ht="12.75">
      <c r="A313" t="s">
        <v>50</v>
      </c>
      <c s="34" t="s">
        <v>714</v>
      </c>
      <c s="34" t="s">
        <v>1970</v>
      </c>
      <c s="35" t="s">
        <v>5</v>
      </c>
      <c s="6" t="s">
        <v>1971</v>
      </c>
      <c s="36" t="s">
        <v>89</v>
      </c>
      <c s="37">
        <v>6</v>
      </c>
      <c s="36">
        <v>0</v>
      </c>
      <c s="36">
        <f>ROUND(G313*H313,6)</f>
      </c>
      <c r="L313" s="38">
        <v>0</v>
      </c>
      <c s="32">
        <f>ROUND(ROUND(L313,2)*ROUND(G313,3),2)</f>
      </c>
      <c s="36" t="s">
        <v>121</v>
      </c>
      <c>
        <f>(M313*21)/100</f>
      </c>
      <c t="s">
        <v>28</v>
      </c>
    </row>
    <row r="314" spans="1:5" ht="12.75">
      <c r="A314" s="35" t="s">
        <v>56</v>
      </c>
      <c r="E314" s="39" t="s">
        <v>1971</v>
      </c>
    </row>
    <row r="315" spans="1:5" ht="12.75">
      <c r="A315" s="35" t="s">
        <v>57</v>
      </c>
      <c r="E315" s="40" t="s">
        <v>5</v>
      </c>
    </row>
    <row r="316" spans="1:5" ht="12.75">
      <c r="A316" t="s">
        <v>59</v>
      </c>
      <c r="E316" s="39" t="s">
        <v>5</v>
      </c>
    </row>
    <row r="317" spans="1:16" ht="12.75">
      <c r="A317" t="s">
        <v>50</v>
      </c>
      <c s="34" t="s">
        <v>717</v>
      </c>
      <c s="34" t="s">
        <v>1972</v>
      </c>
      <c s="35" t="s">
        <v>5</v>
      </c>
      <c s="6" t="s">
        <v>1973</v>
      </c>
      <c s="36" t="s">
        <v>89</v>
      </c>
      <c s="37">
        <v>6</v>
      </c>
      <c s="36">
        <v>0</v>
      </c>
      <c s="36">
        <f>ROUND(G317*H317,6)</f>
      </c>
      <c r="L317" s="38">
        <v>0</v>
      </c>
      <c s="32">
        <f>ROUND(ROUND(L317,2)*ROUND(G317,3),2)</f>
      </c>
      <c s="36" t="s">
        <v>55</v>
      </c>
      <c>
        <f>(M317*21)/100</f>
      </c>
      <c t="s">
        <v>28</v>
      </c>
    </row>
    <row r="318" spans="1:5" ht="12.75">
      <c r="A318" s="35" t="s">
        <v>56</v>
      </c>
      <c r="E318" s="39" t="s">
        <v>1973</v>
      </c>
    </row>
    <row r="319" spans="1:5" ht="12.75">
      <c r="A319" s="35" t="s">
        <v>57</v>
      </c>
      <c r="E319" s="40" t="s">
        <v>5</v>
      </c>
    </row>
    <row r="320" spans="1:5" ht="12.75">
      <c r="A320" t="s">
        <v>59</v>
      </c>
      <c r="E320" s="39" t="s">
        <v>5</v>
      </c>
    </row>
    <row r="321" spans="1:16" ht="12.75">
      <c r="A321" t="s">
        <v>50</v>
      </c>
      <c s="34" t="s">
        <v>721</v>
      </c>
      <c s="34" t="s">
        <v>1974</v>
      </c>
      <c s="35" t="s">
        <v>5</v>
      </c>
      <c s="6" t="s">
        <v>1975</v>
      </c>
      <c s="36" t="s">
        <v>89</v>
      </c>
      <c s="37">
        <v>1</v>
      </c>
      <c s="36">
        <v>0</v>
      </c>
      <c s="36">
        <f>ROUND(G321*H321,6)</f>
      </c>
      <c r="L321" s="38">
        <v>0</v>
      </c>
      <c s="32">
        <f>ROUND(ROUND(L321,2)*ROUND(G321,3),2)</f>
      </c>
      <c s="36" t="s">
        <v>121</v>
      </c>
      <c>
        <f>(M321*21)/100</f>
      </c>
      <c t="s">
        <v>28</v>
      </c>
    </row>
    <row r="322" spans="1:5" ht="12.75">
      <c r="A322" s="35" t="s">
        <v>56</v>
      </c>
      <c r="E322" s="39" t="s">
        <v>1975</v>
      </c>
    </row>
    <row r="323" spans="1:5" ht="12.75">
      <c r="A323" s="35" t="s">
        <v>57</v>
      </c>
      <c r="E323" s="40" t="s">
        <v>5</v>
      </c>
    </row>
    <row r="324" spans="1:5" ht="12.75">
      <c r="A324" t="s">
        <v>59</v>
      </c>
      <c r="E324" s="39" t="s">
        <v>5</v>
      </c>
    </row>
    <row r="325" spans="1:16" ht="12.75">
      <c r="A325" t="s">
        <v>50</v>
      </c>
      <c s="34" t="s">
        <v>725</v>
      </c>
      <c s="34" t="s">
        <v>1976</v>
      </c>
      <c s="35" t="s">
        <v>5</v>
      </c>
      <c s="6" t="s">
        <v>1977</v>
      </c>
      <c s="36" t="s">
        <v>89</v>
      </c>
      <c s="37">
        <v>1</v>
      </c>
      <c s="36">
        <v>0</v>
      </c>
      <c s="36">
        <f>ROUND(G325*H325,6)</f>
      </c>
      <c r="L325" s="38">
        <v>0</v>
      </c>
      <c s="32">
        <f>ROUND(ROUND(L325,2)*ROUND(G325,3),2)</f>
      </c>
      <c s="36" t="s">
        <v>55</v>
      </c>
      <c>
        <f>(M325*21)/100</f>
      </c>
      <c t="s">
        <v>28</v>
      </c>
    </row>
    <row r="326" spans="1:5" ht="12.75">
      <c r="A326" s="35" t="s">
        <v>56</v>
      </c>
      <c r="E326" s="39" t="s">
        <v>1977</v>
      </c>
    </row>
    <row r="327" spans="1:5" ht="12.75">
      <c r="A327" s="35" t="s">
        <v>57</v>
      </c>
      <c r="E327" s="40" t="s">
        <v>5</v>
      </c>
    </row>
    <row r="328" spans="1:5" ht="12.75">
      <c r="A328" t="s">
        <v>59</v>
      </c>
      <c r="E328" s="39" t="s">
        <v>5</v>
      </c>
    </row>
    <row r="329" spans="1:16" ht="12.75">
      <c r="A329" t="s">
        <v>50</v>
      </c>
      <c s="34" t="s">
        <v>728</v>
      </c>
      <c s="34" t="s">
        <v>1978</v>
      </c>
      <c s="35" t="s">
        <v>5</v>
      </c>
      <c s="6" t="s">
        <v>1979</v>
      </c>
      <c s="36" t="s">
        <v>89</v>
      </c>
      <c s="37">
        <v>11</v>
      </c>
      <c s="36">
        <v>0</v>
      </c>
      <c s="36">
        <f>ROUND(G329*H329,6)</f>
      </c>
      <c r="L329" s="38">
        <v>0</v>
      </c>
      <c s="32">
        <f>ROUND(ROUND(L329,2)*ROUND(G329,3),2)</f>
      </c>
      <c s="36" t="s">
        <v>121</v>
      </c>
      <c>
        <f>(M329*21)/100</f>
      </c>
      <c t="s">
        <v>28</v>
      </c>
    </row>
    <row r="330" spans="1:5" ht="12.75">
      <c r="A330" s="35" t="s">
        <v>56</v>
      </c>
      <c r="E330" s="39" t="s">
        <v>1979</v>
      </c>
    </row>
    <row r="331" spans="1:5" ht="12.75">
      <c r="A331" s="35" t="s">
        <v>57</v>
      </c>
      <c r="E331" s="40" t="s">
        <v>5</v>
      </c>
    </row>
    <row r="332" spans="1:5" ht="12.75">
      <c r="A332" t="s">
        <v>59</v>
      </c>
      <c r="E332" s="39" t="s">
        <v>5</v>
      </c>
    </row>
    <row r="333" spans="1:16" ht="12.75">
      <c r="A333" t="s">
        <v>50</v>
      </c>
      <c s="34" t="s">
        <v>731</v>
      </c>
      <c s="34" t="s">
        <v>1980</v>
      </c>
      <c s="35" t="s">
        <v>5</v>
      </c>
      <c s="6" t="s">
        <v>1981</v>
      </c>
      <c s="36" t="s">
        <v>89</v>
      </c>
      <c s="37">
        <v>11</v>
      </c>
      <c s="36">
        <v>0</v>
      </c>
      <c s="36">
        <f>ROUND(G333*H333,6)</f>
      </c>
      <c r="L333" s="38">
        <v>0</v>
      </c>
      <c s="32">
        <f>ROUND(ROUND(L333,2)*ROUND(G333,3),2)</f>
      </c>
      <c s="36" t="s">
        <v>55</v>
      </c>
      <c>
        <f>(M333*21)/100</f>
      </c>
      <c t="s">
        <v>28</v>
      </c>
    </row>
    <row r="334" spans="1:5" ht="12.75">
      <c r="A334" s="35" t="s">
        <v>56</v>
      </c>
      <c r="E334" s="39" t="s">
        <v>1981</v>
      </c>
    </row>
    <row r="335" spans="1:5" ht="12.75">
      <c r="A335" s="35" t="s">
        <v>57</v>
      </c>
      <c r="E335" s="40" t="s">
        <v>5</v>
      </c>
    </row>
    <row r="336" spans="1:5" ht="12.75">
      <c r="A336" t="s">
        <v>59</v>
      </c>
      <c r="E336" s="39" t="s">
        <v>5</v>
      </c>
    </row>
    <row r="337" spans="1:16" ht="25.5">
      <c r="A337" t="s">
        <v>50</v>
      </c>
      <c s="34" t="s">
        <v>734</v>
      </c>
      <c s="34" t="s">
        <v>1982</v>
      </c>
      <c s="35" t="s">
        <v>5</v>
      </c>
      <c s="6" t="s">
        <v>1983</v>
      </c>
      <c s="36" t="s">
        <v>182</v>
      </c>
      <c s="37">
        <v>0.275</v>
      </c>
      <c s="36">
        <v>0</v>
      </c>
      <c s="36">
        <f>ROUND(G337*H337,6)</f>
      </c>
      <c r="L337" s="38">
        <v>0</v>
      </c>
      <c s="32">
        <f>ROUND(ROUND(L337,2)*ROUND(G337,3),2)</f>
      </c>
      <c s="36" t="s">
        <v>121</v>
      </c>
      <c>
        <f>(M337*21)/100</f>
      </c>
      <c t="s">
        <v>28</v>
      </c>
    </row>
    <row r="338" spans="1:5" ht="25.5">
      <c r="A338" s="35" t="s">
        <v>56</v>
      </c>
      <c r="E338" s="39" t="s">
        <v>1983</v>
      </c>
    </row>
    <row r="339" spans="1:5" ht="12.75">
      <c r="A339" s="35" t="s">
        <v>57</v>
      </c>
      <c r="E339" s="40" t="s">
        <v>5</v>
      </c>
    </row>
    <row r="340" spans="1:5" ht="114.75">
      <c r="A340" t="s">
        <v>59</v>
      </c>
      <c r="E340" s="39" t="s">
        <v>284</v>
      </c>
    </row>
    <row r="341" spans="1:13" ht="12.75">
      <c r="A341" t="s">
        <v>47</v>
      </c>
      <c r="C341" s="31" t="s">
        <v>931</v>
      </c>
      <c r="E341" s="33" t="s">
        <v>932</v>
      </c>
      <c r="J341" s="32">
        <f>0</f>
      </c>
      <c s="32">
        <f>0</f>
      </c>
      <c s="32">
        <f>0+L342+L346+L350</f>
      </c>
      <c s="32">
        <f>0+M342+M346+M350</f>
      </c>
    </row>
    <row r="342" spans="1:16" ht="25.5">
      <c r="A342" t="s">
        <v>50</v>
      </c>
      <c s="34" t="s">
        <v>781</v>
      </c>
      <c s="34" t="s">
        <v>934</v>
      </c>
      <c s="35" t="s">
        <v>5</v>
      </c>
      <c s="6" t="s">
        <v>935</v>
      </c>
      <c s="36" t="s">
        <v>74</v>
      </c>
      <c s="37">
        <v>120</v>
      </c>
      <c s="36">
        <v>0</v>
      </c>
      <c s="36">
        <f>ROUND(G342*H342,6)</f>
      </c>
      <c r="L342" s="38">
        <v>0</v>
      </c>
      <c s="32">
        <f>ROUND(ROUND(L342,2)*ROUND(G342,3),2)</f>
      </c>
      <c s="36" t="s">
        <v>121</v>
      </c>
      <c>
        <f>(M342*21)/100</f>
      </c>
      <c t="s">
        <v>28</v>
      </c>
    </row>
    <row r="343" spans="1:5" ht="25.5">
      <c r="A343" s="35" t="s">
        <v>56</v>
      </c>
      <c r="E343" s="39" t="s">
        <v>935</v>
      </c>
    </row>
    <row r="344" spans="1:5" ht="12.75">
      <c r="A344" s="35" t="s">
        <v>57</v>
      </c>
      <c r="E344" s="40" t="s">
        <v>5</v>
      </c>
    </row>
    <row r="345" spans="1:5" ht="12.75">
      <c r="A345" t="s">
        <v>59</v>
      </c>
      <c r="E345" s="39" t="s">
        <v>5</v>
      </c>
    </row>
    <row r="346" spans="1:16" ht="25.5">
      <c r="A346" t="s">
        <v>50</v>
      </c>
      <c s="34" t="s">
        <v>785</v>
      </c>
      <c s="34" t="s">
        <v>1984</v>
      </c>
      <c s="35" t="s">
        <v>5</v>
      </c>
      <c s="6" t="s">
        <v>1985</v>
      </c>
      <c s="36" t="s">
        <v>74</v>
      </c>
      <c s="37">
        <v>28</v>
      </c>
      <c s="36">
        <v>0</v>
      </c>
      <c s="36">
        <f>ROUND(G346*H346,6)</f>
      </c>
      <c r="L346" s="38">
        <v>0</v>
      </c>
      <c s="32">
        <f>ROUND(ROUND(L346,2)*ROUND(G346,3),2)</f>
      </c>
      <c s="36" t="s">
        <v>121</v>
      </c>
      <c>
        <f>(M346*21)/100</f>
      </c>
      <c t="s">
        <v>28</v>
      </c>
    </row>
    <row r="347" spans="1:5" ht="25.5">
      <c r="A347" s="35" t="s">
        <v>56</v>
      </c>
      <c r="E347" s="39" t="s">
        <v>1985</v>
      </c>
    </row>
    <row r="348" spans="1:5" ht="12.75">
      <c r="A348" s="35" t="s">
        <v>57</v>
      </c>
      <c r="E348" s="40" t="s">
        <v>5</v>
      </c>
    </row>
    <row r="349" spans="1:5" ht="12.75">
      <c r="A349" t="s">
        <v>59</v>
      </c>
      <c r="E349" s="39" t="s">
        <v>5</v>
      </c>
    </row>
    <row r="350" spans="1:16" ht="12.75">
      <c r="A350" t="s">
        <v>50</v>
      </c>
      <c s="34" t="s">
        <v>788</v>
      </c>
      <c s="34" t="s">
        <v>990</v>
      </c>
      <c s="35" t="s">
        <v>5</v>
      </c>
      <c s="6" t="s">
        <v>991</v>
      </c>
      <c s="36" t="s">
        <v>74</v>
      </c>
      <c s="37">
        <v>20</v>
      </c>
      <c s="36">
        <v>0</v>
      </c>
      <c s="36">
        <f>ROUND(G350*H350,6)</f>
      </c>
      <c r="L350" s="38">
        <v>0</v>
      </c>
      <c s="32">
        <f>ROUND(ROUND(L350,2)*ROUND(G350,3),2)</f>
      </c>
      <c s="36" t="s">
        <v>121</v>
      </c>
      <c>
        <f>(M350*21)/100</f>
      </c>
      <c t="s">
        <v>28</v>
      </c>
    </row>
    <row r="351" spans="1:5" ht="12.75">
      <c r="A351" s="35" t="s">
        <v>56</v>
      </c>
      <c r="E351" s="39" t="s">
        <v>991</v>
      </c>
    </row>
    <row r="352" spans="1:5" ht="12.75">
      <c r="A352" s="35" t="s">
        <v>57</v>
      </c>
      <c r="E352" s="40" t="s">
        <v>5</v>
      </c>
    </row>
    <row r="353" spans="1:5" ht="12.75">
      <c r="A353" t="s">
        <v>59</v>
      </c>
      <c r="E3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2">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51</v>
      </c>
      <c s="34" t="s">
        <v>52</v>
      </c>
      <c s="35" t="s">
        <v>5</v>
      </c>
      <c s="6" t="s">
        <v>53</v>
      </c>
      <c s="36" t="s">
        <v>54</v>
      </c>
      <c s="37">
        <v>2.4</v>
      </c>
      <c s="36">
        <v>0</v>
      </c>
      <c s="36">
        <f>ROUND(G10*H10,6)</f>
      </c>
      <c r="L10" s="38">
        <v>0</v>
      </c>
      <c s="32">
        <f>ROUND(ROUND(L10,2)*ROUND(G10,3),2)</f>
      </c>
      <c s="36" t="s">
        <v>55</v>
      </c>
      <c>
        <f>(M10*21)/100</f>
      </c>
      <c t="s">
        <v>28</v>
      </c>
    </row>
    <row r="11" spans="1:5" ht="12.75">
      <c r="A11" s="35" t="s">
        <v>56</v>
      </c>
      <c r="E11" s="39" t="s">
        <v>53</v>
      </c>
    </row>
    <row r="12" spans="1:5" ht="12.75">
      <c r="A12" s="35" t="s">
        <v>57</v>
      </c>
      <c r="E12" s="40" t="s">
        <v>58</v>
      </c>
    </row>
    <row r="13" spans="1:5" ht="12.75">
      <c r="A13" t="s">
        <v>59</v>
      </c>
      <c r="E13" s="39" t="s">
        <v>5</v>
      </c>
    </row>
    <row r="14" spans="1:16" ht="12.75">
      <c r="A14" t="s">
        <v>50</v>
      </c>
      <c s="34" t="s">
        <v>28</v>
      </c>
      <c s="34" t="s">
        <v>60</v>
      </c>
      <c s="35" t="s">
        <v>5</v>
      </c>
      <c s="6" t="s">
        <v>61</v>
      </c>
      <c s="36" t="s">
        <v>62</v>
      </c>
      <c s="37">
        <v>57.6</v>
      </c>
      <c s="36">
        <v>0</v>
      </c>
      <c s="36">
        <f>ROUND(G14*H14,6)</f>
      </c>
      <c r="L14" s="38">
        <v>0</v>
      </c>
      <c s="32">
        <f>ROUND(ROUND(L14,2)*ROUND(G14,3),2)</f>
      </c>
      <c s="36" t="s">
        <v>55</v>
      </c>
      <c>
        <f>(M14*21)/100</f>
      </c>
      <c t="s">
        <v>28</v>
      </c>
    </row>
    <row r="15" spans="1:5" ht="12.75">
      <c r="A15" s="35" t="s">
        <v>56</v>
      </c>
      <c r="E15" s="39" t="s">
        <v>61</v>
      </c>
    </row>
    <row r="16" spans="1:5" ht="25.5">
      <c r="A16" s="35" t="s">
        <v>57</v>
      </c>
      <c r="E16" s="41" t="s">
        <v>63</v>
      </c>
    </row>
    <row r="17" spans="1:5" ht="12.75">
      <c r="A17" t="s">
        <v>59</v>
      </c>
      <c r="E17" s="39" t="s">
        <v>5</v>
      </c>
    </row>
    <row r="18" spans="1:16" ht="12.75">
      <c r="A18" t="s">
        <v>50</v>
      </c>
      <c s="34" t="s">
        <v>26</v>
      </c>
      <c s="34" t="s">
        <v>64</v>
      </c>
      <c s="35" t="s">
        <v>5</v>
      </c>
      <c s="6" t="s">
        <v>65</v>
      </c>
      <c s="36" t="s">
        <v>54</v>
      </c>
      <c s="37">
        <v>9.6</v>
      </c>
      <c s="36">
        <v>0</v>
      </c>
      <c s="36">
        <f>ROUND(G18*H18,6)</f>
      </c>
      <c r="L18" s="38">
        <v>0</v>
      </c>
      <c s="32">
        <f>ROUND(ROUND(L18,2)*ROUND(G18,3),2)</f>
      </c>
      <c s="36" t="s">
        <v>55</v>
      </c>
      <c>
        <f>(M18*21)/100</f>
      </c>
      <c t="s">
        <v>28</v>
      </c>
    </row>
    <row r="19" spans="1:5" ht="12.75">
      <c r="A19" s="35" t="s">
        <v>56</v>
      </c>
      <c r="E19" s="39" t="s">
        <v>65</v>
      </c>
    </row>
    <row r="20" spans="1:5" ht="25.5">
      <c r="A20" s="35" t="s">
        <v>57</v>
      </c>
      <c r="E20" s="41" t="s">
        <v>66</v>
      </c>
    </row>
    <row r="21" spans="1:5" ht="12.75">
      <c r="A21" t="s">
        <v>59</v>
      </c>
      <c r="E21" s="39" t="s">
        <v>5</v>
      </c>
    </row>
    <row r="22" spans="1:16" ht="12.75">
      <c r="A22" t="s">
        <v>50</v>
      </c>
      <c s="34" t="s">
        <v>67</v>
      </c>
      <c s="34" t="s">
        <v>68</v>
      </c>
      <c s="35" t="s">
        <v>5</v>
      </c>
      <c s="6" t="s">
        <v>69</v>
      </c>
      <c s="36" t="s">
        <v>54</v>
      </c>
      <c s="37">
        <v>9.6</v>
      </c>
      <c s="36">
        <v>0</v>
      </c>
      <c s="36">
        <f>ROUND(G22*H22,6)</f>
      </c>
      <c r="L22" s="38">
        <v>0</v>
      </c>
      <c s="32">
        <f>ROUND(ROUND(L22,2)*ROUND(G22,3),2)</f>
      </c>
      <c s="36" t="s">
        <v>55</v>
      </c>
      <c>
        <f>(M22*21)/100</f>
      </c>
      <c t="s">
        <v>28</v>
      </c>
    </row>
    <row r="23" spans="1:5" ht="12.75">
      <c r="A23" s="35" t="s">
        <v>56</v>
      </c>
      <c r="E23" s="39" t="s">
        <v>69</v>
      </c>
    </row>
    <row r="24" spans="1:5" ht="12.75">
      <c r="A24" s="35" t="s">
        <v>57</v>
      </c>
      <c r="E24" s="40" t="s">
        <v>70</v>
      </c>
    </row>
    <row r="25" spans="1:5" ht="12.75">
      <c r="A25" t="s">
        <v>59</v>
      </c>
      <c r="E25" s="39" t="s">
        <v>5</v>
      </c>
    </row>
    <row r="26" spans="1:16" ht="12.75">
      <c r="A26" t="s">
        <v>50</v>
      </c>
      <c s="34" t="s">
        <v>71</v>
      </c>
      <c s="34" t="s">
        <v>72</v>
      </c>
      <c s="35" t="s">
        <v>5</v>
      </c>
      <c s="6" t="s">
        <v>73</v>
      </c>
      <c s="36" t="s">
        <v>74</v>
      </c>
      <c s="37">
        <v>10</v>
      </c>
      <c s="36">
        <v>0</v>
      </c>
      <c s="36">
        <f>ROUND(G26*H26,6)</f>
      </c>
      <c r="L26" s="38">
        <v>0</v>
      </c>
      <c s="32">
        <f>ROUND(ROUND(L26,2)*ROUND(G26,3),2)</f>
      </c>
      <c s="36" t="s">
        <v>55</v>
      </c>
      <c>
        <f>(M26*21)/100</f>
      </c>
      <c t="s">
        <v>28</v>
      </c>
    </row>
    <row r="27" spans="1:5" ht="12.75">
      <c r="A27" s="35" t="s">
        <v>56</v>
      </c>
      <c r="E27" s="39" t="s">
        <v>73</v>
      </c>
    </row>
    <row r="28" spans="1:5" ht="12.75">
      <c r="A28" s="35" t="s">
        <v>57</v>
      </c>
      <c r="E28" s="40" t="s">
        <v>5</v>
      </c>
    </row>
    <row r="29" spans="1:5" ht="25.5">
      <c r="A29" t="s">
        <v>59</v>
      </c>
      <c r="E29" s="39" t="s">
        <v>75</v>
      </c>
    </row>
    <row r="30" spans="1:16" ht="12.75">
      <c r="A30" t="s">
        <v>50</v>
      </c>
      <c s="34" t="s">
        <v>27</v>
      </c>
      <c s="34" t="s">
        <v>76</v>
      </c>
      <c s="35" t="s">
        <v>5</v>
      </c>
      <c s="6" t="s">
        <v>77</v>
      </c>
      <c s="36" t="s">
        <v>74</v>
      </c>
      <c s="37">
        <v>6</v>
      </c>
      <c s="36">
        <v>0</v>
      </c>
      <c s="36">
        <f>ROUND(G30*H30,6)</f>
      </c>
      <c r="L30" s="38">
        <v>0</v>
      </c>
      <c s="32">
        <f>ROUND(ROUND(L30,2)*ROUND(G30,3),2)</f>
      </c>
      <c s="36" t="s">
        <v>55</v>
      </c>
      <c>
        <f>(M30*21)/100</f>
      </c>
      <c t="s">
        <v>28</v>
      </c>
    </row>
    <row r="31" spans="1:5" ht="12.75">
      <c r="A31" s="35" t="s">
        <v>56</v>
      </c>
      <c r="E31" s="39" t="s">
        <v>77</v>
      </c>
    </row>
    <row r="32" spans="1:5" ht="12.75">
      <c r="A32" s="35" t="s">
        <v>57</v>
      </c>
      <c r="E32" s="40" t="s">
        <v>5</v>
      </c>
    </row>
    <row r="33" spans="1:5" ht="12.75">
      <c r="A33" t="s">
        <v>59</v>
      </c>
      <c r="E33" s="39" t="s">
        <v>78</v>
      </c>
    </row>
    <row r="34" spans="1:16" ht="12.75">
      <c r="A34" t="s">
        <v>50</v>
      </c>
      <c s="34" t="s">
        <v>79</v>
      </c>
      <c s="34" t="s">
        <v>80</v>
      </c>
      <c s="35" t="s">
        <v>5</v>
      </c>
      <c s="6" t="s">
        <v>81</v>
      </c>
      <c s="36" t="s">
        <v>82</v>
      </c>
      <c s="37">
        <v>50</v>
      </c>
      <c s="36">
        <v>0</v>
      </c>
      <c s="36">
        <f>ROUND(G34*H34,6)</f>
      </c>
      <c r="L34" s="38">
        <v>0</v>
      </c>
      <c s="32">
        <f>ROUND(ROUND(L34,2)*ROUND(G34,3),2)</f>
      </c>
      <c s="36" t="s">
        <v>55</v>
      </c>
      <c>
        <f>(M34*21)/100</f>
      </c>
      <c t="s">
        <v>28</v>
      </c>
    </row>
    <row r="35" spans="1:5" ht="12.75">
      <c r="A35" s="35" t="s">
        <v>56</v>
      </c>
      <c r="E35" s="39" t="s">
        <v>81</v>
      </c>
    </row>
    <row r="36" spans="1:5" ht="12.75">
      <c r="A36" s="35" t="s">
        <v>57</v>
      </c>
      <c r="E36" s="40" t="s">
        <v>5</v>
      </c>
    </row>
    <row r="37" spans="1:5" ht="12.75">
      <c r="A37" t="s">
        <v>59</v>
      </c>
      <c r="E37" s="39" t="s">
        <v>78</v>
      </c>
    </row>
    <row r="38" spans="1:16" ht="25.5">
      <c r="A38" t="s">
        <v>50</v>
      </c>
      <c s="34" t="s">
        <v>83</v>
      </c>
      <c s="34" t="s">
        <v>84</v>
      </c>
      <c s="35" t="s">
        <v>5</v>
      </c>
      <c s="6" t="s">
        <v>85</v>
      </c>
      <c s="36" t="s">
        <v>82</v>
      </c>
      <c s="37">
        <v>30</v>
      </c>
      <c s="36">
        <v>0</v>
      </c>
      <c s="36">
        <f>ROUND(G38*H38,6)</f>
      </c>
      <c r="L38" s="38">
        <v>0</v>
      </c>
      <c s="32">
        <f>ROUND(ROUND(L38,2)*ROUND(G38,3),2)</f>
      </c>
      <c s="36" t="s">
        <v>55</v>
      </c>
      <c>
        <f>(M38*21)/100</f>
      </c>
      <c t="s">
        <v>28</v>
      </c>
    </row>
    <row r="39" spans="1:5" ht="25.5">
      <c r="A39" s="35" t="s">
        <v>56</v>
      </c>
      <c r="E39" s="39" t="s">
        <v>85</v>
      </c>
    </row>
    <row r="40" spans="1:5" ht="12.75">
      <c r="A40" s="35" t="s">
        <v>57</v>
      </c>
      <c r="E40" s="40" t="s">
        <v>5</v>
      </c>
    </row>
    <row r="41" spans="1:5" ht="12.75">
      <c r="A41" t="s">
        <v>59</v>
      </c>
      <c r="E41" s="39" t="s">
        <v>78</v>
      </c>
    </row>
    <row r="42" spans="1:16" ht="25.5">
      <c r="A42" t="s">
        <v>50</v>
      </c>
      <c s="34" t="s">
        <v>86</v>
      </c>
      <c s="34" t="s">
        <v>87</v>
      </c>
      <c s="35" t="s">
        <v>5</v>
      </c>
      <c s="6" t="s">
        <v>88</v>
      </c>
      <c s="36" t="s">
        <v>89</v>
      </c>
      <c s="37">
        <v>2</v>
      </c>
      <c s="36">
        <v>0</v>
      </c>
      <c s="36">
        <f>ROUND(G42*H42,6)</f>
      </c>
      <c r="L42" s="38">
        <v>0</v>
      </c>
      <c s="32">
        <f>ROUND(ROUND(L42,2)*ROUND(G42,3),2)</f>
      </c>
      <c s="36" t="s">
        <v>55</v>
      </c>
      <c>
        <f>(M42*21)/100</f>
      </c>
      <c t="s">
        <v>28</v>
      </c>
    </row>
    <row r="43" spans="1:5" ht="25.5">
      <c r="A43" s="35" t="s">
        <v>56</v>
      </c>
      <c r="E43" s="39" t="s">
        <v>88</v>
      </c>
    </row>
    <row r="44" spans="1:5" ht="12.75">
      <c r="A44" s="35" t="s">
        <v>57</v>
      </c>
      <c r="E44" s="40" t="s">
        <v>5</v>
      </c>
    </row>
    <row r="45" spans="1:5" ht="12.75">
      <c r="A45" t="s">
        <v>59</v>
      </c>
      <c r="E45" s="39" t="s">
        <v>78</v>
      </c>
    </row>
    <row r="46" spans="1:16" ht="12.75">
      <c r="A46" t="s">
        <v>50</v>
      </c>
      <c s="34" t="s">
        <v>90</v>
      </c>
      <c s="34" t="s">
        <v>91</v>
      </c>
      <c s="35" t="s">
        <v>5</v>
      </c>
      <c s="6" t="s">
        <v>92</v>
      </c>
      <c s="36" t="s">
        <v>82</v>
      </c>
      <c s="37">
        <v>70</v>
      </c>
      <c s="36">
        <v>0</v>
      </c>
      <c s="36">
        <f>ROUND(G46*H46,6)</f>
      </c>
      <c r="L46" s="38">
        <v>0</v>
      </c>
      <c s="32">
        <f>ROUND(ROUND(L46,2)*ROUND(G46,3),2)</f>
      </c>
      <c s="36" t="s">
        <v>55</v>
      </c>
      <c>
        <f>(M46*21)/100</f>
      </c>
      <c t="s">
        <v>28</v>
      </c>
    </row>
    <row r="47" spans="1:5" ht="12.75">
      <c r="A47" s="35" t="s">
        <v>56</v>
      </c>
      <c r="E47" s="39" t="s">
        <v>92</v>
      </c>
    </row>
    <row r="48" spans="1:5" ht="12.75">
      <c r="A48" s="35" t="s">
        <v>57</v>
      </c>
      <c r="E48" s="40" t="s">
        <v>5</v>
      </c>
    </row>
    <row r="49" spans="1:5" ht="12.75">
      <c r="A49" t="s">
        <v>59</v>
      </c>
      <c r="E49" s="39" t="s">
        <v>78</v>
      </c>
    </row>
    <row r="50" spans="1:16" ht="25.5">
      <c r="A50" t="s">
        <v>50</v>
      </c>
      <c s="34" t="s">
        <v>93</v>
      </c>
      <c s="34" t="s">
        <v>94</v>
      </c>
      <c s="35" t="s">
        <v>5</v>
      </c>
      <c s="6" t="s">
        <v>95</v>
      </c>
      <c s="36" t="s">
        <v>89</v>
      </c>
      <c s="37">
        <v>2</v>
      </c>
      <c s="36">
        <v>0</v>
      </c>
      <c s="36">
        <f>ROUND(G50*H50,6)</f>
      </c>
      <c r="L50" s="38">
        <v>0</v>
      </c>
      <c s="32">
        <f>ROUND(ROUND(L50,2)*ROUND(G50,3),2)</f>
      </c>
      <c s="36" t="s">
        <v>55</v>
      </c>
      <c>
        <f>(M50*21)/100</f>
      </c>
      <c t="s">
        <v>28</v>
      </c>
    </row>
    <row r="51" spans="1:5" ht="25.5">
      <c r="A51" s="35" t="s">
        <v>56</v>
      </c>
      <c r="E51" s="39" t="s">
        <v>95</v>
      </c>
    </row>
    <row r="52" spans="1:5" ht="12.75">
      <c r="A52" s="35" t="s">
        <v>57</v>
      </c>
      <c r="E52" s="40" t="s">
        <v>5</v>
      </c>
    </row>
    <row r="53" spans="1:5" ht="12.75">
      <c r="A53" t="s">
        <v>59</v>
      </c>
      <c r="E53" s="39" t="s">
        <v>78</v>
      </c>
    </row>
    <row r="54" spans="1:16" ht="12.75">
      <c r="A54" t="s">
        <v>50</v>
      </c>
      <c s="34" t="s">
        <v>96</v>
      </c>
      <c s="34" t="s">
        <v>97</v>
      </c>
      <c s="35" t="s">
        <v>5</v>
      </c>
      <c s="6" t="s">
        <v>98</v>
      </c>
      <c s="36" t="s">
        <v>89</v>
      </c>
      <c s="37">
        <v>1</v>
      </c>
      <c s="36">
        <v>0</v>
      </c>
      <c s="36">
        <f>ROUND(G54*H54,6)</f>
      </c>
      <c r="L54" s="38">
        <v>0</v>
      </c>
      <c s="32">
        <f>ROUND(ROUND(L54,2)*ROUND(G54,3),2)</f>
      </c>
      <c s="36" t="s">
        <v>55</v>
      </c>
      <c>
        <f>(M54*21)/100</f>
      </c>
      <c t="s">
        <v>28</v>
      </c>
    </row>
    <row r="55" spans="1:5" ht="12.75">
      <c r="A55" s="35" t="s">
        <v>56</v>
      </c>
      <c r="E55" s="39" t="s">
        <v>98</v>
      </c>
    </row>
    <row r="56" spans="1:5" ht="12.75">
      <c r="A56" s="35" t="s">
        <v>57</v>
      </c>
      <c r="E56" s="40" t="s">
        <v>5</v>
      </c>
    </row>
    <row r="57" spans="1:5" ht="12.75">
      <c r="A57" t="s">
        <v>59</v>
      </c>
      <c r="E57" s="39" t="s">
        <v>78</v>
      </c>
    </row>
    <row r="58" spans="1:16" ht="25.5">
      <c r="A58" t="s">
        <v>50</v>
      </c>
      <c s="34" t="s">
        <v>99</v>
      </c>
      <c s="34" t="s">
        <v>100</v>
      </c>
      <c s="35" t="s">
        <v>5</v>
      </c>
      <c s="6" t="s">
        <v>101</v>
      </c>
      <c s="36" t="s">
        <v>89</v>
      </c>
      <c s="37">
        <v>1</v>
      </c>
      <c s="36">
        <v>0</v>
      </c>
      <c s="36">
        <f>ROUND(G58*H58,6)</f>
      </c>
      <c r="L58" s="38">
        <v>0</v>
      </c>
      <c s="32">
        <f>ROUND(ROUND(L58,2)*ROUND(G58,3),2)</f>
      </c>
      <c s="36" t="s">
        <v>55</v>
      </c>
      <c>
        <f>(M58*21)/100</f>
      </c>
      <c t="s">
        <v>28</v>
      </c>
    </row>
    <row r="59" spans="1:5" ht="25.5">
      <c r="A59" s="35" t="s">
        <v>56</v>
      </c>
      <c r="E59" s="39" t="s">
        <v>101</v>
      </c>
    </row>
    <row r="60" spans="1:5" ht="12.75">
      <c r="A60" s="35" t="s">
        <v>57</v>
      </c>
      <c r="E60" s="40" t="s">
        <v>5</v>
      </c>
    </row>
    <row r="61" spans="1:5" ht="12.75">
      <c r="A61" t="s">
        <v>59</v>
      </c>
      <c r="E61" s="39" t="s">
        <v>78</v>
      </c>
    </row>
    <row r="62" spans="1:16" ht="25.5">
      <c r="A62" t="s">
        <v>50</v>
      </c>
      <c s="34" t="s">
        <v>102</v>
      </c>
      <c s="34" t="s">
        <v>103</v>
      </c>
      <c s="35" t="s">
        <v>5</v>
      </c>
      <c s="6" t="s">
        <v>104</v>
      </c>
      <c s="36" t="s">
        <v>89</v>
      </c>
      <c s="37">
        <v>1</v>
      </c>
      <c s="36">
        <v>0</v>
      </c>
      <c s="36">
        <f>ROUND(G62*H62,6)</f>
      </c>
      <c r="L62" s="38">
        <v>0</v>
      </c>
      <c s="32">
        <f>ROUND(ROUND(L62,2)*ROUND(G62,3),2)</f>
      </c>
      <c s="36" t="s">
        <v>55</v>
      </c>
      <c>
        <f>(M62*21)/100</f>
      </c>
      <c t="s">
        <v>28</v>
      </c>
    </row>
    <row r="63" spans="1:5" ht="25.5">
      <c r="A63" s="35" t="s">
        <v>56</v>
      </c>
      <c r="E63" s="39" t="s">
        <v>104</v>
      </c>
    </row>
    <row r="64" spans="1:5" ht="12.75">
      <c r="A64" s="35" t="s">
        <v>57</v>
      </c>
      <c r="E64" s="40" t="s">
        <v>5</v>
      </c>
    </row>
    <row r="65" spans="1:5" ht="12.75">
      <c r="A65" t="s">
        <v>59</v>
      </c>
      <c r="E65" s="39" t="s">
        <v>78</v>
      </c>
    </row>
    <row r="66" spans="1:16" ht="12.75">
      <c r="A66" t="s">
        <v>50</v>
      </c>
      <c s="34" t="s">
        <v>105</v>
      </c>
      <c s="34" t="s">
        <v>106</v>
      </c>
      <c s="35" t="s">
        <v>5</v>
      </c>
      <c s="6" t="s">
        <v>107</v>
      </c>
      <c s="36" t="s">
        <v>89</v>
      </c>
      <c s="37">
        <v>1</v>
      </c>
      <c s="36">
        <v>0</v>
      </c>
      <c s="36">
        <f>ROUND(G66*H66,6)</f>
      </c>
      <c r="L66" s="38">
        <v>0</v>
      </c>
      <c s="32">
        <f>ROUND(ROUND(L66,2)*ROUND(G66,3),2)</f>
      </c>
      <c s="36" t="s">
        <v>55</v>
      </c>
      <c>
        <f>(M66*21)/100</f>
      </c>
      <c t="s">
        <v>28</v>
      </c>
    </row>
    <row r="67" spans="1:5" ht="12.75">
      <c r="A67" s="35" t="s">
        <v>56</v>
      </c>
      <c r="E67" s="39" t="s">
        <v>107</v>
      </c>
    </row>
    <row r="68" spans="1:5" ht="12.75">
      <c r="A68" s="35" t="s">
        <v>57</v>
      </c>
      <c r="E68" s="40" t="s">
        <v>5</v>
      </c>
    </row>
    <row r="69" spans="1:5" ht="12.75">
      <c r="A69" t="s">
        <v>59</v>
      </c>
      <c r="E69" s="39" t="s">
        <v>78</v>
      </c>
    </row>
    <row r="70" spans="1:16" ht="12.75">
      <c r="A70" t="s">
        <v>50</v>
      </c>
      <c s="34" t="s">
        <v>108</v>
      </c>
      <c s="34" t="s">
        <v>109</v>
      </c>
      <c s="35" t="s">
        <v>5</v>
      </c>
      <c s="6" t="s">
        <v>110</v>
      </c>
      <c s="36" t="s">
        <v>89</v>
      </c>
      <c s="37">
        <v>1</v>
      </c>
      <c s="36">
        <v>0</v>
      </c>
      <c s="36">
        <f>ROUND(G70*H70,6)</f>
      </c>
      <c r="L70" s="38">
        <v>0</v>
      </c>
      <c s="32">
        <f>ROUND(ROUND(L70,2)*ROUND(G70,3),2)</f>
      </c>
      <c s="36" t="s">
        <v>55</v>
      </c>
      <c>
        <f>(M70*21)/100</f>
      </c>
      <c t="s">
        <v>28</v>
      </c>
    </row>
    <row r="71" spans="1:5" ht="12.75">
      <c r="A71" s="35" t="s">
        <v>56</v>
      </c>
      <c r="E71" s="39" t="s">
        <v>110</v>
      </c>
    </row>
    <row r="72" spans="1:5" ht="12.75">
      <c r="A72" s="35" t="s">
        <v>57</v>
      </c>
      <c r="E72" s="40" t="s">
        <v>5</v>
      </c>
    </row>
    <row r="73" spans="1:5" ht="12.75">
      <c r="A73" t="s">
        <v>59</v>
      </c>
      <c r="E73" s="39" t="s">
        <v>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COUNTIFS(L8:L88,"=0",A8:A88,"P")+COUNTIFS(L8:L88,"",A8:A88,"P")+SUM(Q8:Q88)</f>
      </c>
    </row>
    <row r="8" spans="1:13" ht="12.75">
      <c r="A8" t="s">
        <v>45</v>
      </c>
      <c r="C8" s="28" t="s">
        <v>1988</v>
      </c>
      <c r="E8" s="30" t="s">
        <v>1987</v>
      </c>
      <c r="J8" s="29">
        <f>0+J9+J18+J83</f>
      </c>
      <c s="29">
        <f>0+K9+K18+K83</f>
      </c>
      <c s="29">
        <f>0+L9+L18+L83</f>
      </c>
      <c s="29">
        <f>0+M9+M18+M83</f>
      </c>
    </row>
    <row r="9" spans="1:13" ht="12.75">
      <c r="A9" t="s">
        <v>47</v>
      </c>
      <c r="C9" s="31" t="s">
        <v>1829</v>
      </c>
      <c r="E9" s="33" t="s">
        <v>1830</v>
      </c>
      <c r="J9" s="32">
        <f>0</f>
      </c>
      <c s="32">
        <f>0</f>
      </c>
      <c s="32">
        <f>0+L10+L14</f>
      </c>
      <c s="32">
        <f>0+M10+M14</f>
      </c>
    </row>
    <row r="10" spans="1:16" ht="12.75">
      <c r="A10" t="s">
        <v>50</v>
      </c>
      <c s="34" t="s">
        <v>215</v>
      </c>
      <c s="34" t="s">
        <v>1989</v>
      </c>
      <c s="35" t="s">
        <v>5</v>
      </c>
      <c s="6" t="s">
        <v>1990</v>
      </c>
      <c s="36" t="s">
        <v>82</v>
      </c>
      <c s="37">
        <v>255</v>
      </c>
      <c s="36">
        <v>0</v>
      </c>
      <c s="36">
        <f>ROUND(G10*H10,6)</f>
      </c>
      <c r="L10" s="38">
        <v>0</v>
      </c>
      <c s="32">
        <f>ROUND(ROUND(L10,2)*ROUND(G10,3),2)</f>
      </c>
      <c s="36" t="s">
        <v>121</v>
      </c>
      <c>
        <f>(M10*21)/100</f>
      </c>
      <c t="s">
        <v>28</v>
      </c>
    </row>
    <row r="11" spans="1:5" ht="12.75">
      <c r="A11" s="35" t="s">
        <v>56</v>
      </c>
      <c r="E11" s="39" t="s">
        <v>1990</v>
      </c>
    </row>
    <row r="12" spans="1:5" ht="12.75">
      <c r="A12" s="35" t="s">
        <v>57</v>
      </c>
      <c r="E12" s="40" t="s">
        <v>5</v>
      </c>
    </row>
    <row r="13" spans="1:5" ht="12.75">
      <c r="A13" t="s">
        <v>59</v>
      </c>
      <c r="E13" s="39" t="s">
        <v>5</v>
      </c>
    </row>
    <row r="14" spans="1:16" ht="12.75">
      <c r="A14" t="s">
        <v>50</v>
      </c>
      <c s="34" t="s">
        <v>219</v>
      </c>
      <c s="34" t="s">
        <v>1991</v>
      </c>
      <c s="35" t="s">
        <v>5</v>
      </c>
      <c s="6" t="s">
        <v>1992</v>
      </c>
      <c s="36" t="s">
        <v>258</v>
      </c>
      <c s="37">
        <v>35</v>
      </c>
      <c s="36">
        <v>0.001</v>
      </c>
      <c s="36">
        <f>ROUND(G14*H14,6)</f>
      </c>
      <c r="L14" s="38">
        <v>0</v>
      </c>
      <c s="32">
        <f>ROUND(ROUND(L14,2)*ROUND(G14,3),2)</f>
      </c>
      <c s="36" t="s">
        <v>121</v>
      </c>
      <c>
        <f>(M14*21)/100</f>
      </c>
      <c t="s">
        <v>28</v>
      </c>
    </row>
    <row r="15" spans="1:5" ht="12.75">
      <c r="A15" s="35" t="s">
        <v>56</v>
      </c>
      <c r="E15" s="39" t="s">
        <v>1992</v>
      </c>
    </row>
    <row r="16" spans="1:5" ht="12.75">
      <c r="A16" s="35" t="s">
        <v>57</v>
      </c>
      <c r="E16" s="40" t="s">
        <v>5</v>
      </c>
    </row>
    <row r="17" spans="1:5" ht="12.75">
      <c r="A17" t="s">
        <v>59</v>
      </c>
      <c r="E17" s="39" t="s">
        <v>5</v>
      </c>
    </row>
    <row r="18" spans="1:13" ht="12.75">
      <c r="A18" t="s">
        <v>47</v>
      </c>
      <c r="C18" s="31" t="s">
        <v>960</v>
      </c>
      <c r="E18" s="33" t="s">
        <v>961</v>
      </c>
      <c r="J18" s="32">
        <f>0</f>
      </c>
      <c s="32">
        <f>0</f>
      </c>
      <c s="32">
        <f>0+L19+L23+L27+L31+L35+L39+L43+L47+L51+L55+L59+L63+L67+L71+L75+L79</f>
      </c>
      <c s="32">
        <f>0+M19+M23+M27+M31+M35+M39+M43+M47+M51+M55+M59+M63+M67+M71+M75+M79</f>
      </c>
    </row>
    <row r="19" spans="1:16" ht="12.75">
      <c r="A19" t="s">
        <v>50</v>
      </c>
      <c s="34" t="s">
        <v>51</v>
      </c>
      <c s="34" t="s">
        <v>1993</v>
      </c>
      <c s="35" t="s">
        <v>5</v>
      </c>
      <c s="6" t="s">
        <v>1994</v>
      </c>
      <c s="36" t="s">
        <v>89</v>
      </c>
      <c s="37">
        <v>7</v>
      </c>
      <c s="36">
        <v>0</v>
      </c>
      <c s="36">
        <f>ROUND(G19*H19,6)</f>
      </c>
      <c r="L19" s="38">
        <v>0</v>
      </c>
      <c s="32">
        <f>ROUND(ROUND(L19,2)*ROUND(G19,3),2)</f>
      </c>
      <c s="36" t="s">
        <v>121</v>
      </c>
      <c>
        <f>(M19*21)/100</f>
      </c>
      <c t="s">
        <v>28</v>
      </c>
    </row>
    <row r="20" spans="1:5" ht="12.75">
      <c r="A20" s="35" t="s">
        <v>56</v>
      </c>
      <c r="E20" s="39" t="s">
        <v>1994</v>
      </c>
    </row>
    <row r="21" spans="1:5" ht="12.75">
      <c r="A21" s="35" t="s">
        <v>57</v>
      </c>
      <c r="E21" s="40" t="s">
        <v>5</v>
      </c>
    </row>
    <row r="22" spans="1:5" ht="12.75">
      <c r="A22" t="s">
        <v>59</v>
      </c>
      <c r="E22" s="39" t="s">
        <v>1995</v>
      </c>
    </row>
    <row r="23" spans="1:16" ht="12.75">
      <c r="A23" t="s">
        <v>50</v>
      </c>
      <c s="34" t="s">
        <v>28</v>
      </c>
      <c s="34" t="s">
        <v>1996</v>
      </c>
      <c s="35" t="s">
        <v>5</v>
      </c>
      <c s="6" t="s">
        <v>1997</v>
      </c>
      <c s="36" t="s">
        <v>89</v>
      </c>
      <c s="37">
        <v>7</v>
      </c>
      <c s="36">
        <v>0.00043</v>
      </c>
      <c s="36">
        <f>ROUND(G23*H23,6)</f>
      </c>
      <c r="L23" s="38">
        <v>0</v>
      </c>
      <c s="32">
        <f>ROUND(ROUND(L23,2)*ROUND(G23,3),2)</f>
      </c>
      <c s="36" t="s">
        <v>121</v>
      </c>
      <c>
        <f>(M23*21)/100</f>
      </c>
      <c t="s">
        <v>28</v>
      </c>
    </row>
    <row r="24" spans="1:5" ht="12.75">
      <c r="A24" s="35" t="s">
        <v>56</v>
      </c>
      <c r="E24" s="39" t="s">
        <v>1997</v>
      </c>
    </row>
    <row r="25" spans="1:5" ht="12.75">
      <c r="A25" s="35" t="s">
        <v>57</v>
      </c>
      <c r="E25" s="40" t="s">
        <v>5</v>
      </c>
    </row>
    <row r="26" spans="1:5" ht="12.75">
      <c r="A26" t="s">
        <v>59</v>
      </c>
      <c r="E26" s="39" t="s">
        <v>5</v>
      </c>
    </row>
    <row r="27" spans="1:16" ht="12.75">
      <c r="A27" t="s">
        <v>50</v>
      </c>
      <c s="34" t="s">
        <v>26</v>
      </c>
      <c s="34" t="s">
        <v>1993</v>
      </c>
      <c s="35" t="s">
        <v>51</v>
      </c>
      <c s="6" t="s">
        <v>1994</v>
      </c>
      <c s="36" t="s">
        <v>89</v>
      </c>
      <c s="37">
        <v>8</v>
      </c>
      <c s="36">
        <v>0</v>
      </c>
      <c s="36">
        <f>ROUND(G27*H27,6)</f>
      </c>
      <c r="L27" s="38">
        <v>0</v>
      </c>
      <c s="32">
        <f>ROUND(ROUND(L27,2)*ROUND(G27,3),2)</f>
      </c>
      <c s="36" t="s">
        <v>121</v>
      </c>
      <c>
        <f>(M27*21)/100</f>
      </c>
      <c t="s">
        <v>28</v>
      </c>
    </row>
    <row r="28" spans="1:5" ht="12.75">
      <c r="A28" s="35" t="s">
        <v>56</v>
      </c>
      <c r="E28" s="39" t="s">
        <v>1994</v>
      </c>
    </row>
    <row r="29" spans="1:5" ht="12.75">
      <c r="A29" s="35" t="s">
        <v>57</v>
      </c>
      <c r="E29" s="40" t="s">
        <v>5</v>
      </c>
    </row>
    <row r="30" spans="1:5" ht="12.75">
      <c r="A30" t="s">
        <v>59</v>
      </c>
      <c r="E30" s="39" t="s">
        <v>1995</v>
      </c>
    </row>
    <row r="31" spans="1:16" ht="12.75">
      <c r="A31" t="s">
        <v>50</v>
      </c>
      <c s="34" t="s">
        <v>67</v>
      </c>
      <c s="34" t="s">
        <v>1998</v>
      </c>
      <c s="35" t="s">
        <v>5</v>
      </c>
      <c s="6" t="s">
        <v>1999</v>
      </c>
      <c s="36" t="s">
        <v>89</v>
      </c>
      <c s="37">
        <v>8</v>
      </c>
      <c s="36">
        <v>0.0001</v>
      </c>
      <c s="36">
        <f>ROUND(G31*H31,6)</f>
      </c>
      <c r="L31" s="38">
        <v>0</v>
      </c>
      <c s="32">
        <f>ROUND(ROUND(L31,2)*ROUND(G31,3),2)</f>
      </c>
      <c s="36" t="s">
        <v>121</v>
      </c>
      <c>
        <f>(M31*21)/100</f>
      </c>
      <c t="s">
        <v>28</v>
      </c>
    </row>
    <row r="32" spans="1:5" ht="12.75">
      <c r="A32" s="35" t="s">
        <v>56</v>
      </c>
      <c r="E32" s="39" t="s">
        <v>1999</v>
      </c>
    </row>
    <row r="33" spans="1:5" ht="12.75">
      <c r="A33" s="35" t="s">
        <v>57</v>
      </c>
      <c r="E33" s="40" t="s">
        <v>5</v>
      </c>
    </row>
    <row r="34" spans="1:5" ht="12.75">
      <c r="A34" t="s">
        <v>59</v>
      </c>
      <c r="E34" s="39" t="s">
        <v>5</v>
      </c>
    </row>
    <row r="35" spans="1:16" ht="12.75">
      <c r="A35" t="s">
        <v>50</v>
      </c>
      <c s="34" t="s">
        <v>71</v>
      </c>
      <c s="34" t="s">
        <v>1993</v>
      </c>
      <c s="35" t="s">
        <v>28</v>
      </c>
      <c s="6" t="s">
        <v>1994</v>
      </c>
      <c s="36" t="s">
        <v>89</v>
      </c>
      <c s="37">
        <v>15</v>
      </c>
      <c s="36">
        <v>0</v>
      </c>
      <c s="36">
        <f>ROUND(G35*H35,6)</f>
      </c>
      <c r="L35" s="38">
        <v>0</v>
      </c>
      <c s="32">
        <f>ROUND(ROUND(L35,2)*ROUND(G35,3),2)</f>
      </c>
      <c s="36" t="s">
        <v>121</v>
      </c>
      <c>
        <f>(M35*21)/100</f>
      </c>
      <c t="s">
        <v>28</v>
      </c>
    </row>
    <row r="36" spans="1:5" ht="12.75">
      <c r="A36" s="35" t="s">
        <v>56</v>
      </c>
      <c r="E36" s="39" t="s">
        <v>1994</v>
      </c>
    </row>
    <row r="37" spans="1:5" ht="12.75">
      <c r="A37" s="35" t="s">
        <v>57</v>
      </c>
      <c r="E37" s="40" t="s">
        <v>5</v>
      </c>
    </row>
    <row r="38" spans="1:5" ht="12.75">
      <c r="A38" t="s">
        <v>59</v>
      </c>
      <c r="E38" s="39" t="s">
        <v>1995</v>
      </c>
    </row>
    <row r="39" spans="1:16" ht="12.75">
      <c r="A39" t="s">
        <v>50</v>
      </c>
      <c s="34" t="s">
        <v>27</v>
      </c>
      <c s="34" t="s">
        <v>2000</v>
      </c>
      <c s="35" t="s">
        <v>5</v>
      </c>
      <c s="6" t="s">
        <v>2001</v>
      </c>
      <c s="36" t="s">
        <v>89</v>
      </c>
      <c s="37">
        <v>15</v>
      </c>
      <c s="36">
        <v>0.00014</v>
      </c>
      <c s="36">
        <f>ROUND(G39*H39,6)</f>
      </c>
      <c r="L39" s="38">
        <v>0</v>
      </c>
      <c s="32">
        <f>ROUND(ROUND(L39,2)*ROUND(G39,3),2)</f>
      </c>
      <c s="36" t="s">
        <v>121</v>
      </c>
      <c>
        <f>(M39*21)/100</f>
      </c>
      <c t="s">
        <v>28</v>
      </c>
    </row>
    <row r="40" spans="1:5" ht="12.75">
      <c r="A40" s="35" t="s">
        <v>56</v>
      </c>
      <c r="E40" s="39" t="s">
        <v>2001</v>
      </c>
    </row>
    <row r="41" spans="1:5" ht="12.75">
      <c r="A41" s="35" t="s">
        <v>57</v>
      </c>
      <c r="E41" s="40" t="s">
        <v>5</v>
      </c>
    </row>
    <row r="42" spans="1:5" ht="12.75">
      <c r="A42" t="s">
        <v>59</v>
      </c>
      <c r="E42" s="39" t="s">
        <v>5</v>
      </c>
    </row>
    <row r="43" spans="1:16" ht="12.75">
      <c r="A43" t="s">
        <v>50</v>
      </c>
      <c s="34" t="s">
        <v>79</v>
      </c>
      <c s="34" t="s">
        <v>2002</v>
      </c>
      <c s="35" t="s">
        <v>5</v>
      </c>
      <c s="6" t="s">
        <v>2003</v>
      </c>
      <c s="36" t="s">
        <v>89</v>
      </c>
      <c s="37">
        <v>6</v>
      </c>
      <c s="36">
        <v>0</v>
      </c>
      <c s="36">
        <f>ROUND(G43*H43,6)</f>
      </c>
      <c r="L43" s="38">
        <v>0</v>
      </c>
      <c s="32">
        <f>ROUND(ROUND(L43,2)*ROUND(G43,3),2)</f>
      </c>
      <c s="36" t="s">
        <v>121</v>
      </c>
      <c>
        <f>(M43*21)/100</f>
      </c>
      <c t="s">
        <v>28</v>
      </c>
    </row>
    <row r="44" spans="1:5" ht="12.75">
      <c r="A44" s="35" t="s">
        <v>56</v>
      </c>
      <c r="E44" s="39" t="s">
        <v>2003</v>
      </c>
    </row>
    <row r="45" spans="1:5" ht="12.75">
      <c r="A45" s="35" t="s">
        <v>57</v>
      </c>
      <c r="E45" s="40" t="s">
        <v>5</v>
      </c>
    </row>
    <row r="46" spans="1:5" ht="12.75">
      <c r="A46" t="s">
        <v>59</v>
      </c>
      <c r="E46" s="39" t="s">
        <v>5</v>
      </c>
    </row>
    <row r="47" spans="1:16" ht="12.75">
      <c r="A47" t="s">
        <v>50</v>
      </c>
      <c s="34" t="s">
        <v>83</v>
      </c>
      <c s="34" t="s">
        <v>2004</v>
      </c>
      <c s="35" t="s">
        <v>5</v>
      </c>
      <c s="6" t="s">
        <v>2005</v>
      </c>
      <c s="36" t="s">
        <v>89</v>
      </c>
      <c s="37">
        <v>6</v>
      </c>
      <c s="36">
        <v>0.003</v>
      </c>
      <c s="36">
        <f>ROUND(G47*H47,6)</f>
      </c>
      <c r="L47" s="38">
        <v>0</v>
      </c>
      <c s="32">
        <f>ROUND(ROUND(L47,2)*ROUND(G47,3),2)</f>
      </c>
      <c s="36" t="s">
        <v>121</v>
      </c>
      <c>
        <f>(M47*21)/100</f>
      </c>
      <c t="s">
        <v>28</v>
      </c>
    </row>
    <row r="48" spans="1:5" ht="12.75">
      <c r="A48" s="35" t="s">
        <v>56</v>
      </c>
      <c r="E48" s="39" t="s">
        <v>2005</v>
      </c>
    </row>
    <row r="49" spans="1:5" ht="12.75">
      <c r="A49" s="35" t="s">
        <v>57</v>
      </c>
      <c r="E49" s="40" t="s">
        <v>5</v>
      </c>
    </row>
    <row r="50" spans="1:5" ht="12.75">
      <c r="A50" t="s">
        <v>59</v>
      </c>
      <c r="E50" s="39" t="s">
        <v>5</v>
      </c>
    </row>
    <row r="51" spans="1:16" ht="12.75">
      <c r="A51" t="s">
        <v>50</v>
      </c>
      <c s="34" t="s">
        <v>86</v>
      </c>
      <c s="34" t="s">
        <v>2002</v>
      </c>
      <c s="35" t="s">
        <v>51</v>
      </c>
      <c s="6" t="s">
        <v>2003</v>
      </c>
      <c s="36" t="s">
        <v>89</v>
      </c>
      <c s="37">
        <v>2</v>
      </c>
      <c s="36">
        <v>0</v>
      </c>
      <c s="36">
        <f>ROUND(G51*H51,6)</f>
      </c>
      <c r="L51" s="38">
        <v>0</v>
      </c>
      <c s="32">
        <f>ROUND(ROUND(L51,2)*ROUND(G51,3),2)</f>
      </c>
      <c s="36" t="s">
        <v>121</v>
      </c>
      <c>
        <f>(M51*21)/100</f>
      </c>
      <c t="s">
        <v>28</v>
      </c>
    </row>
    <row r="52" spans="1:5" ht="12.75">
      <c r="A52" s="35" t="s">
        <v>56</v>
      </c>
      <c r="E52" s="39" t="s">
        <v>2003</v>
      </c>
    </row>
    <row r="53" spans="1:5" ht="12.75">
      <c r="A53" s="35" t="s">
        <v>57</v>
      </c>
      <c r="E53" s="40" t="s">
        <v>5</v>
      </c>
    </row>
    <row r="54" spans="1:5" ht="12.75">
      <c r="A54" t="s">
        <v>59</v>
      </c>
      <c r="E54" s="39" t="s">
        <v>5</v>
      </c>
    </row>
    <row r="55" spans="1:16" ht="12.75">
      <c r="A55" t="s">
        <v>50</v>
      </c>
      <c s="34" t="s">
        <v>90</v>
      </c>
      <c s="34" t="s">
        <v>2006</v>
      </c>
      <c s="35" t="s">
        <v>5</v>
      </c>
      <c s="6" t="s">
        <v>2007</v>
      </c>
      <c s="36" t="s">
        <v>89</v>
      </c>
      <c s="37">
        <v>2</v>
      </c>
      <c s="36">
        <v>0.002</v>
      </c>
      <c s="36">
        <f>ROUND(G55*H55,6)</f>
      </c>
      <c r="L55" s="38">
        <v>0</v>
      </c>
      <c s="32">
        <f>ROUND(ROUND(L55,2)*ROUND(G55,3),2)</f>
      </c>
      <c s="36" t="s">
        <v>121</v>
      </c>
      <c>
        <f>(M55*21)/100</f>
      </c>
      <c t="s">
        <v>28</v>
      </c>
    </row>
    <row r="56" spans="1:5" ht="12.75">
      <c r="A56" s="35" t="s">
        <v>56</v>
      </c>
      <c r="E56" s="39" t="s">
        <v>2007</v>
      </c>
    </row>
    <row r="57" spans="1:5" ht="12.75">
      <c r="A57" s="35" t="s">
        <v>57</v>
      </c>
      <c r="E57" s="40" t="s">
        <v>5</v>
      </c>
    </row>
    <row r="58" spans="1:5" ht="12.75">
      <c r="A58" t="s">
        <v>59</v>
      </c>
      <c r="E58" s="39" t="s">
        <v>5</v>
      </c>
    </row>
    <row r="59" spans="1:16" ht="12.75">
      <c r="A59" t="s">
        <v>50</v>
      </c>
      <c s="34" t="s">
        <v>93</v>
      </c>
      <c s="34" t="s">
        <v>2008</v>
      </c>
      <c s="35" t="s">
        <v>5</v>
      </c>
      <c s="6" t="s">
        <v>2009</v>
      </c>
      <c s="36" t="s">
        <v>89</v>
      </c>
      <c s="37">
        <v>1</v>
      </c>
      <c s="36">
        <v>0</v>
      </c>
      <c s="36">
        <f>ROUND(G59*H59,6)</f>
      </c>
      <c r="L59" s="38">
        <v>0</v>
      </c>
      <c s="32">
        <f>ROUND(ROUND(L59,2)*ROUND(G59,3),2)</f>
      </c>
      <c s="36" t="s">
        <v>121</v>
      </c>
      <c>
        <f>(M59*21)/100</f>
      </c>
      <c t="s">
        <v>28</v>
      </c>
    </row>
    <row r="60" spans="1:5" ht="12.75">
      <c r="A60" s="35" t="s">
        <v>56</v>
      </c>
      <c r="E60" s="39" t="s">
        <v>2009</v>
      </c>
    </row>
    <row r="61" spans="1:5" ht="12.75">
      <c r="A61" s="35" t="s">
        <v>57</v>
      </c>
      <c r="E61" s="40" t="s">
        <v>5</v>
      </c>
    </row>
    <row r="62" spans="1:5" ht="12.75">
      <c r="A62" t="s">
        <v>59</v>
      </c>
      <c r="E62" s="39" t="s">
        <v>5</v>
      </c>
    </row>
    <row r="63" spans="1:16" ht="12.75">
      <c r="A63" t="s">
        <v>50</v>
      </c>
      <c s="34" t="s">
        <v>96</v>
      </c>
      <c s="34" t="s">
        <v>2010</v>
      </c>
      <c s="35" t="s">
        <v>5</v>
      </c>
      <c s="6" t="s">
        <v>2011</v>
      </c>
      <c s="36" t="s">
        <v>89</v>
      </c>
      <c s="37">
        <v>1</v>
      </c>
      <c s="36">
        <v>0.0069</v>
      </c>
      <c s="36">
        <f>ROUND(G63*H63,6)</f>
      </c>
      <c r="L63" s="38">
        <v>0</v>
      </c>
      <c s="32">
        <f>ROUND(ROUND(L63,2)*ROUND(G63,3),2)</f>
      </c>
      <c s="36" t="s">
        <v>121</v>
      </c>
      <c>
        <f>(M63*21)/100</f>
      </c>
      <c t="s">
        <v>28</v>
      </c>
    </row>
    <row r="64" spans="1:5" ht="12.75">
      <c r="A64" s="35" t="s">
        <v>56</v>
      </c>
      <c r="E64" s="39" t="s">
        <v>2011</v>
      </c>
    </row>
    <row r="65" spans="1:5" ht="12.75">
      <c r="A65" s="35" t="s">
        <v>57</v>
      </c>
      <c r="E65" s="40" t="s">
        <v>5</v>
      </c>
    </row>
    <row r="66" spans="1:5" ht="12.75">
      <c r="A66" t="s">
        <v>59</v>
      </c>
      <c r="E66" s="39" t="s">
        <v>5</v>
      </c>
    </row>
    <row r="67" spans="1:16" ht="12.75">
      <c r="A67" t="s">
        <v>50</v>
      </c>
      <c s="34" t="s">
        <v>99</v>
      </c>
      <c s="34" t="s">
        <v>2008</v>
      </c>
      <c s="35" t="s">
        <v>51</v>
      </c>
      <c s="6" t="s">
        <v>2009</v>
      </c>
      <c s="36" t="s">
        <v>89</v>
      </c>
      <c s="37">
        <v>2</v>
      </c>
      <c s="36">
        <v>0</v>
      </c>
      <c s="36">
        <f>ROUND(G67*H67,6)</f>
      </c>
      <c r="L67" s="38">
        <v>0</v>
      </c>
      <c s="32">
        <f>ROUND(ROUND(L67,2)*ROUND(G67,3),2)</f>
      </c>
      <c s="36" t="s">
        <v>121</v>
      </c>
      <c>
        <f>(M67*21)/100</f>
      </c>
      <c t="s">
        <v>28</v>
      </c>
    </row>
    <row r="68" spans="1:5" ht="12.75">
      <c r="A68" s="35" t="s">
        <v>56</v>
      </c>
      <c r="E68" s="39" t="s">
        <v>2009</v>
      </c>
    </row>
    <row r="69" spans="1:5" ht="12.75">
      <c r="A69" s="35" t="s">
        <v>57</v>
      </c>
      <c r="E69" s="40" t="s">
        <v>5</v>
      </c>
    </row>
    <row r="70" spans="1:5" ht="12.75">
      <c r="A70" t="s">
        <v>59</v>
      </c>
      <c r="E70" s="39" t="s">
        <v>5</v>
      </c>
    </row>
    <row r="71" spans="1:16" ht="12.75">
      <c r="A71" t="s">
        <v>50</v>
      </c>
      <c s="34" t="s">
        <v>102</v>
      </c>
      <c s="34" t="s">
        <v>2012</v>
      </c>
      <c s="35" t="s">
        <v>5</v>
      </c>
      <c s="6" t="s">
        <v>2013</v>
      </c>
      <c s="36" t="s">
        <v>89</v>
      </c>
      <c s="37">
        <v>2</v>
      </c>
      <c s="36">
        <v>0.004</v>
      </c>
      <c s="36">
        <f>ROUND(G71*H71,6)</f>
      </c>
      <c r="L71" s="38">
        <v>0</v>
      </c>
      <c s="32">
        <f>ROUND(ROUND(L71,2)*ROUND(G71,3),2)</f>
      </c>
      <c s="36" t="s">
        <v>121</v>
      </c>
      <c>
        <f>(M71*21)/100</f>
      </c>
      <c t="s">
        <v>28</v>
      </c>
    </row>
    <row r="72" spans="1:5" ht="12.75">
      <c r="A72" s="35" t="s">
        <v>56</v>
      </c>
      <c r="E72" s="39" t="s">
        <v>2013</v>
      </c>
    </row>
    <row r="73" spans="1:5" ht="12.75">
      <c r="A73" s="35" t="s">
        <v>57</v>
      </c>
      <c r="E73" s="40" t="s">
        <v>5</v>
      </c>
    </row>
    <row r="74" spans="1:5" ht="12.75">
      <c r="A74" t="s">
        <v>59</v>
      </c>
      <c r="E74" s="39" t="s">
        <v>5</v>
      </c>
    </row>
    <row r="75" spans="1:16" ht="12.75">
      <c r="A75" t="s">
        <v>50</v>
      </c>
      <c s="34" t="s">
        <v>105</v>
      </c>
      <c s="34" t="s">
        <v>2014</v>
      </c>
      <c s="35" t="s">
        <v>5</v>
      </c>
      <c s="6" t="s">
        <v>2015</v>
      </c>
      <c s="36" t="s">
        <v>89</v>
      </c>
      <c s="37">
        <v>7</v>
      </c>
      <c s="36">
        <v>0.00029</v>
      </c>
      <c s="36">
        <f>ROUND(G75*H75,6)</f>
      </c>
      <c r="L75" s="38">
        <v>0</v>
      </c>
      <c s="32">
        <f>ROUND(ROUND(L75,2)*ROUND(G75,3),2)</f>
      </c>
      <c s="36" t="s">
        <v>121</v>
      </c>
      <c>
        <f>(M75*21)/100</f>
      </c>
      <c t="s">
        <v>28</v>
      </c>
    </row>
    <row r="76" spans="1:5" ht="12.75">
      <c r="A76" s="35" t="s">
        <v>56</v>
      </c>
      <c r="E76" s="39" t="s">
        <v>2015</v>
      </c>
    </row>
    <row r="77" spans="1:5" ht="12.75">
      <c r="A77" s="35" t="s">
        <v>57</v>
      </c>
      <c r="E77" s="40" t="s">
        <v>5</v>
      </c>
    </row>
    <row r="78" spans="1:5" ht="12.75">
      <c r="A78" t="s">
        <v>59</v>
      </c>
      <c r="E78" s="39" t="s">
        <v>5</v>
      </c>
    </row>
    <row r="79" spans="1:16" ht="25.5">
      <c r="A79" t="s">
        <v>50</v>
      </c>
      <c s="34" t="s">
        <v>108</v>
      </c>
      <c s="34" t="s">
        <v>985</v>
      </c>
      <c s="35" t="s">
        <v>5</v>
      </c>
      <c s="6" t="s">
        <v>986</v>
      </c>
      <c s="36" t="s">
        <v>182</v>
      </c>
      <c s="37">
        <v>0.043</v>
      </c>
      <c s="36">
        <v>0</v>
      </c>
      <c s="36">
        <f>ROUND(G79*H79,6)</f>
      </c>
      <c r="L79" s="38">
        <v>0</v>
      </c>
      <c s="32">
        <f>ROUND(ROUND(L79,2)*ROUND(G79,3),2)</f>
      </c>
      <c s="36" t="s">
        <v>121</v>
      </c>
      <c>
        <f>(M79*21)/100</f>
      </c>
      <c t="s">
        <v>28</v>
      </c>
    </row>
    <row r="80" spans="1:5" ht="25.5">
      <c r="A80" s="35" t="s">
        <v>56</v>
      </c>
      <c r="E80" s="39" t="s">
        <v>986</v>
      </c>
    </row>
    <row r="81" spans="1:5" ht="12.75">
      <c r="A81" s="35" t="s">
        <v>57</v>
      </c>
      <c r="E81" s="40" t="s">
        <v>5</v>
      </c>
    </row>
    <row r="82" spans="1:5" ht="114.75">
      <c r="A82" t="s">
        <v>59</v>
      </c>
      <c r="E82" s="39" t="s">
        <v>987</v>
      </c>
    </row>
    <row r="83" spans="1:13" ht="12.75">
      <c r="A83" t="s">
        <v>47</v>
      </c>
      <c r="C83" s="31" t="s">
        <v>931</v>
      </c>
      <c r="E83" s="33" t="s">
        <v>932</v>
      </c>
      <c r="J83" s="32">
        <f>0</f>
      </c>
      <c s="32">
        <f>0</f>
      </c>
      <c s="32">
        <f>0+L84+L88</f>
      </c>
      <c s="32">
        <f>0+M84+M88</f>
      </c>
    </row>
    <row r="84" spans="1:16" ht="25.5">
      <c r="A84" t="s">
        <v>50</v>
      </c>
      <c s="34" t="s">
        <v>225</v>
      </c>
      <c s="34" t="s">
        <v>934</v>
      </c>
      <c s="35" t="s">
        <v>5</v>
      </c>
      <c s="6" t="s">
        <v>935</v>
      </c>
      <c s="36" t="s">
        <v>74</v>
      </c>
      <c s="37">
        <v>30</v>
      </c>
      <c s="36">
        <v>0</v>
      </c>
      <c s="36">
        <f>ROUND(G84*H84,6)</f>
      </c>
      <c r="L84" s="38">
        <v>0</v>
      </c>
      <c s="32">
        <f>ROUND(ROUND(L84,2)*ROUND(G84,3),2)</f>
      </c>
      <c s="36" t="s">
        <v>121</v>
      </c>
      <c>
        <f>(M84*21)/100</f>
      </c>
      <c t="s">
        <v>28</v>
      </c>
    </row>
    <row r="85" spans="1:5" ht="25.5">
      <c r="A85" s="35" t="s">
        <v>56</v>
      </c>
      <c r="E85" s="39" t="s">
        <v>935</v>
      </c>
    </row>
    <row r="86" spans="1:5" ht="12.75">
      <c r="A86" s="35" t="s">
        <v>57</v>
      </c>
      <c r="E86" s="40" t="s">
        <v>5</v>
      </c>
    </row>
    <row r="87" spans="1:5" ht="12.75">
      <c r="A87" t="s">
        <v>59</v>
      </c>
      <c r="E87" s="39" t="s">
        <v>5</v>
      </c>
    </row>
    <row r="88" spans="1:16" ht="12.75">
      <c r="A88" t="s">
        <v>50</v>
      </c>
      <c s="34" t="s">
        <v>228</v>
      </c>
      <c s="34" t="s">
        <v>990</v>
      </c>
      <c s="35" t="s">
        <v>5</v>
      </c>
      <c s="6" t="s">
        <v>991</v>
      </c>
      <c s="36" t="s">
        <v>74</v>
      </c>
      <c s="37">
        <v>18</v>
      </c>
      <c s="36">
        <v>0</v>
      </c>
      <c s="36">
        <f>ROUND(G88*H88,6)</f>
      </c>
      <c r="L88" s="38">
        <v>0</v>
      </c>
      <c s="32">
        <f>ROUND(ROUND(L88,2)*ROUND(G88,3),2)</f>
      </c>
      <c s="36" t="s">
        <v>121</v>
      </c>
      <c>
        <f>(M88*21)/100</f>
      </c>
      <c t="s">
        <v>28</v>
      </c>
    </row>
    <row r="89" spans="1:5" ht="12.75">
      <c r="A89" s="35" t="s">
        <v>56</v>
      </c>
      <c r="E89" s="39" t="s">
        <v>991</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2018</v>
      </c>
      <c r="E8" s="30" t="s">
        <v>2017</v>
      </c>
      <c r="J8" s="29">
        <f>0+J9+J34+J39</f>
      </c>
      <c s="29">
        <f>0+K9+K34+K39</f>
      </c>
      <c s="29">
        <f>0+L9+L34+L39</f>
      </c>
      <c s="29">
        <f>0+M9+M34+M39</f>
      </c>
    </row>
    <row r="9" spans="1:13" ht="12.75">
      <c r="A9" t="s">
        <v>47</v>
      </c>
      <c r="C9" s="31" t="s">
        <v>1829</v>
      </c>
      <c r="E9" s="33" t="s">
        <v>1830</v>
      </c>
      <c r="J9" s="32">
        <f>0</f>
      </c>
      <c s="32">
        <f>0</f>
      </c>
      <c s="32">
        <f>0+L10+L14+L18+L22+L26+L30</f>
      </c>
      <c s="32">
        <f>0+M10+M14+M18+M22+M26+M30</f>
      </c>
    </row>
    <row r="10" spans="1:16" ht="25.5">
      <c r="A10" t="s">
        <v>50</v>
      </c>
      <c s="34" t="s">
        <v>51</v>
      </c>
      <c s="34" t="s">
        <v>2019</v>
      </c>
      <c s="35" t="s">
        <v>5</v>
      </c>
      <c s="6" t="s">
        <v>2020</v>
      </c>
      <c s="36" t="s">
        <v>82</v>
      </c>
      <c s="37">
        <v>45</v>
      </c>
      <c s="36">
        <v>0</v>
      </c>
      <c s="36">
        <f>ROUND(G10*H10,6)</f>
      </c>
      <c r="L10" s="38">
        <v>0</v>
      </c>
      <c s="32">
        <f>ROUND(ROUND(L10,2)*ROUND(G10,3),2)</f>
      </c>
      <c s="36" t="s">
        <v>121</v>
      </c>
      <c>
        <f>(M10*21)/100</f>
      </c>
      <c t="s">
        <v>28</v>
      </c>
    </row>
    <row r="11" spans="1:5" ht="25.5">
      <c r="A11" s="35" t="s">
        <v>56</v>
      </c>
      <c r="E11" s="39" t="s">
        <v>2020</v>
      </c>
    </row>
    <row r="12" spans="1:5" ht="12.75">
      <c r="A12" s="35" t="s">
        <v>57</v>
      </c>
      <c r="E12" s="40" t="s">
        <v>5</v>
      </c>
    </row>
    <row r="13" spans="1:5" ht="12.75">
      <c r="A13" t="s">
        <v>59</v>
      </c>
      <c r="E13" s="39" t="s">
        <v>5</v>
      </c>
    </row>
    <row r="14" spans="1:16" ht="12.75">
      <c r="A14" t="s">
        <v>50</v>
      </c>
      <c s="34" t="s">
        <v>28</v>
      </c>
      <c s="34" t="s">
        <v>2021</v>
      </c>
      <c s="35" t="s">
        <v>5</v>
      </c>
      <c s="6" t="s">
        <v>2022</v>
      </c>
      <c s="36" t="s">
        <v>258</v>
      </c>
      <c s="37">
        <v>28</v>
      </c>
      <c s="36">
        <v>0.001</v>
      </c>
      <c s="36">
        <f>ROUND(G14*H14,6)</f>
      </c>
      <c r="L14" s="38">
        <v>0</v>
      </c>
      <c s="32">
        <f>ROUND(ROUND(L14,2)*ROUND(G14,3),2)</f>
      </c>
      <c s="36" t="s">
        <v>121</v>
      </c>
      <c>
        <f>(M14*21)/100</f>
      </c>
      <c t="s">
        <v>28</v>
      </c>
    </row>
    <row r="15" spans="1:5" ht="12.75">
      <c r="A15" s="35" t="s">
        <v>56</v>
      </c>
      <c r="E15" s="39" t="s">
        <v>2022</v>
      </c>
    </row>
    <row r="16" spans="1:5" ht="12.75">
      <c r="A16" s="35" t="s">
        <v>57</v>
      </c>
      <c r="E16" s="40" t="s">
        <v>5</v>
      </c>
    </row>
    <row r="17" spans="1:5" ht="12.75">
      <c r="A17" t="s">
        <v>59</v>
      </c>
      <c r="E17" s="39" t="s">
        <v>5</v>
      </c>
    </row>
    <row r="18" spans="1:16" ht="12.75">
      <c r="A18" t="s">
        <v>50</v>
      </c>
      <c s="34" t="s">
        <v>26</v>
      </c>
      <c s="34" t="s">
        <v>2023</v>
      </c>
      <c s="35" t="s">
        <v>5</v>
      </c>
      <c s="6" t="s">
        <v>2024</v>
      </c>
      <c s="36" t="s">
        <v>89</v>
      </c>
      <c s="37">
        <v>2</v>
      </c>
      <c s="36">
        <v>0.00024</v>
      </c>
      <c s="36">
        <f>ROUND(G18*H18,6)</f>
      </c>
      <c r="L18" s="38">
        <v>0</v>
      </c>
      <c s="32">
        <f>ROUND(ROUND(L18,2)*ROUND(G18,3),2)</f>
      </c>
      <c s="36" t="s">
        <v>121</v>
      </c>
      <c>
        <f>(M18*21)/100</f>
      </c>
      <c t="s">
        <v>28</v>
      </c>
    </row>
    <row r="19" spans="1:5" ht="12.75">
      <c r="A19" s="35" t="s">
        <v>56</v>
      </c>
      <c r="E19" s="39" t="s">
        <v>2024</v>
      </c>
    </row>
    <row r="20" spans="1:5" ht="12.75">
      <c r="A20" s="35" t="s">
        <v>57</v>
      </c>
      <c r="E20" s="40" t="s">
        <v>5</v>
      </c>
    </row>
    <row r="21" spans="1:5" ht="12.75">
      <c r="A21" t="s">
        <v>59</v>
      </c>
      <c r="E21" s="39" t="s">
        <v>5</v>
      </c>
    </row>
    <row r="22" spans="1:16" ht="12.75">
      <c r="A22" t="s">
        <v>50</v>
      </c>
      <c s="34" t="s">
        <v>67</v>
      </c>
      <c s="34" t="s">
        <v>2025</v>
      </c>
      <c s="35" t="s">
        <v>5</v>
      </c>
      <c s="6" t="s">
        <v>2026</v>
      </c>
      <c s="36" t="s">
        <v>89</v>
      </c>
      <c s="37">
        <v>10</v>
      </c>
      <c s="36">
        <v>0.00019</v>
      </c>
      <c s="36">
        <f>ROUND(G22*H22,6)</f>
      </c>
      <c r="L22" s="38">
        <v>0</v>
      </c>
      <c s="32">
        <f>ROUND(ROUND(L22,2)*ROUND(G22,3),2)</f>
      </c>
      <c s="36" t="s">
        <v>121</v>
      </c>
      <c>
        <f>(M22*21)/100</f>
      </c>
      <c t="s">
        <v>28</v>
      </c>
    </row>
    <row r="23" spans="1:5" ht="12.75">
      <c r="A23" s="35" t="s">
        <v>56</v>
      </c>
      <c r="E23" s="39" t="s">
        <v>2026</v>
      </c>
    </row>
    <row r="24" spans="1:5" ht="12.75">
      <c r="A24" s="35" t="s">
        <v>57</v>
      </c>
      <c r="E24" s="40" t="s">
        <v>5</v>
      </c>
    </row>
    <row r="25" spans="1:5" ht="12.75">
      <c r="A25" t="s">
        <v>59</v>
      </c>
      <c r="E25" s="39" t="s">
        <v>5</v>
      </c>
    </row>
    <row r="26" spans="1:16" ht="25.5">
      <c r="A26" t="s">
        <v>50</v>
      </c>
      <c s="34" t="s">
        <v>71</v>
      </c>
      <c s="34" t="s">
        <v>2027</v>
      </c>
      <c s="35" t="s">
        <v>5</v>
      </c>
      <c s="6" t="s">
        <v>2028</v>
      </c>
      <c s="36" t="s">
        <v>82</v>
      </c>
      <c s="37">
        <v>105</v>
      </c>
      <c s="36">
        <v>0</v>
      </c>
      <c s="36">
        <f>ROUND(G26*H26,6)</f>
      </c>
      <c r="L26" s="38">
        <v>0</v>
      </c>
      <c s="32">
        <f>ROUND(ROUND(L26,2)*ROUND(G26,3),2)</f>
      </c>
      <c s="36" t="s">
        <v>121</v>
      </c>
      <c>
        <f>(M26*21)/100</f>
      </c>
      <c t="s">
        <v>28</v>
      </c>
    </row>
    <row r="27" spans="1:5" ht="25.5">
      <c r="A27" s="35" t="s">
        <v>56</v>
      </c>
      <c r="E27" s="39" t="s">
        <v>2028</v>
      </c>
    </row>
    <row r="28" spans="1:5" ht="12.75">
      <c r="A28" s="35" t="s">
        <v>57</v>
      </c>
      <c r="E28" s="40" t="s">
        <v>5</v>
      </c>
    </row>
    <row r="29" spans="1:5" ht="12.75">
      <c r="A29" t="s">
        <v>59</v>
      </c>
      <c r="E29" s="39" t="s">
        <v>5</v>
      </c>
    </row>
    <row r="30" spans="1:16" ht="12.75">
      <c r="A30" t="s">
        <v>50</v>
      </c>
      <c s="34" t="s">
        <v>27</v>
      </c>
      <c s="34" t="s">
        <v>2029</v>
      </c>
      <c s="35" t="s">
        <v>5</v>
      </c>
      <c s="6" t="s">
        <v>2030</v>
      </c>
      <c s="36" t="s">
        <v>258</v>
      </c>
      <c s="37">
        <v>100</v>
      </c>
      <c s="36">
        <v>0.001</v>
      </c>
      <c s="36">
        <f>ROUND(G30*H30,6)</f>
      </c>
      <c r="L30" s="38">
        <v>0</v>
      </c>
      <c s="32">
        <f>ROUND(ROUND(L30,2)*ROUND(G30,3),2)</f>
      </c>
      <c s="36" t="s">
        <v>121</v>
      </c>
      <c>
        <f>(M30*21)/100</f>
      </c>
      <c t="s">
        <v>28</v>
      </c>
    </row>
    <row r="31" spans="1:5" ht="12.75">
      <c r="A31" s="35" t="s">
        <v>56</v>
      </c>
      <c r="E31" s="39" t="s">
        <v>2030</v>
      </c>
    </row>
    <row r="32" spans="1:5" ht="12.75">
      <c r="A32" s="35" t="s">
        <v>57</v>
      </c>
      <c r="E32" s="40" t="s">
        <v>5</v>
      </c>
    </row>
    <row r="33" spans="1:5" ht="12.75">
      <c r="A33" t="s">
        <v>59</v>
      </c>
      <c r="E33" s="39" t="s">
        <v>5</v>
      </c>
    </row>
    <row r="34" spans="1:13" ht="12.75">
      <c r="A34" t="s">
        <v>47</v>
      </c>
      <c r="C34" s="31" t="s">
        <v>2031</v>
      </c>
      <c r="E34" s="33" t="s">
        <v>2032</v>
      </c>
      <c r="J34" s="32">
        <f>0</f>
      </c>
      <c s="32">
        <f>0</f>
      </c>
      <c s="32">
        <f>0+L35</f>
      </c>
      <c s="32">
        <f>0+M35</f>
      </c>
    </row>
    <row r="35" spans="1:16" ht="12.75">
      <c r="A35" t="s">
        <v>50</v>
      </c>
      <c s="34" t="s">
        <v>79</v>
      </c>
      <c s="34" t="s">
        <v>2033</v>
      </c>
      <c s="35" t="s">
        <v>5</v>
      </c>
      <c s="6" t="s">
        <v>2034</v>
      </c>
      <c s="36" t="s">
        <v>2035</v>
      </c>
      <c s="37">
        <v>10</v>
      </c>
      <c s="36">
        <v>0.0099</v>
      </c>
      <c s="36">
        <f>ROUND(G35*H35,6)</f>
      </c>
      <c r="L35" s="38">
        <v>0</v>
      </c>
      <c s="32">
        <f>ROUND(ROUND(L35,2)*ROUND(G35,3),2)</f>
      </c>
      <c s="36" t="s">
        <v>121</v>
      </c>
      <c>
        <f>(M35*21)/100</f>
      </c>
      <c t="s">
        <v>28</v>
      </c>
    </row>
    <row r="36" spans="1:5" ht="12.75">
      <c r="A36" s="35" t="s">
        <v>56</v>
      </c>
      <c r="E36" s="39" t="s">
        <v>2034</v>
      </c>
    </row>
    <row r="37" spans="1:5" ht="12.75">
      <c r="A37" s="35" t="s">
        <v>57</v>
      </c>
      <c r="E37" s="40" t="s">
        <v>5</v>
      </c>
    </row>
    <row r="38" spans="1:5" ht="63.75">
      <c r="A38" t="s">
        <v>59</v>
      </c>
      <c r="E38" s="39" t="s">
        <v>2036</v>
      </c>
    </row>
    <row r="39" spans="1:13" ht="12.75">
      <c r="A39" t="s">
        <v>47</v>
      </c>
      <c r="C39" s="31" t="s">
        <v>931</v>
      </c>
      <c r="E39" s="33" t="s">
        <v>932</v>
      </c>
      <c r="J39" s="32">
        <f>0</f>
      </c>
      <c s="32">
        <f>0</f>
      </c>
      <c s="32">
        <f>0+L40</f>
      </c>
      <c s="32">
        <f>0+M40</f>
      </c>
    </row>
    <row r="40" spans="1:16" ht="25.5">
      <c r="A40" t="s">
        <v>50</v>
      </c>
      <c s="34" t="s">
        <v>83</v>
      </c>
      <c s="34" t="s">
        <v>934</v>
      </c>
      <c s="35" t="s">
        <v>5</v>
      </c>
      <c s="6" t="s">
        <v>935</v>
      </c>
      <c s="36" t="s">
        <v>74</v>
      </c>
      <c s="37">
        <v>18</v>
      </c>
      <c s="36">
        <v>0</v>
      </c>
      <c s="36">
        <f>ROUND(G40*H40,6)</f>
      </c>
      <c r="L40" s="38">
        <v>0</v>
      </c>
      <c s="32">
        <f>ROUND(ROUND(L40,2)*ROUND(G40,3),2)</f>
      </c>
      <c s="36" t="s">
        <v>121</v>
      </c>
      <c>
        <f>(M40*21)/100</f>
      </c>
      <c t="s">
        <v>28</v>
      </c>
    </row>
    <row r="41" spans="1:5" ht="25.5">
      <c r="A41" s="35" t="s">
        <v>56</v>
      </c>
      <c r="E41" s="39" t="s">
        <v>935</v>
      </c>
    </row>
    <row r="42" spans="1:5" ht="12.75">
      <c r="A42" s="35" t="s">
        <v>57</v>
      </c>
      <c r="E42" s="40" t="s">
        <v>5</v>
      </c>
    </row>
    <row r="43" spans="1:5" ht="12.75">
      <c r="A43" t="s">
        <v>59</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COUNTIFS(L8:L1303,"=0",A8:A1303,"P")+COUNTIFS(L8:L1303,"",A8:A1303,"P")+SUM(Q8:Q1303)</f>
      </c>
    </row>
    <row r="8" spans="1:13" ht="12.75">
      <c r="A8" t="s">
        <v>45</v>
      </c>
      <c r="C8" s="28" t="s">
        <v>2039</v>
      </c>
      <c r="E8" s="30" t="s">
        <v>2038</v>
      </c>
      <c r="J8" s="29">
        <f>0+J9+J102+J175+J192+J213+J222+J251+J264+J293+J314+J335+J436+J513+J566+J575+J748+J797+J850+J859+J900+J941+J954+J967+J984+J1001+J1014+J1019+J1032+J1281+J1302</f>
      </c>
      <c s="29">
        <f>0+K9+K102+K175+K192+K213+K222+K251+K264+K293+K314+K335+K436+K513+K566+K575+K748+K797+K850+K859+K900+K941+K954+K967+K984+K1001+K1014+K1019+K1032+K1281+K1302</f>
      </c>
      <c s="29">
        <f>0+L9+L102+L175+L192+L213+L222+L251+L264+L293+L314+L335+L436+L513+L566+L575+L748+L797+L850+L859+L900+L941+L954+L967+L984+L1001+L1014+L1019+L1032+L1281+L1302</f>
      </c>
      <c s="29">
        <f>0+M9+M102+M175+M192+M213+M222+M251+M264+M293+M314+M335+M436+M513+M566+M575+M748+M797+M850+M859+M900+M941+M954+M967+M984+M1001+M1014+M1019+M1032+M1281+M1302</f>
      </c>
    </row>
    <row r="9" spans="1:13" ht="12.75">
      <c r="A9" t="s">
        <v>47</v>
      </c>
      <c r="C9" s="31" t="s">
        <v>26</v>
      </c>
      <c r="E9" s="33" t="s">
        <v>449</v>
      </c>
      <c r="J9" s="32">
        <f>0</f>
      </c>
      <c s="32">
        <f>0</f>
      </c>
      <c s="32">
        <f>0+L10+L14+L18+L22+L26+L30+L34+L38+L42+L46+L50+L54+L58+L62+L66+L70+L74+L78+L82+L86+L90+L94+L98</f>
      </c>
      <c s="32">
        <f>0+M10+M14+M18+M22+M26+M30+M34+M38+M42+M46+M50+M54+M58+M62+M66+M70+M74+M78+M82+M86+M90+M94+M98</f>
      </c>
    </row>
    <row r="10" spans="1:16" ht="25.5">
      <c r="A10" t="s">
        <v>50</v>
      </c>
      <c s="34" t="s">
        <v>51</v>
      </c>
      <c s="34" t="s">
        <v>2040</v>
      </c>
      <c s="35" t="s">
        <v>5</v>
      </c>
      <c s="6" t="s">
        <v>2041</v>
      </c>
      <c s="36" t="s">
        <v>154</v>
      </c>
      <c s="37">
        <v>2.586</v>
      </c>
      <c s="36">
        <v>0.3484</v>
      </c>
      <c s="36">
        <f>ROUND(G10*H10,6)</f>
      </c>
      <c r="L10" s="38">
        <v>0</v>
      </c>
      <c s="32">
        <f>ROUND(ROUND(L10,2)*ROUND(G10,3),2)</f>
      </c>
      <c s="36" t="s">
        <v>121</v>
      </c>
      <c>
        <f>(M10*21)/100</f>
      </c>
      <c t="s">
        <v>28</v>
      </c>
    </row>
    <row r="11" spans="1:5" ht="25.5">
      <c r="A11" s="35" t="s">
        <v>56</v>
      </c>
      <c r="E11" s="39" t="s">
        <v>2041</v>
      </c>
    </row>
    <row r="12" spans="1:5" ht="89.25">
      <c r="A12" s="35" t="s">
        <v>57</v>
      </c>
      <c r="E12" s="40" t="s">
        <v>2042</v>
      </c>
    </row>
    <row r="13" spans="1:5" ht="12.75">
      <c r="A13" t="s">
        <v>59</v>
      </c>
      <c r="E13" s="39" t="s">
        <v>5</v>
      </c>
    </row>
    <row r="14" spans="1:16" ht="25.5">
      <c r="A14" t="s">
        <v>50</v>
      </c>
      <c s="34" t="s">
        <v>28</v>
      </c>
      <c s="34" t="s">
        <v>2043</v>
      </c>
      <c s="35" t="s">
        <v>5</v>
      </c>
      <c s="6" t="s">
        <v>2044</v>
      </c>
      <c s="36" t="s">
        <v>89</v>
      </c>
      <c s="37">
        <v>7</v>
      </c>
      <c s="36">
        <v>0.04843</v>
      </c>
      <c s="36">
        <f>ROUND(G14*H14,6)</f>
      </c>
      <c r="L14" s="38">
        <v>0</v>
      </c>
      <c s="32">
        <f>ROUND(ROUND(L14,2)*ROUND(G14,3),2)</f>
      </c>
      <c s="36" t="s">
        <v>121</v>
      </c>
      <c>
        <f>(M14*21)/100</f>
      </c>
      <c t="s">
        <v>28</v>
      </c>
    </row>
    <row r="15" spans="1:5" ht="25.5">
      <c r="A15" s="35" t="s">
        <v>56</v>
      </c>
      <c r="E15" s="39" t="s">
        <v>2044</v>
      </c>
    </row>
    <row r="16" spans="1:5" ht="12.75">
      <c r="A16" s="35" t="s">
        <v>57</v>
      </c>
      <c r="E16" s="40" t="s">
        <v>2045</v>
      </c>
    </row>
    <row r="17" spans="1:5" ht="12.75">
      <c r="A17" t="s">
        <v>59</v>
      </c>
      <c r="E17" s="39" t="s">
        <v>5</v>
      </c>
    </row>
    <row r="18" spans="1:16" ht="25.5">
      <c r="A18" t="s">
        <v>50</v>
      </c>
      <c s="34" t="s">
        <v>26</v>
      </c>
      <c s="34" t="s">
        <v>2046</v>
      </c>
      <c s="35" t="s">
        <v>5</v>
      </c>
      <c s="6" t="s">
        <v>2047</v>
      </c>
      <c s="36" t="s">
        <v>54</v>
      </c>
      <c s="37">
        <v>10.894</v>
      </c>
      <c s="36">
        <v>1.8775</v>
      </c>
      <c s="36">
        <f>ROUND(G18*H18,6)</f>
      </c>
      <c r="L18" s="38">
        <v>0</v>
      </c>
      <c s="32">
        <f>ROUND(ROUND(L18,2)*ROUND(G18,3),2)</f>
      </c>
      <c s="36" t="s">
        <v>121</v>
      </c>
      <c>
        <f>(M18*21)/100</f>
      </c>
      <c t="s">
        <v>28</v>
      </c>
    </row>
    <row r="19" spans="1:5" ht="25.5">
      <c r="A19" s="35" t="s">
        <v>56</v>
      </c>
      <c r="E19" s="39" t="s">
        <v>2047</v>
      </c>
    </row>
    <row r="20" spans="1:5" ht="331.5">
      <c r="A20" s="35" t="s">
        <v>57</v>
      </c>
      <c r="E20" s="40" t="s">
        <v>2048</v>
      </c>
    </row>
    <row r="21" spans="1:5" ht="12.75">
      <c r="A21" t="s">
        <v>59</v>
      </c>
      <c r="E21" s="39" t="s">
        <v>5</v>
      </c>
    </row>
    <row r="22" spans="1:16" ht="25.5">
      <c r="A22" t="s">
        <v>50</v>
      </c>
      <c s="34" t="s">
        <v>67</v>
      </c>
      <c s="34" t="s">
        <v>2049</v>
      </c>
      <c s="35" t="s">
        <v>5</v>
      </c>
      <c s="6" t="s">
        <v>2050</v>
      </c>
      <c s="36" t="s">
        <v>154</v>
      </c>
      <c s="37">
        <v>34.252</v>
      </c>
      <c s="36">
        <v>0.14854</v>
      </c>
      <c s="36">
        <f>ROUND(G22*H22,6)</f>
      </c>
      <c r="L22" s="38">
        <v>0</v>
      </c>
      <c s="32">
        <f>ROUND(ROUND(L22,2)*ROUND(G22,3),2)</f>
      </c>
      <c s="36" t="s">
        <v>121</v>
      </c>
      <c>
        <f>(M22*21)/100</f>
      </c>
      <c t="s">
        <v>28</v>
      </c>
    </row>
    <row r="23" spans="1:5" ht="25.5">
      <c r="A23" s="35" t="s">
        <v>56</v>
      </c>
      <c r="E23" s="39" t="s">
        <v>2050</v>
      </c>
    </row>
    <row r="24" spans="1:5" ht="51">
      <c r="A24" s="35" t="s">
        <v>57</v>
      </c>
      <c r="E24" s="40" t="s">
        <v>2051</v>
      </c>
    </row>
    <row r="25" spans="1:5" ht="12.75">
      <c r="A25" t="s">
        <v>59</v>
      </c>
      <c r="E25" s="39" t="s">
        <v>5</v>
      </c>
    </row>
    <row r="26" spans="1:16" ht="38.25">
      <c r="A26" t="s">
        <v>50</v>
      </c>
      <c s="34" t="s">
        <v>71</v>
      </c>
      <c s="34" t="s">
        <v>2052</v>
      </c>
      <c s="35" t="s">
        <v>5</v>
      </c>
      <c s="6" t="s">
        <v>2053</v>
      </c>
      <c s="36" t="s">
        <v>154</v>
      </c>
      <c s="37">
        <v>3.305</v>
      </c>
      <c s="36">
        <v>0.255908</v>
      </c>
      <c s="36">
        <f>ROUND(G26*H26,6)</f>
      </c>
      <c r="L26" s="38">
        <v>0</v>
      </c>
      <c s="32">
        <f>ROUND(ROUND(L26,2)*ROUND(G26,3),2)</f>
      </c>
      <c s="36" t="s">
        <v>121</v>
      </c>
      <c>
        <f>(M26*21)/100</f>
      </c>
      <c t="s">
        <v>28</v>
      </c>
    </row>
    <row r="27" spans="1:5" ht="38.25">
      <c r="A27" s="35" t="s">
        <v>56</v>
      </c>
      <c r="E27" s="39" t="s">
        <v>2054</v>
      </c>
    </row>
    <row r="28" spans="1:5" ht="89.25">
      <c r="A28" s="35" t="s">
        <v>57</v>
      </c>
      <c r="E28" s="40" t="s">
        <v>2055</v>
      </c>
    </row>
    <row r="29" spans="1:5" ht="12.75">
      <c r="A29" t="s">
        <v>59</v>
      </c>
      <c r="E29" s="39" t="s">
        <v>5</v>
      </c>
    </row>
    <row r="30" spans="1:16" ht="25.5">
      <c r="A30" t="s">
        <v>50</v>
      </c>
      <c s="34" t="s">
        <v>27</v>
      </c>
      <c s="34" t="s">
        <v>2056</v>
      </c>
      <c s="35" t="s">
        <v>5</v>
      </c>
      <c s="6" t="s">
        <v>2057</v>
      </c>
      <c s="36" t="s">
        <v>89</v>
      </c>
      <c s="37">
        <v>3</v>
      </c>
      <c s="36">
        <v>0.022784</v>
      </c>
      <c s="36">
        <f>ROUND(G30*H30,6)</f>
      </c>
      <c r="L30" s="38">
        <v>0</v>
      </c>
      <c s="32">
        <f>ROUND(ROUND(L30,2)*ROUND(G30,3),2)</f>
      </c>
      <c s="36" t="s">
        <v>121</v>
      </c>
      <c>
        <f>(M30*21)/100</f>
      </c>
      <c t="s">
        <v>28</v>
      </c>
    </row>
    <row r="31" spans="1:5" ht="25.5">
      <c r="A31" s="35" t="s">
        <v>56</v>
      </c>
      <c r="E31" s="39" t="s">
        <v>2057</v>
      </c>
    </row>
    <row r="32" spans="1:5" ht="12.75">
      <c r="A32" s="35" t="s">
        <v>57</v>
      </c>
      <c r="E32" s="40" t="s">
        <v>2058</v>
      </c>
    </row>
    <row r="33" spans="1:5" ht="409.5">
      <c r="A33" t="s">
        <v>59</v>
      </c>
      <c r="E33" s="39" t="s">
        <v>2059</v>
      </c>
    </row>
    <row r="34" spans="1:16" ht="25.5">
      <c r="A34" t="s">
        <v>50</v>
      </c>
      <c s="34" t="s">
        <v>79</v>
      </c>
      <c s="34" t="s">
        <v>2060</v>
      </c>
      <c s="35" t="s">
        <v>5</v>
      </c>
      <c s="6" t="s">
        <v>2061</v>
      </c>
      <c s="36" t="s">
        <v>89</v>
      </c>
      <c s="37">
        <v>2</v>
      </c>
      <c s="36">
        <v>0.026931</v>
      </c>
      <c s="36">
        <f>ROUND(G34*H34,6)</f>
      </c>
      <c r="L34" s="38">
        <v>0</v>
      </c>
      <c s="32">
        <f>ROUND(ROUND(L34,2)*ROUND(G34,3),2)</f>
      </c>
      <c s="36" t="s">
        <v>121</v>
      </c>
      <c>
        <f>(M34*21)/100</f>
      </c>
      <c t="s">
        <v>28</v>
      </c>
    </row>
    <row r="35" spans="1:5" ht="25.5">
      <c r="A35" s="35" t="s">
        <v>56</v>
      </c>
      <c r="E35" s="39" t="s">
        <v>2061</v>
      </c>
    </row>
    <row r="36" spans="1:5" ht="12.75">
      <c r="A36" s="35" t="s">
        <v>57</v>
      </c>
      <c r="E36" s="40" t="s">
        <v>2062</v>
      </c>
    </row>
    <row r="37" spans="1:5" ht="409.5">
      <c r="A37" t="s">
        <v>59</v>
      </c>
      <c r="E37" s="39" t="s">
        <v>2059</v>
      </c>
    </row>
    <row r="38" spans="1:16" ht="25.5">
      <c r="A38" t="s">
        <v>50</v>
      </c>
      <c s="34" t="s">
        <v>83</v>
      </c>
      <c s="34" t="s">
        <v>2063</v>
      </c>
      <c s="35" t="s">
        <v>5</v>
      </c>
      <c s="6" t="s">
        <v>2064</v>
      </c>
      <c s="36" t="s">
        <v>182</v>
      </c>
      <c s="37">
        <v>1.029</v>
      </c>
      <c s="36">
        <v>0.019536</v>
      </c>
      <c s="36">
        <f>ROUND(G38*H38,6)</f>
      </c>
      <c r="L38" s="38">
        <v>0</v>
      </c>
      <c s="32">
        <f>ROUND(ROUND(L38,2)*ROUND(G38,3),2)</f>
      </c>
      <c s="36" t="s">
        <v>121</v>
      </c>
      <c>
        <f>(M38*21)/100</f>
      </c>
      <c t="s">
        <v>28</v>
      </c>
    </row>
    <row r="39" spans="1:5" ht="25.5">
      <c r="A39" s="35" t="s">
        <v>56</v>
      </c>
      <c r="E39" s="39" t="s">
        <v>2064</v>
      </c>
    </row>
    <row r="40" spans="1:5" ht="191.25">
      <c r="A40" s="35" t="s">
        <v>57</v>
      </c>
      <c r="E40" s="40" t="s">
        <v>2065</v>
      </c>
    </row>
    <row r="41" spans="1:5" ht="51">
      <c r="A41" t="s">
        <v>59</v>
      </c>
      <c r="E41" s="39" t="s">
        <v>2066</v>
      </c>
    </row>
    <row r="42" spans="1:16" ht="12.75">
      <c r="A42" t="s">
        <v>50</v>
      </c>
      <c s="34" t="s">
        <v>86</v>
      </c>
      <c s="34" t="s">
        <v>2067</v>
      </c>
      <c s="35" t="s">
        <v>5</v>
      </c>
      <c s="6" t="s">
        <v>2068</v>
      </c>
      <c s="36" t="s">
        <v>182</v>
      </c>
      <c s="37">
        <v>1.111</v>
      </c>
      <c s="36">
        <v>1</v>
      </c>
      <c s="36">
        <f>ROUND(G42*H42,6)</f>
      </c>
      <c r="L42" s="38">
        <v>0</v>
      </c>
      <c s="32">
        <f>ROUND(ROUND(L42,2)*ROUND(G42,3),2)</f>
      </c>
      <c s="36" t="s">
        <v>121</v>
      </c>
      <c>
        <f>(M42*21)/100</f>
      </c>
      <c t="s">
        <v>28</v>
      </c>
    </row>
    <row r="43" spans="1:5" ht="12.75">
      <c r="A43" s="35" t="s">
        <v>56</v>
      </c>
      <c r="E43" s="39" t="s">
        <v>2068</v>
      </c>
    </row>
    <row r="44" spans="1:5" ht="12.75">
      <c r="A44" s="35" t="s">
        <v>57</v>
      </c>
      <c r="E44" s="40" t="s">
        <v>5</v>
      </c>
    </row>
    <row r="45" spans="1:5" ht="12.75">
      <c r="A45" t="s">
        <v>59</v>
      </c>
      <c r="E45" s="39" t="s">
        <v>5</v>
      </c>
    </row>
    <row r="46" spans="1:16" ht="25.5">
      <c r="A46" t="s">
        <v>50</v>
      </c>
      <c s="34" t="s">
        <v>90</v>
      </c>
      <c s="34" t="s">
        <v>2069</v>
      </c>
      <c s="35" t="s">
        <v>5</v>
      </c>
      <c s="6" t="s">
        <v>2070</v>
      </c>
      <c s="36" t="s">
        <v>182</v>
      </c>
      <c s="37">
        <v>0.354</v>
      </c>
      <c s="36">
        <v>0.017094</v>
      </c>
      <c s="36">
        <f>ROUND(G46*H46,6)</f>
      </c>
      <c r="L46" s="38">
        <v>0</v>
      </c>
      <c s="32">
        <f>ROUND(ROUND(L46,2)*ROUND(G46,3),2)</f>
      </c>
      <c s="36" t="s">
        <v>121</v>
      </c>
      <c>
        <f>(M46*21)/100</f>
      </c>
      <c t="s">
        <v>28</v>
      </c>
    </row>
    <row r="47" spans="1:5" ht="25.5">
      <c r="A47" s="35" t="s">
        <v>56</v>
      </c>
      <c r="E47" s="39" t="s">
        <v>2070</v>
      </c>
    </row>
    <row r="48" spans="1:5" ht="25.5">
      <c r="A48" s="35" t="s">
        <v>57</v>
      </c>
      <c r="E48" s="40" t="s">
        <v>2071</v>
      </c>
    </row>
    <row r="49" spans="1:5" ht="51">
      <c r="A49" t="s">
        <v>59</v>
      </c>
      <c r="E49" s="39" t="s">
        <v>2066</v>
      </c>
    </row>
    <row r="50" spans="1:16" ht="12.75">
      <c r="A50" t="s">
        <v>50</v>
      </c>
      <c s="34" t="s">
        <v>93</v>
      </c>
      <c s="34" t="s">
        <v>2072</v>
      </c>
      <c s="35" t="s">
        <v>5</v>
      </c>
      <c s="6" t="s">
        <v>2073</v>
      </c>
      <c s="36" t="s">
        <v>182</v>
      </c>
      <c s="37">
        <v>0.382</v>
      </c>
      <c s="36">
        <v>1</v>
      </c>
      <c s="36">
        <f>ROUND(G50*H50,6)</f>
      </c>
      <c r="L50" s="38">
        <v>0</v>
      </c>
      <c s="32">
        <f>ROUND(ROUND(L50,2)*ROUND(G50,3),2)</f>
      </c>
      <c s="36" t="s">
        <v>121</v>
      </c>
      <c>
        <f>(M50*21)/100</f>
      </c>
      <c t="s">
        <v>28</v>
      </c>
    </row>
    <row r="51" spans="1:5" ht="12.75">
      <c r="A51" s="35" t="s">
        <v>56</v>
      </c>
      <c r="E51" s="39" t="s">
        <v>2073</v>
      </c>
    </row>
    <row r="52" spans="1:5" ht="12.75">
      <c r="A52" s="35" t="s">
        <v>57</v>
      </c>
      <c r="E52" s="40" t="s">
        <v>5</v>
      </c>
    </row>
    <row r="53" spans="1:5" ht="12.75">
      <c r="A53" t="s">
        <v>59</v>
      </c>
      <c r="E53" s="39" t="s">
        <v>5</v>
      </c>
    </row>
    <row r="54" spans="1:16" ht="25.5">
      <c r="A54" t="s">
        <v>50</v>
      </c>
      <c s="34" t="s">
        <v>96</v>
      </c>
      <c s="34" t="s">
        <v>2074</v>
      </c>
      <c s="35" t="s">
        <v>5</v>
      </c>
      <c s="6" t="s">
        <v>2075</v>
      </c>
      <c s="36" t="s">
        <v>182</v>
      </c>
      <c s="37">
        <v>0.565</v>
      </c>
      <c s="36">
        <v>0.01221</v>
      </c>
      <c s="36">
        <f>ROUND(G54*H54,6)</f>
      </c>
      <c r="L54" s="38">
        <v>0</v>
      </c>
      <c s="32">
        <f>ROUND(ROUND(L54,2)*ROUND(G54,3),2)</f>
      </c>
      <c s="36" t="s">
        <v>121</v>
      </c>
      <c>
        <f>(M54*21)/100</f>
      </c>
      <c t="s">
        <v>28</v>
      </c>
    </row>
    <row r="55" spans="1:5" ht="25.5">
      <c r="A55" s="35" t="s">
        <v>56</v>
      </c>
      <c r="E55" s="39" t="s">
        <v>2075</v>
      </c>
    </row>
    <row r="56" spans="1:5" ht="76.5">
      <c r="A56" s="35" t="s">
        <v>57</v>
      </c>
      <c r="E56" s="40" t="s">
        <v>2076</v>
      </c>
    </row>
    <row r="57" spans="1:5" ht="51">
      <c r="A57" t="s">
        <v>59</v>
      </c>
      <c r="E57" s="39" t="s">
        <v>2066</v>
      </c>
    </row>
    <row r="58" spans="1:16" ht="12.75">
      <c r="A58" t="s">
        <v>50</v>
      </c>
      <c s="34" t="s">
        <v>99</v>
      </c>
      <c s="34" t="s">
        <v>2077</v>
      </c>
      <c s="35" t="s">
        <v>5</v>
      </c>
      <c s="6" t="s">
        <v>2078</v>
      </c>
      <c s="36" t="s">
        <v>182</v>
      </c>
      <c s="37">
        <v>0.61</v>
      </c>
      <c s="36">
        <v>1</v>
      </c>
      <c s="36">
        <f>ROUND(G58*H58,6)</f>
      </c>
      <c r="L58" s="38">
        <v>0</v>
      </c>
      <c s="32">
        <f>ROUND(ROUND(L58,2)*ROUND(G58,3),2)</f>
      </c>
      <c s="36" t="s">
        <v>121</v>
      </c>
      <c>
        <f>(M58*21)/100</f>
      </c>
      <c t="s">
        <v>28</v>
      </c>
    </row>
    <row r="59" spans="1:5" ht="12.75">
      <c r="A59" s="35" t="s">
        <v>56</v>
      </c>
      <c r="E59" s="39" t="s">
        <v>2078</v>
      </c>
    </row>
    <row r="60" spans="1:5" ht="12.75">
      <c r="A60" s="35" t="s">
        <v>57</v>
      </c>
      <c r="E60" s="40" t="s">
        <v>5</v>
      </c>
    </row>
    <row r="61" spans="1:5" ht="12.75">
      <c r="A61" t="s">
        <v>59</v>
      </c>
      <c r="E61" s="39" t="s">
        <v>5</v>
      </c>
    </row>
    <row r="62" spans="1:16" ht="25.5">
      <c r="A62" t="s">
        <v>50</v>
      </c>
      <c s="34" t="s">
        <v>102</v>
      </c>
      <c s="34" t="s">
        <v>2074</v>
      </c>
      <c s="35" t="s">
        <v>51</v>
      </c>
      <c s="6" t="s">
        <v>2075</v>
      </c>
      <c s="36" t="s">
        <v>182</v>
      </c>
      <c s="37">
        <v>0.247</v>
      </c>
      <c s="36">
        <v>0.01221</v>
      </c>
      <c s="36">
        <f>ROUND(G62*H62,6)</f>
      </c>
      <c r="L62" s="38">
        <v>0</v>
      </c>
      <c s="32">
        <f>ROUND(ROUND(L62,2)*ROUND(G62,3),2)</f>
      </c>
      <c s="36" t="s">
        <v>121</v>
      </c>
      <c>
        <f>(M62*21)/100</f>
      </c>
      <c t="s">
        <v>28</v>
      </c>
    </row>
    <row r="63" spans="1:5" ht="25.5">
      <c r="A63" s="35" t="s">
        <v>56</v>
      </c>
      <c r="E63" s="39" t="s">
        <v>2075</v>
      </c>
    </row>
    <row r="64" spans="1:5" ht="76.5">
      <c r="A64" s="35" t="s">
        <v>57</v>
      </c>
      <c r="E64" s="40" t="s">
        <v>2079</v>
      </c>
    </row>
    <row r="65" spans="1:5" ht="51">
      <c r="A65" t="s">
        <v>59</v>
      </c>
      <c r="E65" s="39" t="s">
        <v>2066</v>
      </c>
    </row>
    <row r="66" spans="1:16" ht="12.75">
      <c r="A66" t="s">
        <v>50</v>
      </c>
      <c s="34" t="s">
        <v>105</v>
      </c>
      <c s="34" t="s">
        <v>2080</v>
      </c>
      <c s="35" t="s">
        <v>5</v>
      </c>
      <c s="6" t="s">
        <v>2081</v>
      </c>
      <c s="36" t="s">
        <v>182</v>
      </c>
      <c s="37">
        <v>0.267</v>
      </c>
      <c s="36">
        <v>1</v>
      </c>
      <c s="36">
        <f>ROUND(G66*H66,6)</f>
      </c>
      <c r="L66" s="38">
        <v>0</v>
      </c>
      <c s="32">
        <f>ROUND(ROUND(L66,2)*ROUND(G66,3),2)</f>
      </c>
      <c s="36" t="s">
        <v>121</v>
      </c>
      <c>
        <f>(M66*21)/100</f>
      </c>
      <c t="s">
        <v>28</v>
      </c>
    </row>
    <row r="67" spans="1:5" ht="12.75">
      <c r="A67" s="35" t="s">
        <v>56</v>
      </c>
      <c r="E67" s="39" t="s">
        <v>2081</v>
      </c>
    </row>
    <row r="68" spans="1:5" ht="12.75">
      <c r="A68" s="35" t="s">
        <v>57</v>
      </c>
      <c r="E68" s="40" t="s">
        <v>5</v>
      </c>
    </row>
    <row r="69" spans="1:5" ht="12.75">
      <c r="A69" t="s">
        <v>59</v>
      </c>
      <c r="E69" s="39" t="s">
        <v>5</v>
      </c>
    </row>
    <row r="70" spans="1:16" ht="12.75">
      <c r="A70" t="s">
        <v>50</v>
      </c>
      <c s="34" t="s">
        <v>108</v>
      </c>
      <c s="34" t="s">
        <v>2082</v>
      </c>
      <c s="35" t="s">
        <v>5</v>
      </c>
      <c s="6" t="s">
        <v>2083</v>
      </c>
      <c s="36" t="s">
        <v>182</v>
      </c>
      <c s="37">
        <v>0.008</v>
      </c>
      <c s="36">
        <v>1</v>
      </c>
      <c s="36">
        <f>ROUND(G70*H70,6)</f>
      </c>
      <c r="L70" s="38">
        <v>0</v>
      </c>
      <c s="32">
        <f>ROUND(ROUND(L70,2)*ROUND(G70,3),2)</f>
      </c>
      <c s="36" t="s">
        <v>121</v>
      </c>
      <c>
        <f>(M70*21)/100</f>
      </c>
      <c t="s">
        <v>28</v>
      </c>
    </row>
    <row r="71" spans="1:5" ht="12.75">
      <c r="A71" s="35" t="s">
        <v>56</v>
      </c>
      <c r="E71" s="39" t="s">
        <v>2083</v>
      </c>
    </row>
    <row r="72" spans="1:5" ht="25.5">
      <c r="A72" s="35" t="s">
        <v>57</v>
      </c>
      <c r="E72" s="40" t="s">
        <v>2084</v>
      </c>
    </row>
    <row r="73" spans="1:5" ht="12.75">
      <c r="A73" t="s">
        <v>59</v>
      </c>
      <c r="E73" s="39" t="s">
        <v>5</v>
      </c>
    </row>
    <row r="74" spans="1:16" ht="25.5">
      <c r="A74" t="s">
        <v>50</v>
      </c>
      <c s="34" t="s">
        <v>215</v>
      </c>
      <c s="34" t="s">
        <v>2085</v>
      </c>
      <c s="35" t="s">
        <v>5</v>
      </c>
      <c s="6" t="s">
        <v>2086</v>
      </c>
      <c s="36" t="s">
        <v>154</v>
      </c>
      <c s="37">
        <v>199.704</v>
      </c>
      <c s="36">
        <v>0.02857</v>
      </c>
      <c s="36">
        <f>ROUND(G74*H74,6)</f>
      </c>
      <c r="L74" s="38">
        <v>0</v>
      </c>
      <c s="32">
        <f>ROUND(ROUND(L74,2)*ROUND(G74,3),2)</f>
      </c>
      <c s="36" t="s">
        <v>121</v>
      </c>
      <c>
        <f>(M74*21)/100</f>
      </c>
      <c t="s">
        <v>28</v>
      </c>
    </row>
    <row r="75" spans="1:5" ht="25.5">
      <c r="A75" s="35" t="s">
        <v>56</v>
      </c>
      <c r="E75" s="39" t="s">
        <v>2086</v>
      </c>
    </row>
    <row r="76" spans="1:5" ht="63.75">
      <c r="A76" s="35" t="s">
        <v>57</v>
      </c>
      <c r="E76" s="40" t="s">
        <v>2087</v>
      </c>
    </row>
    <row r="77" spans="1:5" ht="12.75">
      <c r="A77" t="s">
        <v>59</v>
      </c>
      <c r="E77" s="39" t="s">
        <v>5</v>
      </c>
    </row>
    <row r="78" spans="1:16" ht="25.5">
      <c r="A78" t="s">
        <v>50</v>
      </c>
      <c s="34" t="s">
        <v>219</v>
      </c>
      <c s="34" t="s">
        <v>2088</v>
      </c>
      <c s="35" t="s">
        <v>5</v>
      </c>
      <c s="6" t="s">
        <v>2089</v>
      </c>
      <c s="36" t="s">
        <v>154</v>
      </c>
      <c s="37">
        <v>11.375</v>
      </c>
      <c s="36">
        <v>0.04795</v>
      </c>
      <c s="36">
        <f>ROUND(G78*H78,6)</f>
      </c>
      <c r="L78" s="38">
        <v>0</v>
      </c>
      <c s="32">
        <f>ROUND(ROUND(L78,2)*ROUND(G78,3),2)</f>
      </c>
      <c s="36" t="s">
        <v>121</v>
      </c>
      <c>
        <f>(M78*21)/100</f>
      </c>
      <c t="s">
        <v>28</v>
      </c>
    </row>
    <row r="79" spans="1:5" ht="25.5">
      <c r="A79" s="35" t="s">
        <v>56</v>
      </c>
      <c r="E79" s="39" t="s">
        <v>2089</v>
      </c>
    </row>
    <row r="80" spans="1:5" ht="25.5">
      <c r="A80" s="35" t="s">
        <v>57</v>
      </c>
      <c r="E80" s="40" t="s">
        <v>2090</v>
      </c>
    </row>
    <row r="81" spans="1:5" ht="12.75">
      <c r="A81" t="s">
        <v>59</v>
      </c>
      <c r="E81" s="39" t="s">
        <v>5</v>
      </c>
    </row>
    <row r="82" spans="1:16" ht="25.5">
      <c r="A82" t="s">
        <v>50</v>
      </c>
      <c s="34" t="s">
        <v>225</v>
      </c>
      <c s="34" t="s">
        <v>2091</v>
      </c>
      <c s="35" t="s">
        <v>5</v>
      </c>
      <c s="6" t="s">
        <v>2092</v>
      </c>
      <c s="36" t="s">
        <v>154</v>
      </c>
      <c s="37">
        <v>0.788</v>
      </c>
      <c s="36">
        <v>0.11576</v>
      </c>
      <c s="36">
        <f>ROUND(G82*H82,6)</f>
      </c>
      <c r="L82" s="38">
        <v>0</v>
      </c>
      <c s="32">
        <f>ROUND(ROUND(L82,2)*ROUND(G82,3),2)</f>
      </c>
      <c s="36" t="s">
        <v>121</v>
      </c>
      <c>
        <f>(M82*21)/100</f>
      </c>
      <c t="s">
        <v>28</v>
      </c>
    </row>
    <row r="83" spans="1:5" ht="25.5">
      <c r="A83" s="35" t="s">
        <v>56</v>
      </c>
      <c r="E83" s="39" t="s">
        <v>2092</v>
      </c>
    </row>
    <row r="84" spans="1:5" ht="25.5">
      <c r="A84" s="35" t="s">
        <v>57</v>
      </c>
      <c r="E84" s="40" t="s">
        <v>2093</v>
      </c>
    </row>
    <row r="85" spans="1:5" ht="12.75">
      <c r="A85" t="s">
        <v>59</v>
      </c>
      <c r="E85" s="39" t="s">
        <v>5</v>
      </c>
    </row>
    <row r="86" spans="1:16" ht="25.5">
      <c r="A86" t="s">
        <v>50</v>
      </c>
      <c s="34" t="s">
        <v>228</v>
      </c>
      <c s="34" t="s">
        <v>2094</v>
      </c>
      <c s="35" t="s">
        <v>5</v>
      </c>
      <c s="6" t="s">
        <v>2095</v>
      </c>
      <c s="36" t="s">
        <v>54</v>
      </c>
      <c s="37">
        <v>0.775</v>
      </c>
      <c s="36">
        <v>1.76882</v>
      </c>
      <c s="36">
        <f>ROUND(G86*H86,6)</f>
      </c>
      <c r="L86" s="38">
        <v>0</v>
      </c>
      <c s="32">
        <f>ROUND(ROUND(L86,2)*ROUND(G86,3),2)</f>
      </c>
      <c s="36" t="s">
        <v>121</v>
      </c>
      <c>
        <f>(M86*21)/100</f>
      </c>
      <c t="s">
        <v>28</v>
      </c>
    </row>
    <row r="87" spans="1:5" ht="38.25">
      <c r="A87" s="35" t="s">
        <v>56</v>
      </c>
      <c r="E87" s="39" t="s">
        <v>2096</v>
      </c>
    </row>
    <row r="88" spans="1:5" ht="12.75">
      <c r="A88" s="35" t="s">
        <v>57</v>
      </c>
      <c r="E88" s="40" t="s">
        <v>2097</v>
      </c>
    </row>
    <row r="89" spans="1:5" ht="63.75">
      <c r="A89" t="s">
        <v>59</v>
      </c>
      <c r="E89" s="39" t="s">
        <v>2098</v>
      </c>
    </row>
    <row r="90" spans="1:16" ht="25.5">
      <c r="A90" t="s">
        <v>50</v>
      </c>
      <c s="34" t="s">
        <v>231</v>
      </c>
      <c s="34" t="s">
        <v>2099</v>
      </c>
      <c s="35" t="s">
        <v>5</v>
      </c>
      <c s="6" t="s">
        <v>2100</v>
      </c>
      <c s="36" t="s">
        <v>154</v>
      </c>
      <c s="37">
        <v>1.545</v>
      </c>
      <c s="36">
        <v>0.12335</v>
      </c>
      <c s="36">
        <f>ROUND(G90*H90,6)</f>
      </c>
      <c r="L90" s="38">
        <v>0</v>
      </c>
      <c s="32">
        <f>ROUND(ROUND(L90,2)*ROUND(G90,3),2)</f>
      </c>
      <c s="36" t="s">
        <v>121</v>
      </c>
      <c>
        <f>(M90*21)/100</f>
      </c>
      <c t="s">
        <v>28</v>
      </c>
    </row>
    <row r="91" spans="1:5" ht="25.5">
      <c r="A91" s="35" t="s">
        <v>56</v>
      </c>
      <c r="E91" s="39" t="s">
        <v>2100</v>
      </c>
    </row>
    <row r="92" spans="1:5" ht="51">
      <c r="A92" s="35" t="s">
        <v>57</v>
      </c>
      <c r="E92" s="40" t="s">
        <v>2101</v>
      </c>
    </row>
    <row r="93" spans="1:5" ht="12.75">
      <c r="A93" t="s">
        <v>59</v>
      </c>
      <c r="E93" s="39" t="s">
        <v>5</v>
      </c>
    </row>
    <row r="94" spans="1:16" ht="25.5">
      <c r="A94" t="s">
        <v>50</v>
      </c>
      <c s="34" t="s">
        <v>235</v>
      </c>
      <c s="34" t="s">
        <v>2102</v>
      </c>
      <c s="35" t="s">
        <v>5</v>
      </c>
      <c s="6" t="s">
        <v>2103</v>
      </c>
      <c s="36" t="s">
        <v>154</v>
      </c>
      <c s="37">
        <v>12.848</v>
      </c>
      <c s="36">
        <v>0.115488</v>
      </c>
      <c s="36">
        <f>ROUND(G94*H94,6)</f>
      </c>
      <c r="L94" s="38">
        <v>0</v>
      </c>
      <c s="32">
        <f>ROUND(ROUND(L94,2)*ROUND(G94,3),2)</f>
      </c>
      <c s="36" t="s">
        <v>121</v>
      </c>
      <c>
        <f>(M94*21)/100</f>
      </c>
      <c t="s">
        <v>28</v>
      </c>
    </row>
    <row r="95" spans="1:5" ht="25.5">
      <c r="A95" s="35" t="s">
        <v>56</v>
      </c>
      <c r="E95" s="39" t="s">
        <v>2103</v>
      </c>
    </row>
    <row r="96" spans="1:5" ht="51">
      <c r="A96" s="35" t="s">
        <v>57</v>
      </c>
      <c r="E96" s="40" t="s">
        <v>2104</v>
      </c>
    </row>
    <row r="97" spans="1:5" ht="12.75">
      <c r="A97" t="s">
        <v>59</v>
      </c>
      <c r="E97" s="39" t="s">
        <v>2105</v>
      </c>
    </row>
    <row r="98" spans="1:16" ht="25.5">
      <c r="A98" t="s">
        <v>50</v>
      </c>
      <c s="34" t="s">
        <v>238</v>
      </c>
      <c s="34" t="s">
        <v>2106</v>
      </c>
      <c s="35" t="s">
        <v>5</v>
      </c>
      <c s="6" t="s">
        <v>2107</v>
      </c>
      <c s="36" t="s">
        <v>154</v>
      </c>
      <c s="37">
        <v>2.036</v>
      </c>
      <c s="36">
        <v>0.04234</v>
      </c>
      <c s="36">
        <f>ROUND(G98*H98,6)</f>
      </c>
      <c r="L98" s="38">
        <v>0</v>
      </c>
      <c s="32">
        <f>ROUND(ROUND(L98,2)*ROUND(G98,3),2)</f>
      </c>
      <c s="36" t="s">
        <v>121</v>
      </c>
      <c>
        <f>(M98*21)/100</f>
      </c>
      <c t="s">
        <v>28</v>
      </c>
    </row>
    <row r="99" spans="1:5" ht="25.5">
      <c r="A99" s="35" t="s">
        <v>56</v>
      </c>
      <c r="E99" s="39" t="s">
        <v>2107</v>
      </c>
    </row>
    <row r="100" spans="1:5" ht="25.5">
      <c r="A100" s="35" t="s">
        <v>57</v>
      </c>
      <c r="E100" s="40" t="s">
        <v>2108</v>
      </c>
    </row>
    <row r="101" spans="1:5" ht="12.75">
      <c r="A101" t="s">
        <v>59</v>
      </c>
      <c r="E101" s="39" t="s">
        <v>5</v>
      </c>
    </row>
    <row r="102" spans="1:13" ht="12.75">
      <c r="A102" t="s">
        <v>47</v>
      </c>
      <c r="C102" s="31" t="s">
        <v>67</v>
      </c>
      <c r="E102" s="33" t="s">
        <v>207</v>
      </c>
      <c r="J102" s="32">
        <f>0</f>
      </c>
      <c s="32">
        <f>0</f>
      </c>
      <c s="32">
        <f>0+L103+L107+L111+L115+L119+L123+L127+L131+L135+L139+L143+L147+L151+L155+L159+L163+L167+L171</f>
      </c>
      <c s="32">
        <f>0+M103+M107+M111+M115+M119+M123+M127+M131+M135+M139+M143+M147+M151+M155+M159+M163+M167+M171</f>
      </c>
    </row>
    <row r="103" spans="1:16" ht="12.75">
      <c r="A103" t="s">
        <v>50</v>
      </c>
      <c s="34" t="s">
        <v>244</v>
      </c>
      <c s="34" t="s">
        <v>2109</v>
      </c>
      <c s="35" t="s">
        <v>5</v>
      </c>
      <c s="6" t="s">
        <v>2110</v>
      </c>
      <c s="36" t="s">
        <v>82</v>
      </c>
      <c s="37">
        <v>27.5</v>
      </c>
      <c s="36">
        <v>0</v>
      </c>
      <c s="36">
        <f>ROUND(G103*H103,6)</f>
      </c>
      <c r="L103" s="38">
        <v>0</v>
      </c>
      <c s="32">
        <f>ROUND(ROUND(L103,2)*ROUND(G103,3),2)</f>
      </c>
      <c s="36" t="s">
        <v>55</v>
      </c>
      <c>
        <f>(M103*21)/100</f>
      </c>
      <c t="s">
        <v>28</v>
      </c>
    </row>
    <row r="104" spans="1:5" ht="12.75">
      <c r="A104" s="35" t="s">
        <v>56</v>
      </c>
      <c r="E104" s="39" t="s">
        <v>2110</v>
      </c>
    </row>
    <row r="105" spans="1:5" ht="25.5">
      <c r="A105" s="35" t="s">
        <v>57</v>
      </c>
      <c r="E105" s="40" t="s">
        <v>2111</v>
      </c>
    </row>
    <row r="106" spans="1:5" ht="12.75">
      <c r="A106" t="s">
        <v>59</v>
      </c>
      <c r="E106" s="39" t="s">
        <v>5</v>
      </c>
    </row>
    <row r="107" spans="1:16" ht="25.5">
      <c r="A107" t="s">
        <v>50</v>
      </c>
      <c s="34" t="s">
        <v>250</v>
      </c>
      <c s="34" t="s">
        <v>2112</v>
      </c>
      <c s="35" t="s">
        <v>5</v>
      </c>
      <c s="6" t="s">
        <v>2113</v>
      </c>
      <c s="36" t="s">
        <v>89</v>
      </c>
      <c s="37">
        <v>24</v>
      </c>
      <c s="36">
        <v>0.059</v>
      </c>
      <c s="36">
        <f>ROUND(G107*H107,6)</f>
      </c>
      <c r="L107" s="38">
        <v>0</v>
      </c>
      <c s="32">
        <f>ROUND(ROUND(L107,2)*ROUND(G107,3),2)</f>
      </c>
      <c s="36" t="s">
        <v>121</v>
      </c>
      <c>
        <f>(M107*21)/100</f>
      </c>
      <c t="s">
        <v>28</v>
      </c>
    </row>
    <row r="108" spans="1:5" ht="25.5">
      <c r="A108" s="35" t="s">
        <v>56</v>
      </c>
      <c r="E108" s="39" t="s">
        <v>2113</v>
      </c>
    </row>
    <row r="109" spans="1:5" ht="38.25">
      <c r="A109" s="35" t="s">
        <v>57</v>
      </c>
      <c r="E109" s="40" t="s">
        <v>2114</v>
      </c>
    </row>
    <row r="110" spans="1:5" ht="12.75">
      <c r="A110" t="s">
        <v>59</v>
      </c>
      <c r="E110" s="39" t="s">
        <v>5</v>
      </c>
    </row>
    <row r="111" spans="1:16" ht="25.5">
      <c r="A111" t="s">
        <v>50</v>
      </c>
      <c s="34" t="s">
        <v>286</v>
      </c>
      <c s="34" t="s">
        <v>2115</v>
      </c>
      <c s="35" t="s">
        <v>5</v>
      </c>
      <c s="6" t="s">
        <v>2116</v>
      </c>
      <c s="36" t="s">
        <v>54</v>
      </c>
      <c s="37">
        <v>0.188</v>
      </c>
      <c s="36">
        <v>2.45336</v>
      </c>
      <c s="36">
        <f>ROUND(G111*H111,6)</f>
      </c>
      <c r="L111" s="38">
        <v>0</v>
      </c>
      <c s="32">
        <f>ROUND(ROUND(L111,2)*ROUND(G111,3),2)</f>
      </c>
      <c s="36" t="s">
        <v>121</v>
      </c>
      <c>
        <f>(M111*21)/100</f>
      </c>
      <c t="s">
        <v>28</v>
      </c>
    </row>
    <row r="112" spans="1:5" ht="38.25">
      <c r="A112" s="35" t="s">
        <v>56</v>
      </c>
      <c r="E112" s="39" t="s">
        <v>2117</v>
      </c>
    </row>
    <row r="113" spans="1:5" ht="25.5">
      <c r="A113" s="35" t="s">
        <v>57</v>
      </c>
      <c r="E113" s="40" t="s">
        <v>2118</v>
      </c>
    </row>
    <row r="114" spans="1:5" ht="38.25">
      <c r="A114" t="s">
        <v>59</v>
      </c>
      <c r="E114" s="39" t="s">
        <v>2119</v>
      </c>
    </row>
    <row r="115" spans="1:16" ht="25.5">
      <c r="A115" t="s">
        <v>50</v>
      </c>
      <c s="34" t="s">
        <v>291</v>
      </c>
      <c s="34" t="s">
        <v>2120</v>
      </c>
      <c s="35" t="s">
        <v>5</v>
      </c>
      <c s="6" t="s">
        <v>2121</v>
      </c>
      <c s="36" t="s">
        <v>154</v>
      </c>
      <c s="37">
        <v>1.5</v>
      </c>
      <c s="36">
        <v>0.004654</v>
      </c>
      <c s="36">
        <f>ROUND(G115*H115,6)</f>
      </c>
      <c r="L115" s="38">
        <v>0</v>
      </c>
      <c s="32">
        <f>ROUND(ROUND(L115,2)*ROUND(G115,3),2)</f>
      </c>
      <c s="36" t="s">
        <v>121</v>
      </c>
      <c>
        <f>(M115*21)/100</f>
      </c>
      <c t="s">
        <v>28</v>
      </c>
    </row>
    <row r="116" spans="1:5" ht="25.5">
      <c r="A116" s="35" t="s">
        <v>56</v>
      </c>
      <c r="E116" s="39" t="s">
        <v>2121</v>
      </c>
    </row>
    <row r="117" spans="1:5" ht="25.5">
      <c r="A117" s="35" t="s">
        <v>57</v>
      </c>
      <c r="E117" s="40" t="s">
        <v>2122</v>
      </c>
    </row>
    <row r="118" spans="1:5" ht="127.5">
      <c r="A118" t="s">
        <v>59</v>
      </c>
      <c r="E118" s="39" t="s">
        <v>2123</v>
      </c>
    </row>
    <row r="119" spans="1:16" ht="25.5">
      <c r="A119" t="s">
        <v>50</v>
      </c>
      <c s="34" t="s">
        <v>294</v>
      </c>
      <c s="34" t="s">
        <v>2124</v>
      </c>
      <c s="35" t="s">
        <v>5</v>
      </c>
      <c s="6" t="s">
        <v>2125</v>
      </c>
      <c s="36" t="s">
        <v>154</v>
      </c>
      <c s="37">
        <v>1.5</v>
      </c>
      <c s="36">
        <v>0</v>
      </c>
      <c s="36">
        <f>ROUND(G119*H119,6)</f>
      </c>
      <c r="L119" s="38">
        <v>0</v>
      </c>
      <c s="32">
        <f>ROUND(ROUND(L119,2)*ROUND(G119,3),2)</f>
      </c>
      <c s="36" t="s">
        <v>121</v>
      </c>
      <c>
        <f>(M119*21)/100</f>
      </c>
      <c t="s">
        <v>28</v>
      </c>
    </row>
    <row r="120" spans="1:5" ht="25.5">
      <c r="A120" s="35" t="s">
        <v>56</v>
      </c>
      <c r="E120" s="39" t="s">
        <v>2125</v>
      </c>
    </row>
    <row r="121" spans="1:5" ht="25.5">
      <c r="A121" s="35" t="s">
        <v>57</v>
      </c>
      <c r="E121" s="40" t="s">
        <v>2122</v>
      </c>
    </row>
    <row r="122" spans="1:5" ht="127.5">
      <c r="A122" t="s">
        <v>59</v>
      </c>
      <c r="E122" s="39" t="s">
        <v>2123</v>
      </c>
    </row>
    <row r="123" spans="1:16" ht="25.5">
      <c r="A123" t="s">
        <v>50</v>
      </c>
      <c s="34" t="s">
        <v>300</v>
      </c>
      <c s="34" t="s">
        <v>2126</v>
      </c>
      <c s="35" t="s">
        <v>5</v>
      </c>
      <c s="6" t="s">
        <v>2127</v>
      </c>
      <c s="36" t="s">
        <v>154</v>
      </c>
      <c s="37">
        <v>0.75</v>
      </c>
      <c s="36">
        <v>0.001611</v>
      </c>
      <c s="36">
        <f>ROUND(G123*H123,6)</f>
      </c>
      <c r="L123" s="38">
        <v>0</v>
      </c>
      <c s="32">
        <f>ROUND(ROUND(L123,2)*ROUND(G123,3),2)</f>
      </c>
      <c s="36" t="s">
        <v>121</v>
      </c>
      <c>
        <f>(M123*21)/100</f>
      </c>
      <c t="s">
        <v>28</v>
      </c>
    </row>
    <row r="124" spans="1:5" ht="25.5">
      <c r="A124" s="35" t="s">
        <v>56</v>
      </c>
      <c r="E124" s="39" t="s">
        <v>2127</v>
      </c>
    </row>
    <row r="125" spans="1:5" ht="25.5">
      <c r="A125" s="35" t="s">
        <v>57</v>
      </c>
      <c r="E125" s="40" t="s">
        <v>2128</v>
      </c>
    </row>
    <row r="126" spans="1:5" ht="25.5">
      <c r="A126" t="s">
        <v>59</v>
      </c>
      <c r="E126" s="39" t="s">
        <v>2129</v>
      </c>
    </row>
    <row r="127" spans="1:16" ht="25.5">
      <c r="A127" t="s">
        <v>50</v>
      </c>
      <c s="34" t="s">
        <v>305</v>
      </c>
      <c s="34" t="s">
        <v>2130</v>
      </c>
      <c s="35" t="s">
        <v>5</v>
      </c>
      <c s="6" t="s">
        <v>2131</v>
      </c>
      <c s="36" t="s">
        <v>154</v>
      </c>
      <c s="37">
        <v>0.75</v>
      </c>
      <c s="36">
        <v>0</v>
      </c>
      <c s="36">
        <f>ROUND(G127*H127,6)</f>
      </c>
      <c r="L127" s="38">
        <v>0</v>
      </c>
      <c s="32">
        <f>ROUND(ROUND(L127,2)*ROUND(G127,3),2)</f>
      </c>
      <c s="36" t="s">
        <v>121</v>
      </c>
      <c>
        <f>(M127*21)/100</f>
      </c>
      <c t="s">
        <v>28</v>
      </c>
    </row>
    <row r="128" spans="1:5" ht="25.5">
      <c r="A128" s="35" t="s">
        <v>56</v>
      </c>
      <c r="E128" s="39" t="s">
        <v>2131</v>
      </c>
    </row>
    <row r="129" spans="1:5" ht="12.75">
      <c r="A129" s="35" t="s">
        <v>57</v>
      </c>
      <c r="E129" s="40" t="s">
        <v>5</v>
      </c>
    </row>
    <row r="130" spans="1:5" ht="25.5">
      <c r="A130" t="s">
        <v>59</v>
      </c>
      <c r="E130" s="39" t="s">
        <v>2129</v>
      </c>
    </row>
    <row r="131" spans="1:16" ht="25.5">
      <c r="A131" t="s">
        <v>50</v>
      </c>
      <c s="34" t="s">
        <v>310</v>
      </c>
      <c s="34" t="s">
        <v>2132</v>
      </c>
      <c s="35" t="s">
        <v>5</v>
      </c>
      <c s="6" t="s">
        <v>2133</v>
      </c>
      <c s="36" t="s">
        <v>182</v>
      </c>
      <c s="37">
        <v>1.441</v>
      </c>
      <c s="36">
        <v>0.017094</v>
      </c>
      <c s="36">
        <f>ROUND(G131*H131,6)</f>
      </c>
      <c r="L131" s="38">
        <v>0</v>
      </c>
      <c s="32">
        <f>ROUND(ROUND(L131,2)*ROUND(G131,3),2)</f>
      </c>
      <c s="36" t="s">
        <v>121</v>
      </c>
      <c>
        <f>(M131*21)/100</f>
      </c>
      <c t="s">
        <v>28</v>
      </c>
    </row>
    <row r="132" spans="1:5" ht="25.5">
      <c r="A132" s="35" t="s">
        <v>56</v>
      </c>
      <c r="E132" s="39" t="s">
        <v>2133</v>
      </c>
    </row>
    <row r="133" spans="1:5" ht="25.5">
      <c r="A133" s="35" t="s">
        <v>57</v>
      </c>
      <c r="E133" s="40" t="s">
        <v>2134</v>
      </c>
    </row>
    <row r="134" spans="1:5" ht="51">
      <c r="A134" t="s">
        <v>59</v>
      </c>
      <c r="E134" s="39" t="s">
        <v>2135</v>
      </c>
    </row>
    <row r="135" spans="1:16" ht="12.75">
      <c r="A135" t="s">
        <v>50</v>
      </c>
      <c s="34" t="s">
        <v>314</v>
      </c>
      <c s="34" t="s">
        <v>2136</v>
      </c>
      <c s="35" t="s">
        <v>5</v>
      </c>
      <c s="6" t="s">
        <v>2137</v>
      </c>
      <c s="36" t="s">
        <v>182</v>
      </c>
      <c s="37">
        <v>1.556</v>
      </c>
      <c s="36">
        <v>1</v>
      </c>
      <c s="36">
        <f>ROUND(G135*H135,6)</f>
      </c>
      <c r="L135" s="38">
        <v>0</v>
      </c>
      <c s="32">
        <f>ROUND(ROUND(L135,2)*ROUND(G135,3),2)</f>
      </c>
      <c s="36" t="s">
        <v>121</v>
      </c>
      <c>
        <f>(M135*21)/100</f>
      </c>
      <c t="s">
        <v>28</v>
      </c>
    </row>
    <row r="136" spans="1:5" ht="12.75">
      <c r="A136" s="35" t="s">
        <v>56</v>
      </c>
      <c r="E136" s="39" t="s">
        <v>2137</v>
      </c>
    </row>
    <row r="137" spans="1:5" ht="12.75">
      <c r="A137" s="35" t="s">
        <v>57</v>
      </c>
      <c r="E137" s="40" t="s">
        <v>5</v>
      </c>
    </row>
    <row r="138" spans="1:5" ht="12.75">
      <c r="A138" t="s">
        <v>59</v>
      </c>
      <c r="E138" s="39" t="s">
        <v>5</v>
      </c>
    </row>
    <row r="139" spans="1:16" ht="25.5">
      <c r="A139" t="s">
        <v>50</v>
      </c>
      <c s="34" t="s">
        <v>318</v>
      </c>
      <c s="34" t="s">
        <v>2132</v>
      </c>
      <c s="35" t="s">
        <v>51</v>
      </c>
      <c s="6" t="s">
        <v>2133</v>
      </c>
      <c s="36" t="s">
        <v>182</v>
      </c>
      <c s="37">
        <v>0.729</v>
      </c>
      <c s="36">
        <v>0.017094</v>
      </c>
      <c s="36">
        <f>ROUND(G139*H139,6)</f>
      </c>
      <c r="L139" s="38">
        <v>0</v>
      </c>
      <c s="32">
        <f>ROUND(ROUND(L139,2)*ROUND(G139,3),2)</f>
      </c>
      <c s="36" t="s">
        <v>121</v>
      </c>
      <c>
        <f>(M139*21)/100</f>
      </c>
      <c t="s">
        <v>28</v>
      </c>
    </row>
    <row r="140" spans="1:5" ht="25.5">
      <c r="A140" s="35" t="s">
        <v>56</v>
      </c>
      <c r="E140" s="39" t="s">
        <v>2133</v>
      </c>
    </row>
    <row r="141" spans="1:5" ht="63.75">
      <c r="A141" s="35" t="s">
        <v>57</v>
      </c>
      <c r="E141" s="40" t="s">
        <v>2138</v>
      </c>
    </row>
    <row r="142" spans="1:5" ht="51">
      <c r="A142" t="s">
        <v>59</v>
      </c>
      <c r="E142" s="39" t="s">
        <v>2135</v>
      </c>
    </row>
    <row r="143" spans="1:16" ht="12.75">
      <c r="A143" t="s">
        <v>50</v>
      </c>
      <c s="34" t="s">
        <v>324</v>
      </c>
      <c s="34" t="s">
        <v>2139</v>
      </c>
      <c s="35" t="s">
        <v>5</v>
      </c>
      <c s="6" t="s">
        <v>2140</v>
      </c>
      <c s="36" t="s">
        <v>182</v>
      </c>
      <c s="37">
        <v>0.787</v>
      </c>
      <c s="36">
        <v>1</v>
      </c>
      <c s="36">
        <f>ROUND(G143*H143,6)</f>
      </c>
      <c r="L143" s="38">
        <v>0</v>
      </c>
      <c s="32">
        <f>ROUND(ROUND(L143,2)*ROUND(G143,3),2)</f>
      </c>
      <c s="36" t="s">
        <v>121</v>
      </c>
      <c>
        <f>(M143*21)/100</f>
      </c>
      <c t="s">
        <v>28</v>
      </c>
    </row>
    <row r="144" spans="1:5" ht="12.75">
      <c r="A144" s="35" t="s">
        <v>56</v>
      </c>
      <c r="E144" s="39" t="s">
        <v>2140</v>
      </c>
    </row>
    <row r="145" spans="1:5" ht="12.75">
      <c r="A145" s="35" t="s">
        <v>57</v>
      </c>
      <c r="E145" s="40" t="s">
        <v>5</v>
      </c>
    </row>
    <row r="146" spans="1:5" ht="12.75">
      <c r="A146" t="s">
        <v>59</v>
      </c>
      <c r="E146" s="39" t="s">
        <v>5</v>
      </c>
    </row>
    <row r="147" spans="1:16" ht="25.5">
      <c r="A147" t="s">
        <v>50</v>
      </c>
      <c s="34" t="s">
        <v>328</v>
      </c>
      <c s="34" t="s">
        <v>2141</v>
      </c>
      <c s="35" t="s">
        <v>5</v>
      </c>
      <c s="6" t="s">
        <v>2142</v>
      </c>
      <c s="36" t="s">
        <v>182</v>
      </c>
      <c s="37">
        <v>4.233</v>
      </c>
      <c s="36">
        <v>0.01221</v>
      </c>
      <c s="36">
        <f>ROUND(G147*H147,6)</f>
      </c>
      <c r="L147" s="38">
        <v>0</v>
      </c>
      <c s="32">
        <f>ROUND(ROUND(L147,2)*ROUND(G147,3),2)</f>
      </c>
      <c s="36" t="s">
        <v>121</v>
      </c>
      <c>
        <f>(M147*21)/100</f>
      </c>
      <c t="s">
        <v>28</v>
      </c>
    </row>
    <row r="148" spans="1:5" ht="25.5">
      <c r="A148" s="35" t="s">
        <v>56</v>
      </c>
      <c r="E148" s="39" t="s">
        <v>2142</v>
      </c>
    </row>
    <row r="149" spans="1:5" ht="102">
      <c r="A149" s="35" t="s">
        <v>57</v>
      </c>
      <c r="E149" s="40" t="s">
        <v>2143</v>
      </c>
    </row>
    <row r="150" spans="1:5" ht="51">
      <c r="A150" t="s">
        <v>59</v>
      </c>
      <c r="E150" s="39" t="s">
        <v>2135</v>
      </c>
    </row>
    <row r="151" spans="1:16" ht="12.75">
      <c r="A151" t="s">
        <v>50</v>
      </c>
      <c s="34" t="s">
        <v>332</v>
      </c>
      <c s="34" t="s">
        <v>2144</v>
      </c>
      <c s="35" t="s">
        <v>5</v>
      </c>
      <c s="6" t="s">
        <v>2145</v>
      </c>
      <c s="36" t="s">
        <v>182</v>
      </c>
      <c s="37">
        <v>4.572</v>
      </c>
      <c s="36">
        <v>1</v>
      </c>
      <c s="36">
        <f>ROUND(G151*H151,6)</f>
      </c>
      <c r="L151" s="38">
        <v>0</v>
      </c>
      <c s="32">
        <f>ROUND(ROUND(L151,2)*ROUND(G151,3),2)</f>
      </c>
      <c s="36" t="s">
        <v>121</v>
      </c>
      <c>
        <f>(M151*21)/100</f>
      </c>
      <c t="s">
        <v>28</v>
      </c>
    </row>
    <row r="152" spans="1:5" ht="12.75">
      <c r="A152" s="35" t="s">
        <v>56</v>
      </c>
      <c r="E152" s="39" t="s">
        <v>2145</v>
      </c>
    </row>
    <row r="153" spans="1:5" ht="12.75">
      <c r="A153" s="35" t="s">
        <v>57</v>
      </c>
      <c r="E153" s="40" t="s">
        <v>5</v>
      </c>
    </row>
    <row r="154" spans="1:5" ht="12.75">
      <c r="A154" t="s">
        <v>59</v>
      </c>
      <c r="E154" s="39" t="s">
        <v>5</v>
      </c>
    </row>
    <row r="155" spans="1:16" ht="12.75">
      <c r="A155" t="s">
        <v>50</v>
      </c>
      <c s="34" t="s">
        <v>335</v>
      </c>
      <c s="34" t="s">
        <v>2146</v>
      </c>
      <c s="35" t="s">
        <v>5</v>
      </c>
      <c s="6" t="s">
        <v>2147</v>
      </c>
      <c s="36" t="s">
        <v>258</v>
      </c>
      <c s="37">
        <v>462.2</v>
      </c>
      <c s="36">
        <v>0</v>
      </c>
      <c s="36">
        <f>ROUND(G155*H155,6)</f>
      </c>
      <c r="L155" s="38">
        <v>0</v>
      </c>
      <c s="32">
        <f>ROUND(ROUND(L155,2)*ROUND(G155,3),2)</f>
      </c>
      <c s="36" t="s">
        <v>55</v>
      </c>
      <c>
        <f>(M155*21)/100</f>
      </c>
      <c t="s">
        <v>28</v>
      </c>
    </row>
    <row r="156" spans="1:5" ht="12.75">
      <c r="A156" s="35" t="s">
        <v>56</v>
      </c>
      <c r="E156" s="39" t="s">
        <v>2147</v>
      </c>
    </row>
    <row r="157" spans="1:5" ht="63.75">
      <c r="A157" s="35" t="s">
        <v>57</v>
      </c>
      <c r="E157" s="40" t="s">
        <v>2148</v>
      </c>
    </row>
    <row r="158" spans="1:5" ht="12.75">
      <c r="A158" t="s">
        <v>59</v>
      </c>
      <c r="E158" s="39" t="s">
        <v>5</v>
      </c>
    </row>
    <row r="159" spans="1:16" ht="12.75">
      <c r="A159" t="s">
        <v>50</v>
      </c>
      <c s="34" t="s">
        <v>341</v>
      </c>
      <c s="34" t="s">
        <v>2149</v>
      </c>
      <c s="35" t="s">
        <v>5</v>
      </c>
      <c s="6" t="s">
        <v>2150</v>
      </c>
      <c s="36" t="s">
        <v>54</v>
      </c>
      <c s="37">
        <v>6.718</v>
      </c>
      <c s="36">
        <v>2.453395</v>
      </c>
      <c s="36">
        <f>ROUND(G159*H159,6)</f>
      </c>
      <c r="L159" s="38">
        <v>0</v>
      </c>
      <c s="32">
        <f>ROUND(ROUND(L159,2)*ROUND(G159,3),2)</f>
      </c>
      <c s="36" t="s">
        <v>121</v>
      </c>
      <c>
        <f>(M159*21)/100</f>
      </c>
      <c t="s">
        <v>28</v>
      </c>
    </row>
    <row r="160" spans="1:5" ht="12.75">
      <c r="A160" s="35" t="s">
        <v>56</v>
      </c>
      <c r="E160" s="39" t="s">
        <v>2150</v>
      </c>
    </row>
    <row r="161" spans="1:5" ht="76.5">
      <c r="A161" s="35" t="s">
        <v>57</v>
      </c>
      <c r="E161" s="40" t="s">
        <v>2151</v>
      </c>
    </row>
    <row r="162" spans="1:5" ht="12.75">
      <c r="A162" t="s">
        <v>59</v>
      </c>
      <c r="E162" s="39" t="s">
        <v>5</v>
      </c>
    </row>
    <row r="163" spans="1:16" ht="12.75">
      <c r="A163" t="s">
        <v>50</v>
      </c>
      <c s="34" t="s">
        <v>255</v>
      </c>
      <c s="34" t="s">
        <v>2152</v>
      </c>
      <c s="35" t="s">
        <v>5</v>
      </c>
      <c s="6" t="s">
        <v>2153</v>
      </c>
      <c s="36" t="s">
        <v>154</v>
      </c>
      <c s="37">
        <v>28.01</v>
      </c>
      <c s="36">
        <v>0.005765</v>
      </c>
      <c s="36">
        <f>ROUND(G163*H163,6)</f>
      </c>
      <c r="L163" s="38">
        <v>0</v>
      </c>
      <c s="32">
        <f>ROUND(ROUND(L163,2)*ROUND(G163,3),2)</f>
      </c>
      <c s="36" t="s">
        <v>121</v>
      </c>
      <c>
        <f>(M163*21)/100</f>
      </c>
      <c t="s">
        <v>28</v>
      </c>
    </row>
    <row r="164" spans="1:5" ht="12.75">
      <c r="A164" s="35" t="s">
        <v>56</v>
      </c>
      <c r="E164" s="39" t="s">
        <v>2153</v>
      </c>
    </row>
    <row r="165" spans="1:5" ht="76.5">
      <c r="A165" s="35" t="s">
        <v>57</v>
      </c>
      <c r="E165" s="40" t="s">
        <v>2154</v>
      </c>
    </row>
    <row r="166" spans="1:5" ht="12.75">
      <c r="A166" t="s">
        <v>59</v>
      </c>
      <c r="E166" s="39" t="s">
        <v>5</v>
      </c>
    </row>
    <row r="167" spans="1:16" ht="12.75">
      <c r="A167" t="s">
        <v>50</v>
      </c>
      <c s="34" t="s">
        <v>259</v>
      </c>
      <c s="34" t="s">
        <v>2155</v>
      </c>
      <c s="35" t="s">
        <v>5</v>
      </c>
      <c s="6" t="s">
        <v>2156</v>
      </c>
      <c s="36" t="s">
        <v>154</v>
      </c>
      <c s="37">
        <v>28.01</v>
      </c>
      <c s="36">
        <v>0</v>
      </c>
      <c s="36">
        <f>ROUND(G167*H167,6)</f>
      </c>
      <c r="L167" s="38">
        <v>0</v>
      </c>
      <c s="32">
        <f>ROUND(ROUND(L167,2)*ROUND(G167,3),2)</f>
      </c>
      <c s="36" t="s">
        <v>121</v>
      </c>
      <c>
        <f>(M167*21)/100</f>
      </c>
      <c t="s">
        <v>28</v>
      </c>
    </row>
    <row r="168" spans="1:5" ht="12.75">
      <c r="A168" s="35" t="s">
        <v>56</v>
      </c>
      <c r="E168" s="39" t="s">
        <v>2156</v>
      </c>
    </row>
    <row r="169" spans="1:5" ht="12.75">
      <c r="A169" s="35" t="s">
        <v>57</v>
      </c>
      <c r="E169" s="40" t="s">
        <v>5</v>
      </c>
    </row>
    <row r="170" spans="1:5" ht="12.75">
      <c r="A170" t="s">
        <v>59</v>
      </c>
      <c r="E170" s="39" t="s">
        <v>5</v>
      </c>
    </row>
    <row r="171" spans="1:16" ht="12.75">
      <c r="A171" t="s">
        <v>50</v>
      </c>
      <c s="34" t="s">
        <v>262</v>
      </c>
      <c s="34" t="s">
        <v>2157</v>
      </c>
      <c s="35" t="s">
        <v>5</v>
      </c>
      <c s="6" t="s">
        <v>2158</v>
      </c>
      <c s="36" t="s">
        <v>182</v>
      </c>
      <c s="37">
        <v>0.403</v>
      </c>
      <c s="36">
        <v>1.052558</v>
      </c>
      <c s="36">
        <f>ROUND(G171*H171,6)</f>
      </c>
      <c r="L171" s="38">
        <v>0</v>
      </c>
      <c s="32">
        <f>ROUND(ROUND(L171,2)*ROUND(G171,3),2)</f>
      </c>
      <c s="36" t="s">
        <v>121</v>
      </c>
      <c>
        <f>(M171*21)/100</f>
      </c>
      <c t="s">
        <v>28</v>
      </c>
    </row>
    <row r="172" spans="1:5" ht="12.75">
      <c r="A172" s="35" t="s">
        <v>56</v>
      </c>
      <c r="E172" s="39" t="s">
        <v>2158</v>
      </c>
    </row>
    <row r="173" spans="1:5" ht="12.75">
      <c r="A173" s="35" t="s">
        <v>57</v>
      </c>
      <c r="E173" s="40" t="s">
        <v>5</v>
      </c>
    </row>
    <row r="174" spans="1:5" ht="12.75">
      <c r="A174" t="s">
        <v>59</v>
      </c>
      <c r="E174" s="39" t="s">
        <v>5</v>
      </c>
    </row>
    <row r="175" spans="1:13" ht="12.75">
      <c r="A175" t="s">
        <v>47</v>
      </c>
      <c r="C175" s="31" t="s">
        <v>703</v>
      </c>
      <c r="E175" s="33" t="s">
        <v>2159</v>
      </c>
      <c r="J175" s="32">
        <f>0</f>
      </c>
      <c s="32">
        <f>0</f>
      </c>
      <c s="32">
        <f>0+L176+L180+L184+L188</f>
      </c>
      <c s="32">
        <f>0+M176+M180+M184+M188</f>
      </c>
    </row>
    <row r="176" spans="1:16" ht="25.5">
      <c r="A176" t="s">
        <v>50</v>
      </c>
      <c s="34" t="s">
        <v>268</v>
      </c>
      <c s="34" t="s">
        <v>2160</v>
      </c>
      <c s="35" t="s">
        <v>5</v>
      </c>
      <c s="6" t="s">
        <v>2161</v>
      </c>
      <c s="36" t="s">
        <v>154</v>
      </c>
      <c s="37">
        <v>224.726</v>
      </c>
      <c s="36">
        <v>0.0147</v>
      </c>
      <c s="36">
        <f>ROUND(G176*H176,6)</f>
      </c>
      <c r="L176" s="38">
        <v>0</v>
      </c>
      <c s="32">
        <f>ROUND(ROUND(L176,2)*ROUND(G176,3),2)</f>
      </c>
      <c s="36" t="s">
        <v>121</v>
      </c>
      <c>
        <f>(M176*21)/100</f>
      </c>
      <c t="s">
        <v>28</v>
      </c>
    </row>
    <row r="177" spans="1:5" ht="25.5">
      <c r="A177" s="35" t="s">
        <v>56</v>
      </c>
      <c r="E177" s="39" t="s">
        <v>2161</v>
      </c>
    </row>
    <row r="178" spans="1:5" ht="409.5">
      <c r="A178" s="35" t="s">
        <v>57</v>
      </c>
      <c r="E178" s="40" t="s">
        <v>2162</v>
      </c>
    </row>
    <row r="179" spans="1:5" ht="76.5">
      <c r="A179" t="s">
        <v>59</v>
      </c>
      <c r="E179" s="39" t="s">
        <v>2163</v>
      </c>
    </row>
    <row r="180" spans="1:16" ht="25.5">
      <c r="A180" t="s">
        <v>50</v>
      </c>
      <c s="34" t="s">
        <v>272</v>
      </c>
      <c s="34" t="s">
        <v>2164</v>
      </c>
      <c s="35" t="s">
        <v>5</v>
      </c>
      <c s="6" t="s">
        <v>2165</v>
      </c>
      <c s="36" t="s">
        <v>154</v>
      </c>
      <c s="37">
        <v>2283.944</v>
      </c>
      <c s="36">
        <v>0.01733</v>
      </c>
      <c s="36">
        <f>ROUND(G180*H180,6)</f>
      </c>
      <c r="L180" s="38">
        <v>0</v>
      </c>
      <c s="32">
        <f>ROUND(ROUND(L180,2)*ROUND(G180,3),2)</f>
      </c>
      <c s="36" t="s">
        <v>121</v>
      </c>
      <c>
        <f>(M180*21)/100</f>
      </c>
      <c t="s">
        <v>28</v>
      </c>
    </row>
    <row r="181" spans="1:5" ht="25.5">
      <c r="A181" s="35" t="s">
        <v>56</v>
      </c>
      <c r="E181" s="39" t="s">
        <v>2165</v>
      </c>
    </row>
    <row r="182" spans="1:5" ht="409.5">
      <c r="A182" s="35" t="s">
        <v>57</v>
      </c>
      <c r="E182" s="40" t="s">
        <v>2166</v>
      </c>
    </row>
    <row r="183" spans="1:5" ht="76.5">
      <c r="A183" t="s">
        <v>59</v>
      </c>
      <c r="E183" s="39" t="s">
        <v>2163</v>
      </c>
    </row>
    <row r="184" spans="1:16" ht="12.75">
      <c r="A184" t="s">
        <v>50</v>
      </c>
      <c s="34" t="s">
        <v>276</v>
      </c>
      <c s="34" t="s">
        <v>2167</v>
      </c>
      <c s="35" t="s">
        <v>5</v>
      </c>
      <c s="6" t="s">
        <v>2168</v>
      </c>
      <c s="36" t="s">
        <v>154</v>
      </c>
      <c s="37">
        <v>738.518</v>
      </c>
      <c s="36">
        <v>0.038</v>
      </c>
      <c s="36">
        <f>ROUND(G184*H184,6)</f>
      </c>
      <c r="L184" s="38">
        <v>0</v>
      </c>
      <c s="32">
        <f>ROUND(ROUND(L184,2)*ROUND(G184,3),2)</f>
      </c>
      <c s="36" t="s">
        <v>121</v>
      </c>
      <c>
        <f>(M184*21)/100</f>
      </c>
      <c t="s">
        <v>28</v>
      </c>
    </row>
    <row r="185" spans="1:5" ht="12.75">
      <c r="A185" s="35" t="s">
        <v>56</v>
      </c>
      <c r="E185" s="39" t="s">
        <v>2168</v>
      </c>
    </row>
    <row r="186" spans="1:5" ht="204">
      <c r="A186" s="35" t="s">
        <v>57</v>
      </c>
      <c r="E186" s="40" t="s">
        <v>2169</v>
      </c>
    </row>
    <row r="187" spans="1:5" ht="178.5">
      <c r="A187" t="s">
        <v>59</v>
      </c>
      <c r="E187" s="39" t="s">
        <v>2170</v>
      </c>
    </row>
    <row r="188" spans="1:16" ht="25.5">
      <c r="A188" t="s">
        <v>50</v>
      </c>
      <c s="34" t="s">
        <v>280</v>
      </c>
      <c s="34" t="s">
        <v>2171</v>
      </c>
      <c s="35" t="s">
        <v>5</v>
      </c>
      <c s="6" t="s">
        <v>2172</v>
      </c>
      <c s="36" t="s">
        <v>154</v>
      </c>
      <c s="37">
        <v>133.396</v>
      </c>
      <c s="36">
        <v>0</v>
      </c>
      <c s="36">
        <f>ROUND(G188*H188,6)</f>
      </c>
      <c r="L188" s="38">
        <v>0</v>
      </c>
      <c s="32">
        <f>ROUND(ROUND(L188,2)*ROUND(G188,3),2)</f>
      </c>
      <c s="36" t="s">
        <v>121</v>
      </c>
      <c>
        <f>(M188*21)/100</f>
      </c>
      <c t="s">
        <v>28</v>
      </c>
    </row>
    <row r="189" spans="1:5" ht="25.5">
      <c r="A189" s="35" t="s">
        <v>56</v>
      </c>
      <c r="E189" s="39" t="s">
        <v>2172</v>
      </c>
    </row>
    <row r="190" spans="1:5" ht="229.5">
      <c r="A190" s="35" t="s">
        <v>57</v>
      </c>
      <c r="E190" s="40" t="s">
        <v>2173</v>
      </c>
    </row>
    <row r="191" spans="1:5" ht="51">
      <c r="A191" t="s">
        <v>59</v>
      </c>
      <c r="E191" s="39" t="s">
        <v>2174</v>
      </c>
    </row>
    <row r="192" spans="1:13" ht="12.75">
      <c r="A192" t="s">
        <v>47</v>
      </c>
      <c r="C192" s="31" t="s">
        <v>706</v>
      </c>
      <c r="E192" s="33" t="s">
        <v>998</v>
      </c>
      <c r="J192" s="32">
        <f>0</f>
      </c>
      <c s="32">
        <f>0</f>
      </c>
      <c s="32">
        <f>0+L193+L197+L201+L205+L209</f>
      </c>
      <c s="32">
        <f>0+M193+M197+M201+M205+M209</f>
      </c>
    </row>
    <row r="193" spans="1:16" ht="25.5">
      <c r="A193" t="s">
        <v>50</v>
      </c>
      <c s="34" t="s">
        <v>528</v>
      </c>
      <c s="34" t="s">
        <v>2175</v>
      </c>
      <c s="35" t="s">
        <v>5</v>
      </c>
      <c s="6" t="s">
        <v>2176</v>
      </c>
      <c s="36" t="s">
        <v>154</v>
      </c>
      <c s="37">
        <v>107.123</v>
      </c>
      <c s="36">
        <v>0.00735</v>
      </c>
      <c s="36">
        <f>ROUND(G193*H193,6)</f>
      </c>
      <c r="L193" s="38">
        <v>0</v>
      </c>
      <c s="32">
        <f>ROUND(ROUND(L193,2)*ROUND(G193,3),2)</f>
      </c>
      <c s="36" t="s">
        <v>121</v>
      </c>
      <c>
        <f>(M193*21)/100</f>
      </c>
      <c t="s">
        <v>28</v>
      </c>
    </row>
    <row r="194" spans="1:5" ht="25.5">
      <c r="A194" s="35" t="s">
        <v>56</v>
      </c>
      <c r="E194" s="39" t="s">
        <v>2176</v>
      </c>
    </row>
    <row r="195" spans="1:5" ht="12.75">
      <c r="A195" s="35" t="s">
        <v>57</v>
      </c>
      <c r="E195" s="40" t="s">
        <v>1008</v>
      </c>
    </row>
    <row r="196" spans="1:5" ht="12.75">
      <c r="A196" t="s">
        <v>59</v>
      </c>
      <c r="E196" s="39" t="s">
        <v>5</v>
      </c>
    </row>
    <row r="197" spans="1:16" ht="25.5">
      <c r="A197" t="s">
        <v>50</v>
      </c>
      <c s="34" t="s">
        <v>532</v>
      </c>
      <c s="34" t="s">
        <v>2177</v>
      </c>
      <c s="35" t="s">
        <v>5</v>
      </c>
      <c s="6" t="s">
        <v>2178</v>
      </c>
      <c s="36" t="s">
        <v>154</v>
      </c>
      <c s="37">
        <v>28.965</v>
      </c>
      <c s="36">
        <v>0.000284</v>
      </c>
      <c s="36">
        <f>ROUND(G197*H197,6)</f>
      </c>
      <c r="L197" s="38">
        <v>0</v>
      </c>
      <c s="32">
        <f>ROUND(ROUND(L197,2)*ROUND(G197,3),2)</f>
      </c>
      <c s="36" t="s">
        <v>121</v>
      </c>
      <c>
        <f>(M197*21)/100</f>
      </c>
      <c t="s">
        <v>28</v>
      </c>
    </row>
    <row r="198" spans="1:5" ht="25.5">
      <c r="A198" s="35" t="s">
        <v>56</v>
      </c>
      <c r="E198" s="39" t="s">
        <v>2178</v>
      </c>
    </row>
    <row r="199" spans="1:5" ht="102">
      <c r="A199" s="35" t="s">
        <v>57</v>
      </c>
      <c r="E199" s="40" t="s">
        <v>2179</v>
      </c>
    </row>
    <row r="200" spans="1:5" ht="12.75">
      <c r="A200" t="s">
        <v>59</v>
      </c>
      <c r="E200" s="39" t="s">
        <v>2180</v>
      </c>
    </row>
    <row r="201" spans="1:16" ht="25.5">
      <c r="A201" t="s">
        <v>50</v>
      </c>
      <c s="34" t="s">
        <v>533</v>
      </c>
      <c s="34" t="s">
        <v>2181</v>
      </c>
      <c s="35" t="s">
        <v>5</v>
      </c>
      <c s="6" t="s">
        <v>2182</v>
      </c>
      <c s="36" t="s">
        <v>154</v>
      </c>
      <c s="37">
        <v>107.123</v>
      </c>
      <c s="36">
        <v>0.0315</v>
      </c>
      <c s="36">
        <f>ROUND(G201*H201,6)</f>
      </c>
      <c r="L201" s="38">
        <v>0</v>
      </c>
      <c s="32">
        <f>ROUND(ROUND(L201,2)*ROUND(G201,3),2)</f>
      </c>
      <c s="36" t="s">
        <v>121</v>
      </c>
      <c>
        <f>(M201*21)/100</f>
      </c>
      <c t="s">
        <v>28</v>
      </c>
    </row>
    <row r="202" spans="1:5" ht="25.5">
      <c r="A202" s="35" t="s">
        <v>56</v>
      </c>
      <c r="E202" s="39" t="s">
        <v>2182</v>
      </c>
    </row>
    <row r="203" spans="1:5" ht="12.75">
      <c r="A203" s="35" t="s">
        <v>57</v>
      </c>
      <c r="E203" s="40" t="s">
        <v>5</v>
      </c>
    </row>
    <row r="204" spans="1:5" ht="51">
      <c r="A204" t="s">
        <v>59</v>
      </c>
      <c r="E204" s="39" t="s">
        <v>2183</v>
      </c>
    </row>
    <row r="205" spans="1:16" ht="25.5">
      <c r="A205" t="s">
        <v>50</v>
      </c>
      <c s="34" t="s">
        <v>538</v>
      </c>
      <c s="34" t="s">
        <v>2184</v>
      </c>
      <c s="35" t="s">
        <v>5</v>
      </c>
      <c s="6" t="s">
        <v>2185</v>
      </c>
      <c s="36" t="s">
        <v>154</v>
      </c>
      <c s="37">
        <v>28.965</v>
      </c>
      <c s="36">
        <v>0.00316</v>
      </c>
      <c s="36">
        <f>ROUND(G205*H205,6)</f>
      </c>
      <c r="L205" s="38">
        <v>0</v>
      </c>
      <c s="32">
        <f>ROUND(ROUND(L205,2)*ROUND(G205,3),2)</f>
      </c>
      <c s="36" t="s">
        <v>121</v>
      </c>
      <c>
        <f>(M205*21)/100</f>
      </c>
      <c t="s">
        <v>28</v>
      </c>
    </row>
    <row r="206" spans="1:5" ht="25.5">
      <c r="A206" s="35" t="s">
        <v>56</v>
      </c>
      <c r="E206" s="39" t="s">
        <v>2185</v>
      </c>
    </row>
    <row r="207" spans="1:5" ht="102">
      <c r="A207" s="35" t="s">
        <v>57</v>
      </c>
      <c r="E207" s="40" t="s">
        <v>2179</v>
      </c>
    </row>
    <row r="208" spans="1:5" ht="12.75">
      <c r="A208" t="s">
        <v>59</v>
      </c>
      <c r="E208" s="39" t="s">
        <v>5</v>
      </c>
    </row>
    <row r="209" spans="1:16" ht="12.75">
      <c r="A209" t="s">
        <v>50</v>
      </c>
      <c s="34" t="s">
        <v>541</v>
      </c>
      <c s="34" t="s">
        <v>2186</v>
      </c>
      <c s="35" t="s">
        <v>5</v>
      </c>
      <c s="6" t="s">
        <v>2187</v>
      </c>
      <c s="36" t="s">
        <v>82</v>
      </c>
      <c s="37">
        <v>85.6</v>
      </c>
      <c s="36">
        <v>0.00093</v>
      </c>
      <c s="36">
        <f>ROUND(G209*H209,6)</f>
      </c>
      <c r="L209" s="38">
        <v>0</v>
      </c>
      <c s="32">
        <f>ROUND(ROUND(L209,2)*ROUND(G209,3),2)</f>
      </c>
      <c s="36" t="s">
        <v>121</v>
      </c>
      <c>
        <f>(M209*21)/100</f>
      </c>
      <c t="s">
        <v>28</v>
      </c>
    </row>
    <row r="210" spans="1:5" ht="12.75">
      <c r="A210" s="35" t="s">
        <v>56</v>
      </c>
      <c r="E210" s="39" t="s">
        <v>2187</v>
      </c>
    </row>
    <row r="211" spans="1:5" ht="51">
      <c r="A211" s="35" t="s">
        <v>57</v>
      </c>
      <c r="E211" s="40" t="s">
        <v>2188</v>
      </c>
    </row>
    <row r="212" spans="1:5" ht="12.75">
      <c r="A212" t="s">
        <v>59</v>
      </c>
      <c r="E212" s="39" t="s">
        <v>5</v>
      </c>
    </row>
    <row r="213" spans="1:13" ht="12.75">
      <c r="A213" t="s">
        <v>47</v>
      </c>
      <c r="C213" s="31" t="s">
        <v>710</v>
      </c>
      <c r="E213" s="33" t="s">
        <v>2189</v>
      </c>
      <c r="J213" s="32">
        <f>0</f>
      </c>
      <c s="32">
        <f>0</f>
      </c>
      <c s="32">
        <f>0+L214+L218</f>
      </c>
      <c s="32">
        <f>0+M214+M218</f>
      </c>
    </row>
    <row r="214" spans="1:16" ht="12.75">
      <c r="A214" t="s">
        <v>50</v>
      </c>
      <c s="34" t="s">
        <v>542</v>
      </c>
      <c s="34" t="s">
        <v>2190</v>
      </c>
      <c s="35" t="s">
        <v>5</v>
      </c>
      <c s="6" t="s">
        <v>2191</v>
      </c>
      <c s="36" t="s">
        <v>154</v>
      </c>
      <c s="37">
        <v>308.142</v>
      </c>
      <c s="36">
        <v>0.0204</v>
      </c>
      <c s="36">
        <f>ROUND(G214*H214,6)</f>
      </c>
      <c r="L214" s="38">
        <v>0</v>
      </c>
      <c s="32">
        <f>ROUND(ROUND(L214,2)*ROUND(G214,3),2)</f>
      </c>
      <c s="36" t="s">
        <v>121</v>
      </c>
      <c>
        <f>(M214*21)/100</f>
      </c>
      <c t="s">
        <v>28</v>
      </c>
    </row>
    <row r="215" spans="1:5" ht="12.75">
      <c r="A215" s="35" t="s">
        <v>56</v>
      </c>
      <c r="E215" s="39" t="s">
        <v>2191</v>
      </c>
    </row>
    <row r="216" spans="1:5" ht="25.5">
      <c r="A216" s="35" t="s">
        <v>57</v>
      </c>
      <c r="E216" s="40" t="s">
        <v>2192</v>
      </c>
    </row>
    <row r="217" spans="1:5" ht="12.75">
      <c r="A217" t="s">
        <v>59</v>
      </c>
      <c r="E217" s="39" t="s">
        <v>5</v>
      </c>
    </row>
    <row r="218" spans="1:16" ht="12.75">
      <c r="A218" t="s">
        <v>50</v>
      </c>
      <c s="34" t="s">
        <v>543</v>
      </c>
      <c s="34" t="s">
        <v>2193</v>
      </c>
      <c s="35" t="s">
        <v>5</v>
      </c>
      <c s="6" t="s">
        <v>2194</v>
      </c>
      <c s="36" t="s">
        <v>54</v>
      </c>
      <c s="37">
        <v>100.273</v>
      </c>
      <c s="36">
        <v>0.42</v>
      </c>
      <c s="36">
        <f>ROUND(G218*H218,6)</f>
      </c>
      <c r="L218" s="38">
        <v>0</v>
      </c>
      <c s="32">
        <f>ROUND(ROUND(L218,2)*ROUND(G218,3),2)</f>
      </c>
      <c s="36" t="s">
        <v>121</v>
      </c>
      <c>
        <f>(M218*21)/100</f>
      </c>
      <c t="s">
        <v>28</v>
      </c>
    </row>
    <row r="219" spans="1:5" ht="12.75">
      <c r="A219" s="35" t="s">
        <v>56</v>
      </c>
      <c r="E219" s="39" t="s">
        <v>2194</v>
      </c>
    </row>
    <row r="220" spans="1:5" ht="102">
      <c r="A220" s="35" t="s">
        <v>57</v>
      </c>
      <c r="E220" s="40" t="s">
        <v>2195</v>
      </c>
    </row>
    <row r="221" spans="1:5" ht="25.5">
      <c r="A221" t="s">
        <v>59</v>
      </c>
      <c r="E221" s="39" t="s">
        <v>2196</v>
      </c>
    </row>
    <row r="222" spans="1:13" ht="12.75">
      <c r="A222" t="s">
        <v>47</v>
      </c>
      <c r="C222" s="31" t="s">
        <v>714</v>
      </c>
      <c r="E222" s="33" t="s">
        <v>2197</v>
      </c>
      <c r="J222" s="32">
        <f>0</f>
      </c>
      <c s="32">
        <f>0</f>
      </c>
      <c s="32">
        <f>0+L223+L227+L231+L235+L239+L243+L247</f>
      </c>
      <c s="32">
        <f>0+M223+M227+M231+M235+M239+M243+M247</f>
      </c>
    </row>
    <row r="223" spans="1:16" ht="25.5">
      <c r="A223" t="s">
        <v>50</v>
      </c>
      <c s="34" t="s">
        <v>544</v>
      </c>
      <c s="34" t="s">
        <v>2198</v>
      </c>
      <c s="35" t="s">
        <v>5</v>
      </c>
      <c s="6" t="s">
        <v>2199</v>
      </c>
      <c s="36" t="s">
        <v>89</v>
      </c>
      <c s="37">
        <v>51</v>
      </c>
      <c s="36">
        <v>0.04684</v>
      </c>
      <c s="36">
        <f>ROUND(G223*H223,6)</f>
      </c>
      <c r="L223" s="38">
        <v>0</v>
      </c>
      <c s="32">
        <f>ROUND(ROUND(L223,2)*ROUND(G223,3),2)</f>
      </c>
      <c s="36" t="s">
        <v>121</v>
      </c>
      <c>
        <f>(M223*21)/100</f>
      </c>
      <c t="s">
        <v>28</v>
      </c>
    </row>
    <row r="224" spans="1:5" ht="25.5">
      <c r="A224" s="35" t="s">
        <v>56</v>
      </c>
      <c r="E224" s="39" t="s">
        <v>2199</v>
      </c>
    </row>
    <row r="225" spans="1:5" ht="140.25">
      <c r="A225" s="35" t="s">
        <v>57</v>
      </c>
      <c r="E225" s="40" t="s">
        <v>2200</v>
      </c>
    </row>
    <row r="226" spans="1:5" ht="25.5">
      <c r="A226" t="s">
        <v>59</v>
      </c>
      <c r="E226" s="39" t="s">
        <v>2201</v>
      </c>
    </row>
    <row r="227" spans="1:16" ht="12.75">
      <c r="A227" t="s">
        <v>50</v>
      </c>
      <c s="34" t="s">
        <v>548</v>
      </c>
      <c s="34" t="s">
        <v>2202</v>
      </c>
      <c s="35" t="s">
        <v>5</v>
      </c>
      <c s="6" t="s">
        <v>2203</v>
      </c>
      <c s="36" t="s">
        <v>89</v>
      </c>
      <c s="37">
        <v>6</v>
      </c>
      <c s="36">
        <v>0.01521</v>
      </c>
      <c s="36">
        <f>ROUND(G227*H227,6)</f>
      </c>
      <c r="L227" s="38">
        <v>0</v>
      </c>
      <c s="32">
        <f>ROUND(ROUND(L227,2)*ROUND(G227,3),2)</f>
      </c>
      <c s="36" t="s">
        <v>121</v>
      </c>
      <c>
        <f>(M227*21)/100</f>
      </c>
      <c t="s">
        <v>28</v>
      </c>
    </row>
    <row r="228" spans="1:5" ht="12.75">
      <c r="A228" s="35" t="s">
        <v>56</v>
      </c>
      <c r="E228" s="39" t="s">
        <v>2203</v>
      </c>
    </row>
    <row r="229" spans="1:5" ht="12.75">
      <c r="A229" s="35" t="s">
        <v>57</v>
      </c>
      <c r="E229" s="40" t="s">
        <v>2204</v>
      </c>
    </row>
    <row r="230" spans="1:5" ht="12.75">
      <c r="A230" t="s">
        <v>59</v>
      </c>
      <c r="E230" s="39" t="s">
        <v>5</v>
      </c>
    </row>
    <row r="231" spans="1:16" ht="12.75">
      <c r="A231" t="s">
        <v>50</v>
      </c>
      <c s="34" t="s">
        <v>682</v>
      </c>
      <c s="34" t="s">
        <v>2205</v>
      </c>
      <c s="35" t="s">
        <v>5</v>
      </c>
      <c s="6" t="s">
        <v>2206</v>
      </c>
      <c s="36" t="s">
        <v>89</v>
      </c>
      <c s="37">
        <v>3</v>
      </c>
      <c s="36">
        <v>0.01201</v>
      </c>
      <c s="36">
        <f>ROUND(G231*H231,6)</f>
      </c>
      <c r="L231" s="38">
        <v>0</v>
      </c>
      <c s="32">
        <f>ROUND(ROUND(L231,2)*ROUND(G231,3),2)</f>
      </c>
      <c s="36" t="s">
        <v>121</v>
      </c>
      <c>
        <f>(M231*21)/100</f>
      </c>
      <c t="s">
        <v>28</v>
      </c>
    </row>
    <row r="232" spans="1:5" ht="12.75">
      <c r="A232" s="35" t="s">
        <v>56</v>
      </c>
      <c r="E232" s="39" t="s">
        <v>2206</v>
      </c>
    </row>
    <row r="233" spans="1:5" ht="12.75">
      <c r="A233" s="35" t="s">
        <v>57</v>
      </c>
      <c r="E233" s="40" t="s">
        <v>2207</v>
      </c>
    </row>
    <row r="234" spans="1:5" ht="12.75">
      <c r="A234" t="s">
        <v>59</v>
      </c>
      <c r="E234" s="39" t="s">
        <v>5</v>
      </c>
    </row>
    <row r="235" spans="1:16" ht="12.75">
      <c r="A235" t="s">
        <v>50</v>
      </c>
      <c s="34" t="s">
        <v>686</v>
      </c>
      <c s="34" t="s">
        <v>2208</v>
      </c>
      <c s="35" t="s">
        <v>5</v>
      </c>
      <c s="6" t="s">
        <v>2209</v>
      </c>
      <c s="36" t="s">
        <v>89</v>
      </c>
      <c s="37">
        <v>16</v>
      </c>
      <c s="36">
        <v>0.01225</v>
      </c>
      <c s="36">
        <f>ROUND(G235*H235,6)</f>
      </c>
      <c r="L235" s="38">
        <v>0</v>
      </c>
      <c s="32">
        <f>ROUND(ROUND(L235,2)*ROUND(G235,3),2)</f>
      </c>
      <c s="36" t="s">
        <v>121</v>
      </c>
      <c>
        <f>(M235*21)/100</f>
      </c>
      <c t="s">
        <v>28</v>
      </c>
    </row>
    <row r="236" spans="1:5" ht="12.75">
      <c r="A236" s="35" t="s">
        <v>56</v>
      </c>
      <c r="E236" s="39" t="s">
        <v>2209</v>
      </c>
    </row>
    <row r="237" spans="1:5" ht="38.25">
      <c r="A237" s="35" t="s">
        <v>57</v>
      </c>
      <c r="E237" s="40" t="s">
        <v>2210</v>
      </c>
    </row>
    <row r="238" spans="1:5" ht="12.75">
      <c r="A238" t="s">
        <v>59</v>
      </c>
      <c r="E238" s="39" t="s">
        <v>5</v>
      </c>
    </row>
    <row r="239" spans="1:16" ht="12.75">
      <c r="A239" t="s">
        <v>50</v>
      </c>
      <c s="34" t="s">
        <v>690</v>
      </c>
      <c s="34" t="s">
        <v>2211</v>
      </c>
      <c s="35" t="s">
        <v>5</v>
      </c>
      <c s="6" t="s">
        <v>2212</v>
      </c>
      <c s="36" t="s">
        <v>89</v>
      </c>
      <c s="37">
        <v>23</v>
      </c>
      <c s="36">
        <v>0.01249</v>
      </c>
      <c s="36">
        <f>ROUND(G239*H239,6)</f>
      </c>
      <c r="L239" s="38">
        <v>0</v>
      </c>
      <c s="32">
        <f>ROUND(ROUND(L239,2)*ROUND(G239,3),2)</f>
      </c>
      <c s="36" t="s">
        <v>121</v>
      </c>
      <c>
        <f>(M239*21)/100</f>
      </c>
      <c t="s">
        <v>28</v>
      </c>
    </row>
    <row r="240" spans="1:5" ht="12.75">
      <c r="A240" s="35" t="s">
        <v>56</v>
      </c>
      <c r="E240" s="39" t="s">
        <v>2212</v>
      </c>
    </row>
    <row r="241" spans="1:5" ht="51">
      <c r="A241" s="35" t="s">
        <v>57</v>
      </c>
      <c r="E241" s="40" t="s">
        <v>2213</v>
      </c>
    </row>
    <row r="242" spans="1:5" ht="12.75">
      <c r="A242" t="s">
        <v>59</v>
      </c>
      <c r="E242" s="39" t="s">
        <v>5</v>
      </c>
    </row>
    <row r="243" spans="1:16" ht="12.75">
      <c r="A243" t="s">
        <v>50</v>
      </c>
      <c s="34" t="s">
        <v>693</v>
      </c>
      <c s="34" t="s">
        <v>2214</v>
      </c>
      <c s="35" t="s">
        <v>5</v>
      </c>
      <c s="6" t="s">
        <v>2215</v>
      </c>
      <c s="36" t="s">
        <v>89</v>
      </c>
      <c s="37">
        <v>1</v>
      </c>
      <c s="36">
        <v>0.01325</v>
      </c>
      <c s="36">
        <f>ROUND(G243*H243,6)</f>
      </c>
      <c r="L243" s="38">
        <v>0</v>
      </c>
      <c s="32">
        <f>ROUND(ROUND(L243,2)*ROUND(G243,3),2)</f>
      </c>
      <c s="36" t="s">
        <v>55</v>
      </c>
      <c>
        <f>(M243*21)/100</f>
      </c>
      <c t="s">
        <v>28</v>
      </c>
    </row>
    <row r="244" spans="1:5" ht="12.75">
      <c r="A244" s="35" t="s">
        <v>56</v>
      </c>
      <c r="E244" s="39" t="s">
        <v>2215</v>
      </c>
    </row>
    <row r="245" spans="1:5" ht="12.75">
      <c r="A245" s="35" t="s">
        <v>57</v>
      </c>
      <c r="E245" s="40" t="s">
        <v>2216</v>
      </c>
    </row>
    <row r="246" spans="1:5" ht="12.75">
      <c r="A246" t="s">
        <v>59</v>
      </c>
      <c r="E246" s="39" t="s">
        <v>5</v>
      </c>
    </row>
    <row r="247" spans="1:16" ht="12.75">
      <c r="A247" t="s">
        <v>50</v>
      </c>
      <c s="34" t="s">
        <v>697</v>
      </c>
      <c s="34" t="s">
        <v>2217</v>
      </c>
      <c s="35" t="s">
        <v>5</v>
      </c>
      <c s="6" t="s">
        <v>2218</v>
      </c>
      <c s="36" t="s">
        <v>89</v>
      </c>
      <c s="37">
        <v>11</v>
      </c>
      <c s="36">
        <v>0.01272</v>
      </c>
      <c s="36">
        <f>ROUND(G247*H247,6)</f>
      </c>
      <c r="L247" s="38">
        <v>0</v>
      </c>
      <c s="32">
        <f>ROUND(ROUND(L247,2)*ROUND(G247,3),2)</f>
      </c>
      <c s="36" t="s">
        <v>121</v>
      </c>
      <c>
        <f>(M247*21)/100</f>
      </c>
      <c t="s">
        <v>28</v>
      </c>
    </row>
    <row r="248" spans="1:5" ht="12.75">
      <c r="A248" s="35" t="s">
        <v>56</v>
      </c>
      <c r="E248" s="39" t="s">
        <v>2218</v>
      </c>
    </row>
    <row r="249" spans="1:5" ht="38.25">
      <c r="A249" s="35" t="s">
        <v>57</v>
      </c>
      <c r="E249" s="40" t="s">
        <v>2219</v>
      </c>
    </row>
    <row r="250" spans="1:5" ht="12.75">
      <c r="A250" t="s">
        <v>59</v>
      </c>
      <c r="E250" s="39" t="s">
        <v>5</v>
      </c>
    </row>
    <row r="251" spans="1:13" ht="12.75">
      <c r="A251" t="s">
        <v>47</v>
      </c>
      <c r="C251" s="31" t="s">
        <v>1003</v>
      </c>
      <c r="E251" s="33" t="s">
        <v>1004</v>
      </c>
      <c r="J251" s="32">
        <f>0</f>
      </c>
      <c s="32">
        <f>0</f>
      </c>
      <c s="32">
        <f>0+L252+L256+L260</f>
      </c>
      <c s="32">
        <f>0+M252+M256+M260</f>
      </c>
    </row>
    <row r="252" spans="1:16" ht="25.5">
      <c r="A252" t="s">
        <v>50</v>
      </c>
      <c s="34" t="s">
        <v>1747</v>
      </c>
      <c s="34" t="s">
        <v>2220</v>
      </c>
      <c s="35" t="s">
        <v>5</v>
      </c>
      <c s="6" t="s">
        <v>2221</v>
      </c>
      <c s="36" t="s">
        <v>154</v>
      </c>
      <c s="37">
        <v>107.123</v>
      </c>
      <c s="36">
        <v>0.000798</v>
      </c>
      <c s="36">
        <f>ROUND(G252*H252,6)</f>
      </c>
      <c r="L252" s="38">
        <v>0</v>
      </c>
      <c s="32">
        <f>ROUND(ROUND(L252,2)*ROUND(G252,3),2)</f>
      </c>
      <c s="36" t="s">
        <v>121</v>
      </c>
      <c>
        <f>(M252*21)/100</f>
      </c>
      <c t="s">
        <v>28</v>
      </c>
    </row>
    <row r="253" spans="1:5" ht="25.5">
      <c r="A253" s="35" t="s">
        <v>56</v>
      </c>
      <c r="E253" s="39" t="s">
        <v>2222</v>
      </c>
    </row>
    <row r="254" spans="1:5" ht="12.75">
      <c r="A254" s="35" t="s">
        <v>57</v>
      </c>
      <c r="E254" s="40" t="s">
        <v>1008</v>
      </c>
    </row>
    <row r="255" spans="1:5" ht="12.75">
      <c r="A255" t="s">
        <v>59</v>
      </c>
      <c r="E255" s="39" t="s">
        <v>5</v>
      </c>
    </row>
    <row r="256" spans="1:16" ht="25.5">
      <c r="A256" t="s">
        <v>50</v>
      </c>
      <c s="34" t="s">
        <v>1750</v>
      </c>
      <c s="34" t="s">
        <v>2223</v>
      </c>
      <c s="35" t="s">
        <v>5</v>
      </c>
      <c s="6" t="s">
        <v>2224</v>
      </c>
      <c s="36" t="s">
        <v>82</v>
      </c>
      <c s="37">
        <v>93.15</v>
      </c>
      <c s="36">
        <v>0.00016</v>
      </c>
      <c s="36">
        <f>ROUND(G256*H256,6)</f>
      </c>
      <c r="L256" s="38">
        <v>0</v>
      </c>
      <c s="32">
        <f>ROUND(ROUND(L256,2)*ROUND(G256,3),2)</f>
      </c>
      <c s="36" t="s">
        <v>121</v>
      </c>
      <c>
        <f>(M256*21)/100</f>
      </c>
      <c t="s">
        <v>28</v>
      </c>
    </row>
    <row r="257" spans="1:5" ht="25.5">
      <c r="A257" s="35" t="s">
        <v>56</v>
      </c>
      <c r="E257" s="39" t="s">
        <v>2224</v>
      </c>
    </row>
    <row r="258" spans="1:5" ht="12.75">
      <c r="A258" s="35" t="s">
        <v>57</v>
      </c>
      <c r="E258" s="40" t="s">
        <v>2225</v>
      </c>
    </row>
    <row r="259" spans="1:5" ht="12.75">
      <c r="A259" t="s">
        <v>59</v>
      </c>
      <c r="E259" s="39" t="s">
        <v>5</v>
      </c>
    </row>
    <row r="260" spans="1:16" ht="38.25">
      <c r="A260" t="s">
        <v>50</v>
      </c>
      <c s="34" t="s">
        <v>1753</v>
      </c>
      <c s="34" t="s">
        <v>1013</v>
      </c>
      <c s="35" t="s">
        <v>5</v>
      </c>
      <c s="6" t="s">
        <v>1014</v>
      </c>
      <c s="36" t="s">
        <v>182</v>
      </c>
      <c s="37">
        <v>0.1</v>
      </c>
      <c s="36">
        <v>0</v>
      </c>
      <c s="36">
        <f>ROUND(G260*H260,6)</f>
      </c>
      <c r="L260" s="38">
        <v>0</v>
      </c>
      <c s="32">
        <f>ROUND(ROUND(L260,2)*ROUND(G260,3),2)</f>
      </c>
      <c s="36" t="s">
        <v>121</v>
      </c>
      <c>
        <f>(M260*21)/100</f>
      </c>
      <c t="s">
        <v>28</v>
      </c>
    </row>
    <row r="261" spans="1:5" ht="38.25">
      <c r="A261" s="35" t="s">
        <v>56</v>
      </c>
      <c r="E261" s="39" t="s">
        <v>1015</v>
      </c>
    </row>
    <row r="262" spans="1:5" ht="12.75">
      <c r="A262" s="35" t="s">
        <v>57</v>
      </c>
      <c r="E262" s="40" t="s">
        <v>5</v>
      </c>
    </row>
    <row r="263" spans="1:5" ht="114.75">
      <c r="A263" t="s">
        <v>59</v>
      </c>
      <c r="E263" s="39" t="s">
        <v>987</v>
      </c>
    </row>
    <row r="264" spans="1:13" ht="12.75">
      <c r="A264" t="s">
        <v>47</v>
      </c>
      <c r="C264" s="31" t="s">
        <v>2226</v>
      </c>
      <c r="E264" s="33" t="s">
        <v>2227</v>
      </c>
      <c r="J264" s="32">
        <f>0</f>
      </c>
      <c s="32">
        <f>0</f>
      </c>
      <c s="32">
        <f>0+L265+L269+L273+L277+L281+L285+L289</f>
      </c>
      <c s="32">
        <f>0+M265+M269+M273+M277+M281+M285+M289</f>
      </c>
    </row>
    <row r="265" spans="1:16" ht="25.5">
      <c r="A265" t="s">
        <v>50</v>
      </c>
      <c s="34" t="s">
        <v>1756</v>
      </c>
      <c s="34" t="s">
        <v>2228</v>
      </c>
      <c s="35" t="s">
        <v>5</v>
      </c>
      <c s="6" t="s">
        <v>2229</v>
      </c>
      <c s="36" t="s">
        <v>154</v>
      </c>
      <c s="37">
        <v>343.552</v>
      </c>
      <c s="36">
        <v>0</v>
      </c>
      <c s="36">
        <f>ROUND(G265*H265,6)</f>
      </c>
      <c r="L265" s="38">
        <v>0</v>
      </c>
      <c s="32">
        <f>ROUND(ROUND(L265,2)*ROUND(G265,3),2)</f>
      </c>
      <c s="36" t="s">
        <v>121</v>
      </c>
      <c>
        <f>(M265*21)/100</f>
      </c>
      <c t="s">
        <v>28</v>
      </c>
    </row>
    <row r="266" spans="1:5" ht="25.5">
      <c r="A266" s="35" t="s">
        <v>56</v>
      </c>
      <c r="E266" s="39" t="s">
        <v>2229</v>
      </c>
    </row>
    <row r="267" spans="1:5" ht="12.75">
      <c r="A267" s="35" t="s">
        <v>57</v>
      </c>
      <c r="E267" s="40" t="s">
        <v>2230</v>
      </c>
    </row>
    <row r="268" spans="1:5" ht="25.5">
      <c r="A268" t="s">
        <v>59</v>
      </c>
      <c r="E268" s="39" t="s">
        <v>2231</v>
      </c>
    </row>
    <row r="269" spans="1:16" ht="12.75">
      <c r="A269" t="s">
        <v>50</v>
      </c>
      <c s="34" t="s">
        <v>1759</v>
      </c>
      <c s="34" t="s">
        <v>2232</v>
      </c>
      <c s="35" t="s">
        <v>5</v>
      </c>
      <c s="6" t="s">
        <v>2233</v>
      </c>
      <c s="36" t="s">
        <v>154</v>
      </c>
      <c s="37">
        <v>350.423</v>
      </c>
      <c s="36">
        <v>0.014</v>
      </c>
      <c s="36">
        <f>ROUND(G269*H269,6)</f>
      </c>
      <c r="L269" s="38">
        <v>0</v>
      </c>
      <c s="32">
        <f>ROUND(ROUND(L269,2)*ROUND(G269,3),2)</f>
      </c>
      <c s="36" t="s">
        <v>121</v>
      </c>
      <c>
        <f>(M269*21)/100</f>
      </c>
      <c t="s">
        <v>28</v>
      </c>
    </row>
    <row r="270" spans="1:5" ht="12.75">
      <c r="A270" s="35" t="s">
        <v>56</v>
      </c>
      <c r="E270" s="39" t="s">
        <v>2233</v>
      </c>
    </row>
    <row r="271" spans="1:5" ht="12.75">
      <c r="A271" s="35" t="s">
        <v>57</v>
      </c>
      <c r="E271" s="40" t="s">
        <v>5</v>
      </c>
    </row>
    <row r="272" spans="1:5" ht="12.75">
      <c r="A272" t="s">
        <v>59</v>
      </c>
      <c r="E272" s="39" t="s">
        <v>5</v>
      </c>
    </row>
    <row r="273" spans="1:16" ht="25.5">
      <c r="A273" t="s">
        <v>50</v>
      </c>
      <c s="34" t="s">
        <v>1762</v>
      </c>
      <c s="34" t="s">
        <v>2228</v>
      </c>
      <c s="35" t="s">
        <v>51</v>
      </c>
      <c s="6" t="s">
        <v>2229</v>
      </c>
      <c s="36" t="s">
        <v>154</v>
      </c>
      <c s="37">
        <v>366.35</v>
      </c>
      <c s="36">
        <v>0</v>
      </c>
      <c s="36">
        <f>ROUND(G273*H273,6)</f>
      </c>
      <c r="L273" s="38">
        <v>0</v>
      </c>
      <c s="32">
        <f>ROUND(ROUND(L273,2)*ROUND(G273,3),2)</f>
      </c>
      <c s="36" t="s">
        <v>121</v>
      </c>
      <c>
        <f>(M273*21)/100</f>
      </c>
      <c t="s">
        <v>28</v>
      </c>
    </row>
    <row r="274" spans="1:5" ht="25.5">
      <c r="A274" s="35" t="s">
        <v>56</v>
      </c>
      <c r="E274" s="39" t="s">
        <v>2229</v>
      </c>
    </row>
    <row r="275" spans="1:5" ht="12.75">
      <c r="A275" s="35" t="s">
        <v>57</v>
      </c>
      <c r="E275" s="40" t="s">
        <v>2234</v>
      </c>
    </row>
    <row r="276" spans="1:5" ht="25.5">
      <c r="A276" t="s">
        <v>59</v>
      </c>
      <c r="E276" s="39" t="s">
        <v>2231</v>
      </c>
    </row>
    <row r="277" spans="1:16" ht="25.5">
      <c r="A277" t="s">
        <v>50</v>
      </c>
      <c s="34" t="s">
        <v>1765</v>
      </c>
      <c s="34" t="s">
        <v>2235</v>
      </c>
      <c s="35" t="s">
        <v>5</v>
      </c>
      <c s="6" t="s">
        <v>2236</v>
      </c>
      <c s="36" t="s">
        <v>154</v>
      </c>
      <c s="37">
        <v>373.677</v>
      </c>
      <c s="36">
        <v>0.016</v>
      </c>
      <c s="36">
        <f>ROUND(G277*H277,6)</f>
      </c>
      <c r="L277" s="38">
        <v>0</v>
      </c>
      <c s="32">
        <f>ROUND(ROUND(L277,2)*ROUND(G277,3),2)</f>
      </c>
      <c s="36" t="s">
        <v>121</v>
      </c>
      <c>
        <f>(M277*21)/100</f>
      </c>
      <c t="s">
        <v>28</v>
      </c>
    </row>
    <row r="278" spans="1:5" ht="25.5">
      <c r="A278" s="35" t="s">
        <v>56</v>
      </c>
      <c r="E278" s="39" t="s">
        <v>2236</v>
      </c>
    </row>
    <row r="279" spans="1:5" ht="12.75">
      <c r="A279" s="35" t="s">
        <v>57</v>
      </c>
      <c r="E279" s="40" t="s">
        <v>5</v>
      </c>
    </row>
    <row r="280" spans="1:5" ht="12.75">
      <c r="A280" t="s">
        <v>59</v>
      </c>
      <c r="E280" s="39" t="s">
        <v>5</v>
      </c>
    </row>
    <row r="281" spans="1:16" ht="25.5">
      <c r="A281" t="s">
        <v>50</v>
      </c>
      <c s="34" t="s">
        <v>1768</v>
      </c>
      <c s="34" t="s">
        <v>2237</v>
      </c>
      <c s="35" t="s">
        <v>5</v>
      </c>
      <c s="6" t="s">
        <v>2238</v>
      </c>
      <c s="36" t="s">
        <v>154</v>
      </c>
      <c s="37">
        <v>107.123</v>
      </c>
      <c s="36">
        <v>0.00606</v>
      </c>
      <c s="36">
        <f>ROUND(G281*H281,6)</f>
      </c>
      <c r="L281" s="38">
        <v>0</v>
      </c>
      <c s="32">
        <f>ROUND(ROUND(L281,2)*ROUND(G281,3),2)</f>
      </c>
      <c s="36" t="s">
        <v>121</v>
      </c>
      <c>
        <f>(M281*21)/100</f>
      </c>
      <c t="s">
        <v>28</v>
      </c>
    </row>
    <row r="282" spans="1:5" ht="25.5">
      <c r="A282" s="35" t="s">
        <v>56</v>
      </c>
      <c r="E282" s="39" t="s">
        <v>2238</v>
      </c>
    </row>
    <row r="283" spans="1:5" ht="12.75">
      <c r="A283" s="35" t="s">
        <v>57</v>
      </c>
      <c r="E283" s="40" t="s">
        <v>1008</v>
      </c>
    </row>
    <row r="284" spans="1:5" ht="76.5">
      <c r="A284" t="s">
        <v>59</v>
      </c>
      <c r="E284" s="39" t="s">
        <v>2239</v>
      </c>
    </row>
    <row r="285" spans="1:16" ht="12.75">
      <c r="A285" t="s">
        <v>50</v>
      </c>
      <c s="34" t="s">
        <v>2240</v>
      </c>
      <c s="34" t="s">
        <v>2241</v>
      </c>
      <c s="35" t="s">
        <v>5</v>
      </c>
      <c s="6" t="s">
        <v>2242</v>
      </c>
      <c s="36" t="s">
        <v>154</v>
      </c>
      <c s="37">
        <v>112.479</v>
      </c>
      <c s="36">
        <v>0.0036</v>
      </c>
      <c s="36">
        <f>ROUND(G285*H285,6)</f>
      </c>
      <c r="L285" s="38">
        <v>0</v>
      </c>
      <c s="32">
        <f>ROUND(ROUND(L285,2)*ROUND(G285,3),2)</f>
      </c>
      <c s="36" t="s">
        <v>121</v>
      </c>
      <c>
        <f>(M285*21)/100</f>
      </c>
      <c t="s">
        <v>28</v>
      </c>
    </row>
    <row r="286" spans="1:5" ht="12.75">
      <c r="A286" s="35" t="s">
        <v>56</v>
      </c>
      <c r="E286" s="39" t="s">
        <v>2242</v>
      </c>
    </row>
    <row r="287" spans="1:5" ht="12.75">
      <c r="A287" s="35" t="s">
        <v>57</v>
      </c>
      <c r="E287" s="40" t="s">
        <v>5</v>
      </c>
    </row>
    <row r="288" spans="1:5" ht="12.75">
      <c r="A288" t="s">
        <v>59</v>
      </c>
      <c r="E288" s="39" t="s">
        <v>5</v>
      </c>
    </row>
    <row r="289" spans="1:16" ht="25.5">
      <c r="A289" t="s">
        <v>50</v>
      </c>
      <c s="34" t="s">
        <v>2243</v>
      </c>
      <c s="34" t="s">
        <v>2244</v>
      </c>
      <c s="35" t="s">
        <v>5</v>
      </c>
      <c s="6" t="s">
        <v>2245</v>
      </c>
      <c s="36" t="s">
        <v>182</v>
      </c>
      <c s="37">
        <v>11.939</v>
      </c>
      <c s="36">
        <v>0</v>
      </c>
      <c s="36">
        <f>ROUND(G289*H289,6)</f>
      </c>
      <c r="L289" s="38">
        <v>0</v>
      </c>
      <c s="32">
        <f>ROUND(ROUND(L289,2)*ROUND(G289,3),2)</f>
      </c>
      <c s="36" t="s">
        <v>121</v>
      </c>
      <c>
        <f>(M289*21)/100</f>
      </c>
      <c t="s">
        <v>28</v>
      </c>
    </row>
    <row r="290" spans="1:5" ht="25.5">
      <c r="A290" s="35" t="s">
        <v>56</v>
      </c>
      <c r="E290" s="39" t="s">
        <v>2245</v>
      </c>
    </row>
    <row r="291" spans="1:5" ht="12.75">
      <c r="A291" s="35" t="s">
        <v>57</v>
      </c>
      <c r="E291" s="40" t="s">
        <v>5</v>
      </c>
    </row>
    <row r="292" spans="1:5" ht="114.75">
      <c r="A292" t="s">
        <v>59</v>
      </c>
      <c r="E292" s="39" t="s">
        <v>1146</v>
      </c>
    </row>
    <row r="293" spans="1:13" ht="12.75">
      <c r="A293" t="s">
        <v>47</v>
      </c>
      <c r="C293" s="31" t="s">
        <v>960</v>
      </c>
      <c r="E293" s="33" t="s">
        <v>961</v>
      </c>
      <c r="J293" s="32">
        <f>0</f>
      </c>
      <c s="32">
        <f>0</f>
      </c>
      <c s="32">
        <f>0+L294+L298+L302+L306+L310</f>
      </c>
      <c s="32">
        <f>0+M294+M298+M302+M306+M310</f>
      </c>
    </row>
    <row r="294" spans="1:16" ht="25.5">
      <c r="A294" t="s">
        <v>50</v>
      </c>
      <c s="34" t="s">
        <v>2246</v>
      </c>
      <c s="34" t="s">
        <v>2247</v>
      </c>
      <c s="35" t="s">
        <v>5</v>
      </c>
      <c s="6" t="s">
        <v>2248</v>
      </c>
      <c s="36" t="s">
        <v>89</v>
      </c>
      <c s="37">
        <v>11</v>
      </c>
      <c s="36">
        <v>0</v>
      </c>
      <c s="36">
        <f>ROUND(G294*H294,6)</f>
      </c>
      <c r="L294" s="38">
        <v>0</v>
      </c>
      <c s="32">
        <f>ROUND(ROUND(L294,2)*ROUND(G294,3),2)</f>
      </c>
      <c s="36" t="s">
        <v>55</v>
      </c>
      <c>
        <f>(M294*21)/100</f>
      </c>
      <c t="s">
        <v>28</v>
      </c>
    </row>
    <row r="295" spans="1:5" ht="25.5">
      <c r="A295" s="35" t="s">
        <v>56</v>
      </c>
      <c r="E295" s="39" t="s">
        <v>2248</v>
      </c>
    </row>
    <row r="296" spans="1:5" ht="12.75">
      <c r="A296" s="35" t="s">
        <v>57</v>
      </c>
      <c r="E296" s="40" t="s">
        <v>5</v>
      </c>
    </row>
    <row r="297" spans="1:5" ht="12.75">
      <c r="A297" t="s">
        <v>59</v>
      </c>
      <c r="E297" s="39" t="s">
        <v>5</v>
      </c>
    </row>
    <row r="298" spans="1:16" ht="25.5">
      <c r="A298" t="s">
        <v>50</v>
      </c>
      <c s="34" t="s">
        <v>2249</v>
      </c>
      <c s="34" t="s">
        <v>2250</v>
      </c>
      <c s="35" t="s">
        <v>5</v>
      </c>
      <c s="6" t="s">
        <v>2251</v>
      </c>
      <c s="36" t="s">
        <v>89</v>
      </c>
      <c s="37">
        <v>8</v>
      </c>
      <c s="36">
        <v>0</v>
      </c>
      <c s="36">
        <f>ROUND(G298*H298,6)</f>
      </c>
      <c r="L298" s="38">
        <v>0</v>
      </c>
      <c s="32">
        <f>ROUND(ROUND(L298,2)*ROUND(G298,3),2)</f>
      </c>
      <c s="36" t="s">
        <v>55</v>
      </c>
      <c>
        <f>(M298*21)/100</f>
      </c>
      <c t="s">
        <v>28</v>
      </c>
    </row>
    <row r="299" spans="1:5" ht="25.5">
      <c r="A299" s="35" t="s">
        <v>56</v>
      </c>
      <c r="E299" s="39" t="s">
        <v>2251</v>
      </c>
    </row>
    <row r="300" spans="1:5" ht="12.75">
      <c r="A300" s="35" t="s">
        <v>57</v>
      </c>
      <c r="E300" s="40" t="s">
        <v>5</v>
      </c>
    </row>
    <row r="301" spans="1:5" ht="12.75">
      <c r="A301" t="s">
        <v>59</v>
      </c>
      <c r="E301" s="39" t="s">
        <v>5</v>
      </c>
    </row>
    <row r="302" spans="1:16" ht="25.5">
      <c r="A302" t="s">
        <v>50</v>
      </c>
      <c s="34" t="s">
        <v>2252</v>
      </c>
      <c s="34" t="s">
        <v>2253</v>
      </c>
      <c s="35" t="s">
        <v>5</v>
      </c>
      <c s="6" t="s">
        <v>2254</v>
      </c>
      <c s="36" t="s">
        <v>89</v>
      </c>
      <c s="37">
        <v>6</v>
      </c>
      <c s="36">
        <v>0.001</v>
      </c>
      <c s="36">
        <f>ROUND(G302*H302,6)</f>
      </c>
      <c r="L302" s="38">
        <v>0</v>
      </c>
      <c s="32">
        <f>ROUND(ROUND(L302,2)*ROUND(G302,3),2)</f>
      </c>
      <c s="36" t="s">
        <v>55</v>
      </c>
      <c>
        <f>(M302*21)/100</f>
      </c>
      <c t="s">
        <v>28</v>
      </c>
    </row>
    <row r="303" spans="1:5" ht="25.5">
      <c r="A303" s="35" t="s">
        <v>56</v>
      </c>
      <c r="E303" s="39" t="s">
        <v>2254</v>
      </c>
    </row>
    <row r="304" spans="1:5" ht="12.75">
      <c r="A304" s="35" t="s">
        <v>57</v>
      </c>
      <c r="E304" s="40" t="s">
        <v>5</v>
      </c>
    </row>
    <row r="305" spans="1:5" ht="12.75">
      <c r="A305" t="s">
        <v>59</v>
      </c>
      <c r="E305" s="39" t="s">
        <v>5</v>
      </c>
    </row>
    <row r="306" spans="1:16" ht="25.5">
      <c r="A306" t="s">
        <v>50</v>
      </c>
      <c s="34" t="s">
        <v>2255</v>
      </c>
      <c s="34" t="s">
        <v>2256</v>
      </c>
      <c s="35" t="s">
        <v>5</v>
      </c>
      <c s="6" t="s">
        <v>2257</v>
      </c>
      <c s="36" t="s">
        <v>89</v>
      </c>
      <c s="37">
        <v>2</v>
      </c>
      <c s="36">
        <v>0.001</v>
      </c>
      <c s="36">
        <f>ROUND(G306*H306,6)</f>
      </c>
      <c r="L306" s="38">
        <v>0</v>
      </c>
      <c s="32">
        <f>ROUND(ROUND(L306,2)*ROUND(G306,3),2)</f>
      </c>
      <c s="36" t="s">
        <v>55</v>
      </c>
      <c>
        <f>(M306*21)/100</f>
      </c>
      <c t="s">
        <v>28</v>
      </c>
    </row>
    <row r="307" spans="1:5" ht="25.5">
      <c r="A307" s="35" t="s">
        <v>56</v>
      </c>
      <c r="E307" s="39" t="s">
        <v>2257</v>
      </c>
    </row>
    <row r="308" spans="1:5" ht="12.75">
      <c r="A308" s="35" t="s">
        <v>57</v>
      </c>
      <c r="E308" s="40" t="s">
        <v>5</v>
      </c>
    </row>
    <row r="309" spans="1:5" ht="12.75">
      <c r="A309" t="s">
        <v>59</v>
      </c>
      <c r="E309" s="39" t="s">
        <v>5</v>
      </c>
    </row>
    <row r="310" spans="1:16" ht="25.5">
      <c r="A310" t="s">
        <v>50</v>
      </c>
      <c s="34" t="s">
        <v>2258</v>
      </c>
      <c s="34" t="s">
        <v>2259</v>
      </c>
      <c s="35" t="s">
        <v>5</v>
      </c>
      <c s="6" t="s">
        <v>2260</v>
      </c>
      <c s="36" t="s">
        <v>182</v>
      </c>
      <c s="37">
        <v>0.008</v>
      </c>
      <c s="36">
        <v>0</v>
      </c>
      <c s="36">
        <f>ROUND(G310*H310,6)</f>
      </c>
      <c r="L310" s="38">
        <v>0</v>
      </c>
      <c s="32">
        <f>ROUND(ROUND(L310,2)*ROUND(G310,3),2)</f>
      </c>
      <c s="36" t="s">
        <v>121</v>
      </c>
      <c>
        <f>(M310*21)/100</f>
      </c>
      <c t="s">
        <v>28</v>
      </c>
    </row>
    <row r="311" spans="1:5" ht="25.5">
      <c r="A311" s="35" t="s">
        <v>56</v>
      </c>
      <c r="E311" s="39" t="s">
        <v>2260</v>
      </c>
    </row>
    <row r="312" spans="1:5" ht="12.75">
      <c r="A312" s="35" t="s">
        <v>57</v>
      </c>
      <c r="E312" s="40" t="s">
        <v>5</v>
      </c>
    </row>
    <row r="313" spans="1:5" ht="114.75">
      <c r="A313" t="s">
        <v>59</v>
      </c>
      <c r="E313" s="39" t="s">
        <v>987</v>
      </c>
    </row>
    <row r="314" spans="1:13" ht="12.75">
      <c r="A314" t="s">
        <v>47</v>
      </c>
      <c r="C314" s="31" t="s">
        <v>2261</v>
      </c>
      <c r="E314" s="33" t="s">
        <v>1341</v>
      </c>
      <c r="J314" s="32">
        <f>0</f>
      </c>
      <c s="32">
        <f>0</f>
      </c>
      <c s="32">
        <f>0+L315+L319+L323+L327+L331</f>
      </c>
      <c s="32">
        <f>0+M315+M319+M323+M327+M331</f>
      </c>
    </row>
    <row r="315" spans="1:16" ht="25.5">
      <c r="A315" t="s">
        <v>50</v>
      </c>
      <c s="34" t="s">
        <v>2262</v>
      </c>
      <c s="34" t="s">
        <v>2263</v>
      </c>
      <c s="35" t="s">
        <v>5</v>
      </c>
      <c s="6" t="s">
        <v>2264</v>
      </c>
      <c s="36" t="s">
        <v>89</v>
      </c>
      <c s="37">
        <v>36</v>
      </c>
      <c s="36">
        <v>0</v>
      </c>
      <c s="36">
        <f>ROUND(G315*H315,6)</f>
      </c>
      <c r="L315" s="38">
        <v>0</v>
      </c>
      <c s="32">
        <f>ROUND(ROUND(L315,2)*ROUND(G315,3),2)</f>
      </c>
      <c s="36" t="s">
        <v>121</v>
      </c>
      <c>
        <f>(M315*21)/100</f>
      </c>
      <c t="s">
        <v>28</v>
      </c>
    </row>
    <row r="316" spans="1:5" ht="25.5">
      <c r="A316" s="35" t="s">
        <v>56</v>
      </c>
      <c r="E316" s="39" t="s">
        <v>2264</v>
      </c>
    </row>
    <row r="317" spans="1:5" ht="12.75">
      <c r="A317" s="35" t="s">
        <v>57</v>
      </c>
      <c r="E317" s="40" t="s">
        <v>2265</v>
      </c>
    </row>
    <row r="318" spans="1:5" ht="12.75">
      <c r="A318" t="s">
        <v>59</v>
      </c>
      <c r="E318" s="39" t="s">
        <v>5</v>
      </c>
    </row>
    <row r="319" spans="1:16" ht="12.75">
      <c r="A319" t="s">
        <v>50</v>
      </c>
      <c s="34" t="s">
        <v>2266</v>
      </c>
      <c s="34" t="s">
        <v>2267</v>
      </c>
      <c s="35" t="s">
        <v>5</v>
      </c>
      <c s="6" t="s">
        <v>2268</v>
      </c>
      <c s="36" t="s">
        <v>89</v>
      </c>
      <c s="37">
        <v>36</v>
      </c>
      <c s="36">
        <v>6E-05</v>
      </c>
      <c s="36">
        <f>ROUND(G319*H319,6)</f>
      </c>
      <c r="L319" s="38">
        <v>0</v>
      </c>
      <c s="32">
        <f>ROUND(ROUND(L319,2)*ROUND(G319,3),2)</f>
      </c>
      <c s="36" t="s">
        <v>121</v>
      </c>
      <c>
        <f>(M319*21)/100</f>
      </c>
      <c t="s">
        <v>28</v>
      </c>
    </row>
    <row r="320" spans="1:5" ht="12.75">
      <c r="A320" s="35" t="s">
        <v>56</v>
      </c>
      <c r="E320" s="39" t="s">
        <v>2268</v>
      </c>
    </row>
    <row r="321" spans="1:5" ht="12.75">
      <c r="A321" s="35" t="s">
        <v>57</v>
      </c>
      <c r="E321" s="40" t="s">
        <v>5</v>
      </c>
    </row>
    <row r="322" spans="1:5" ht="12.75">
      <c r="A322" t="s">
        <v>59</v>
      </c>
      <c r="E322" s="39" t="s">
        <v>5</v>
      </c>
    </row>
    <row r="323" spans="1:16" ht="12.75">
      <c r="A323" t="s">
        <v>50</v>
      </c>
      <c s="34" t="s">
        <v>2269</v>
      </c>
      <c s="34" t="s">
        <v>2270</v>
      </c>
      <c s="35" t="s">
        <v>5</v>
      </c>
      <c s="6" t="s">
        <v>2271</v>
      </c>
      <c s="36" t="s">
        <v>89</v>
      </c>
      <c s="37">
        <v>8</v>
      </c>
      <c s="36">
        <v>0</v>
      </c>
      <c s="36">
        <f>ROUND(G323*H323,6)</f>
      </c>
      <c r="L323" s="38">
        <v>0</v>
      </c>
      <c s="32">
        <f>ROUND(ROUND(L323,2)*ROUND(G323,3),2)</f>
      </c>
      <c s="36" t="s">
        <v>121</v>
      </c>
      <c>
        <f>(M323*21)/100</f>
      </c>
      <c t="s">
        <v>28</v>
      </c>
    </row>
    <row r="324" spans="1:5" ht="12.75">
      <c r="A324" s="35" t="s">
        <v>56</v>
      </c>
      <c r="E324" s="39" t="s">
        <v>2271</v>
      </c>
    </row>
    <row r="325" spans="1:5" ht="12.75">
      <c r="A325" s="35" t="s">
        <v>57</v>
      </c>
      <c r="E325" s="40" t="s">
        <v>2272</v>
      </c>
    </row>
    <row r="326" spans="1:5" ht="12.75">
      <c r="A326" t="s">
        <v>59</v>
      </c>
      <c r="E326" s="39" t="s">
        <v>5</v>
      </c>
    </row>
    <row r="327" spans="1:16" ht="12.75">
      <c r="A327" t="s">
        <v>50</v>
      </c>
      <c s="34" t="s">
        <v>2273</v>
      </c>
      <c s="34" t="s">
        <v>2274</v>
      </c>
      <c s="35" t="s">
        <v>5</v>
      </c>
      <c s="6" t="s">
        <v>2275</v>
      </c>
      <c s="36" t="s">
        <v>89</v>
      </c>
      <c s="37">
        <v>8</v>
      </c>
      <c s="36">
        <v>0.00164</v>
      </c>
      <c s="36">
        <f>ROUND(G327*H327,6)</f>
      </c>
      <c r="L327" s="38">
        <v>0</v>
      </c>
      <c s="32">
        <f>ROUND(ROUND(L327,2)*ROUND(G327,3),2)</f>
      </c>
      <c s="36" t="s">
        <v>55</v>
      </c>
      <c>
        <f>(M327*21)/100</f>
      </c>
      <c t="s">
        <v>28</v>
      </c>
    </row>
    <row r="328" spans="1:5" ht="12.75">
      <c r="A328" s="35" t="s">
        <v>56</v>
      </c>
      <c r="E328" s="39" t="s">
        <v>2275</v>
      </c>
    </row>
    <row r="329" spans="1:5" ht="12.75">
      <c r="A329" s="35" t="s">
        <v>57</v>
      </c>
      <c r="E329" s="40" t="s">
        <v>5</v>
      </c>
    </row>
    <row r="330" spans="1:5" ht="12.75">
      <c r="A330" t="s">
        <v>59</v>
      </c>
      <c r="E330" s="39" t="s">
        <v>5</v>
      </c>
    </row>
    <row r="331" spans="1:16" ht="25.5">
      <c r="A331" t="s">
        <v>50</v>
      </c>
      <c s="34" t="s">
        <v>2276</v>
      </c>
      <c s="34" t="s">
        <v>2277</v>
      </c>
      <c s="35" t="s">
        <v>5</v>
      </c>
      <c s="6" t="s">
        <v>2278</v>
      </c>
      <c s="36" t="s">
        <v>182</v>
      </c>
      <c s="37">
        <v>0.015</v>
      </c>
      <c s="36">
        <v>0</v>
      </c>
      <c s="36">
        <f>ROUND(G331*H331,6)</f>
      </c>
      <c r="L331" s="38">
        <v>0</v>
      </c>
      <c s="32">
        <f>ROUND(ROUND(L331,2)*ROUND(G331,3),2)</f>
      </c>
      <c s="36" t="s">
        <v>121</v>
      </c>
      <c>
        <f>(M331*21)/100</f>
      </c>
      <c t="s">
        <v>28</v>
      </c>
    </row>
    <row r="332" spans="1:5" ht="25.5">
      <c r="A332" s="35" t="s">
        <v>56</v>
      </c>
      <c r="E332" s="39" t="s">
        <v>2278</v>
      </c>
    </row>
    <row r="333" spans="1:5" ht="12.75">
      <c r="A333" s="35" t="s">
        <v>57</v>
      </c>
      <c r="E333" s="40" t="s">
        <v>5</v>
      </c>
    </row>
    <row r="334" spans="1:5" ht="114.75">
      <c r="A334" t="s">
        <v>59</v>
      </c>
      <c r="E334" s="39" t="s">
        <v>987</v>
      </c>
    </row>
    <row r="335" spans="1:13" ht="12.75">
      <c r="A335" t="s">
        <v>47</v>
      </c>
      <c r="C335" s="31" t="s">
        <v>2279</v>
      </c>
      <c r="E335" s="33" t="s">
        <v>2280</v>
      </c>
      <c r="J335" s="32">
        <f>0</f>
      </c>
      <c s="32">
        <f>0</f>
      </c>
      <c s="32">
        <f>0+L336+L340+L344+L348+L352+L356+L360+L364+L368+L372+L376+L380+L384+L388+L392+L396+L400+L404+L408+L412+L416+L420+L424+L428+L432</f>
      </c>
      <c s="32">
        <f>0+M336+M340+M344+M348+M352+M356+M360+M364+M368+M372+M376+M380+M384+M388+M392+M396+M400+M404+M408+M412+M416+M420+M424+M428+M432</f>
      </c>
    </row>
    <row r="336" spans="1:16" ht="25.5">
      <c r="A336" t="s">
        <v>50</v>
      </c>
      <c s="34" t="s">
        <v>2281</v>
      </c>
      <c s="34" t="s">
        <v>2282</v>
      </c>
      <c s="35" t="s">
        <v>5</v>
      </c>
      <c s="6" t="s">
        <v>2283</v>
      </c>
      <c s="36" t="s">
        <v>54</v>
      </c>
      <c s="37">
        <v>80.485</v>
      </c>
      <c s="36">
        <v>0.001215</v>
      </c>
      <c s="36">
        <f>ROUND(G336*H336,6)</f>
      </c>
      <c r="L336" s="38">
        <v>0</v>
      </c>
      <c s="32">
        <f>ROUND(ROUND(L336,2)*ROUND(G336,3),2)</f>
      </c>
      <c s="36" t="s">
        <v>121</v>
      </c>
      <c>
        <f>(M336*21)/100</f>
      </c>
      <c t="s">
        <v>28</v>
      </c>
    </row>
    <row r="337" spans="1:5" ht="25.5">
      <c r="A337" s="35" t="s">
        <v>56</v>
      </c>
      <c r="E337" s="39" t="s">
        <v>2283</v>
      </c>
    </row>
    <row r="338" spans="1:5" ht="51">
      <c r="A338" s="35" t="s">
        <v>57</v>
      </c>
      <c r="E338" s="40" t="s">
        <v>2284</v>
      </c>
    </row>
    <row r="339" spans="1:5" ht="140.25">
      <c r="A339" t="s">
        <v>59</v>
      </c>
      <c r="E339" s="39" t="s">
        <v>2285</v>
      </c>
    </row>
    <row r="340" spans="1:16" ht="12.75">
      <c r="A340" t="s">
        <v>50</v>
      </c>
      <c s="34" t="s">
        <v>2286</v>
      </c>
      <c s="34" t="s">
        <v>2287</v>
      </c>
      <c s="35" t="s">
        <v>5</v>
      </c>
      <c s="6" t="s">
        <v>2288</v>
      </c>
      <c s="36" t="s">
        <v>258</v>
      </c>
      <c s="37">
        <v>17.41</v>
      </c>
      <c s="36">
        <v>0</v>
      </c>
      <c s="36">
        <f>ROUND(G340*H340,6)</f>
      </c>
      <c r="L340" s="38">
        <v>0</v>
      </c>
      <c s="32">
        <f>ROUND(ROUND(L340,2)*ROUND(G340,3),2)</f>
      </c>
      <c s="36" t="s">
        <v>55</v>
      </c>
      <c>
        <f>(M340*21)/100</f>
      </c>
      <c t="s">
        <v>28</v>
      </c>
    </row>
    <row r="341" spans="1:5" ht="12.75">
      <c r="A341" s="35" t="s">
        <v>56</v>
      </c>
      <c r="E341" s="39" t="s">
        <v>2288</v>
      </c>
    </row>
    <row r="342" spans="1:5" ht="12.75">
      <c r="A342" s="35" t="s">
        <v>57</v>
      </c>
      <c r="E342" s="40" t="s">
        <v>5</v>
      </c>
    </row>
    <row r="343" spans="1:5" ht="12.75">
      <c r="A343" t="s">
        <v>59</v>
      </c>
      <c r="E343" s="39" t="s">
        <v>5</v>
      </c>
    </row>
    <row r="344" spans="1:16" ht="38.25">
      <c r="A344" t="s">
        <v>50</v>
      </c>
      <c s="34" t="s">
        <v>2289</v>
      </c>
      <c s="34" t="s">
        <v>2290</v>
      </c>
      <c s="35" t="s">
        <v>5</v>
      </c>
      <c s="6" t="s">
        <v>2291</v>
      </c>
      <c s="36" t="s">
        <v>82</v>
      </c>
      <c s="37">
        <v>1354.7</v>
      </c>
      <c s="36">
        <v>0</v>
      </c>
      <c s="36">
        <f>ROUND(G344*H344,6)</f>
      </c>
      <c r="L344" s="38">
        <v>0</v>
      </c>
      <c s="32">
        <f>ROUND(ROUND(L344,2)*ROUND(G344,3),2)</f>
      </c>
      <c s="36" t="s">
        <v>121</v>
      </c>
      <c>
        <f>(M344*21)/100</f>
      </c>
      <c t="s">
        <v>28</v>
      </c>
    </row>
    <row r="345" spans="1:5" ht="38.25">
      <c r="A345" s="35" t="s">
        <v>56</v>
      </c>
      <c r="E345" s="39" t="s">
        <v>2292</v>
      </c>
    </row>
    <row r="346" spans="1:5" ht="255">
      <c r="A346" s="35" t="s">
        <v>57</v>
      </c>
      <c r="E346" s="40" t="s">
        <v>2293</v>
      </c>
    </row>
    <row r="347" spans="1:5" ht="51">
      <c r="A347" t="s">
        <v>59</v>
      </c>
      <c r="E347" s="39" t="s">
        <v>2294</v>
      </c>
    </row>
    <row r="348" spans="1:16" ht="12.75">
      <c r="A348" t="s">
        <v>50</v>
      </c>
      <c s="34" t="s">
        <v>2295</v>
      </c>
      <c s="34" t="s">
        <v>2296</v>
      </c>
      <c s="35" t="s">
        <v>5</v>
      </c>
      <c s="6" t="s">
        <v>2297</v>
      </c>
      <c s="36" t="s">
        <v>54</v>
      </c>
      <c s="37">
        <v>17.576</v>
      </c>
      <c s="36">
        <v>0.55</v>
      </c>
      <c s="36">
        <f>ROUND(G348*H348,6)</f>
      </c>
      <c r="L348" s="38">
        <v>0</v>
      </c>
      <c s="32">
        <f>ROUND(ROUND(L348,2)*ROUND(G348,3),2)</f>
      </c>
      <c s="36" t="s">
        <v>121</v>
      </c>
      <c>
        <f>(M348*21)/100</f>
      </c>
      <c t="s">
        <v>28</v>
      </c>
    </row>
    <row r="349" spans="1:5" ht="12.75">
      <c r="A349" s="35" t="s">
        <v>56</v>
      </c>
      <c r="E349" s="39" t="s">
        <v>2297</v>
      </c>
    </row>
    <row r="350" spans="1:5" ht="191.25">
      <c r="A350" s="35" t="s">
        <v>57</v>
      </c>
      <c r="E350" s="40" t="s">
        <v>2298</v>
      </c>
    </row>
    <row r="351" spans="1:5" ht="12.75">
      <c r="A351" t="s">
        <v>59</v>
      </c>
      <c r="E351" s="39" t="s">
        <v>5</v>
      </c>
    </row>
    <row r="352" spans="1:16" ht="38.25">
      <c r="A352" t="s">
        <v>50</v>
      </c>
      <c s="34" t="s">
        <v>2299</v>
      </c>
      <c s="34" t="s">
        <v>2290</v>
      </c>
      <c s="35" t="s">
        <v>51</v>
      </c>
      <c s="6" t="s">
        <v>2291</v>
      </c>
      <c s="36" t="s">
        <v>82</v>
      </c>
      <c s="37">
        <v>171.5</v>
      </c>
      <c s="36">
        <v>0</v>
      </c>
      <c s="36">
        <f>ROUND(G352*H352,6)</f>
      </c>
      <c r="L352" s="38">
        <v>0</v>
      </c>
      <c s="32">
        <f>ROUND(ROUND(L352,2)*ROUND(G352,3),2)</f>
      </c>
      <c s="36" t="s">
        <v>121</v>
      </c>
      <c>
        <f>(M352*21)/100</f>
      </c>
      <c t="s">
        <v>28</v>
      </c>
    </row>
    <row r="353" spans="1:5" ht="38.25">
      <c r="A353" s="35" t="s">
        <v>56</v>
      </c>
      <c r="E353" s="39" t="s">
        <v>2292</v>
      </c>
    </row>
    <row r="354" spans="1:5" ht="25.5">
      <c r="A354" s="35" t="s">
        <v>57</v>
      </c>
      <c r="E354" s="40" t="s">
        <v>2300</v>
      </c>
    </row>
    <row r="355" spans="1:5" ht="51">
      <c r="A355" t="s">
        <v>59</v>
      </c>
      <c r="E355" s="39" t="s">
        <v>2294</v>
      </c>
    </row>
    <row r="356" spans="1:16" ht="12.75">
      <c r="A356" t="s">
        <v>50</v>
      </c>
      <c s="34" t="s">
        <v>2301</v>
      </c>
      <c s="34" t="s">
        <v>2296</v>
      </c>
      <c s="35" t="s">
        <v>51</v>
      </c>
      <c s="6" t="s">
        <v>2297</v>
      </c>
      <c s="36" t="s">
        <v>54</v>
      </c>
      <c s="37">
        <v>0.906</v>
      </c>
      <c s="36">
        <v>0.55</v>
      </c>
      <c s="36">
        <f>ROUND(G356*H356,6)</f>
      </c>
      <c r="L356" s="38">
        <v>0</v>
      </c>
      <c s="32">
        <f>ROUND(ROUND(L356,2)*ROUND(G356,3),2)</f>
      </c>
      <c s="36" t="s">
        <v>121</v>
      </c>
      <c>
        <f>(M356*21)/100</f>
      </c>
      <c t="s">
        <v>28</v>
      </c>
    </row>
    <row r="357" spans="1:5" ht="12.75">
      <c r="A357" s="35" t="s">
        <v>56</v>
      </c>
      <c r="E357" s="39" t="s">
        <v>2297</v>
      </c>
    </row>
    <row r="358" spans="1:5" ht="51">
      <c r="A358" s="35" t="s">
        <v>57</v>
      </c>
      <c r="E358" s="40" t="s">
        <v>2302</v>
      </c>
    </row>
    <row r="359" spans="1:5" ht="12.75">
      <c r="A359" t="s">
        <v>59</v>
      </c>
      <c r="E359" s="39" t="s">
        <v>5</v>
      </c>
    </row>
    <row r="360" spans="1:16" ht="38.25">
      <c r="A360" t="s">
        <v>50</v>
      </c>
      <c s="34" t="s">
        <v>2303</v>
      </c>
      <c s="34" t="s">
        <v>2304</v>
      </c>
      <c s="35" t="s">
        <v>5</v>
      </c>
      <c s="6" t="s">
        <v>2291</v>
      </c>
      <c s="36" t="s">
        <v>82</v>
      </c>
      <c s="37">
        <v>52</v>
      </c>
      <c s="36">
        <v>0</v>
      </c>
      <c s="36">
        <f>ROUND(G360*H360,6)</f>
      </c>
      <c r="L360" s="38">
        <v>0</v>
      </c>
      <c s="32">
        <f>ROUND(ROUND(L360,2)*ROUND(G360,3),2)</f>
      </c>
      <c s="36" t="s">
        <v>121</v>
      </c>
      <c>
        <f>(M360*21)/100</f>
      </c>
      <c t="s">
        <v>28</v>
      </c>
    </row>
    <row r="361" spans="1:5" ht="38.25">
      <c r="A361" s="35" t="s">
        <v>56</v>
      </c>
      <c r="E361" s="39" t="s">
        <v>2305</v>
      </c>
    </row>
    <row r="362" spans="1:5" ht="25.5">
      <c r="A362" s="35" t="s">
        <v>57</v>
      </c>
      <c r="E362" s="40" t="s">
        <v>2306</v>
      </c>
    </row>
    <row r="363" spans="1:5" ht="51">
      <c r="A363" t="s">
        <v>59</v>
      </c>
      <c r="E363" s="39" t="s">
        <v>2294</v>
      </c>
    </row>
    <row r="364" spans="1:16" ht="12.75">
      <c r="A364" t="s">
        <v>50</v>
      </c>
      <c s="34" t="s">
        <v>2307</v>
      </c>
      <c s="34" t="s">
        <v>2308</v>
      </c>
      <c s="35" t="s">
        <v>5</v>
      </c>
      <c s="6" t="s">
        <v>2309</v>
      </c>
      <c s="36" t="s">
        <v>54</v>
      </c>
      <c s="37">
        <v>2.563</v>
      </c>
      <c s="36">
        <v>0.55</v>
      </c>
      <c s="36">
        <f>ROUND(G364*H364,6)</f>
      </c>
      <c r="L364" s="38">
        <v>0</v>
      </c>
      <c s="32">
        <f>ROUND(ROUND(L364,2)*ROUND(G364,3),2)</f>
      </c>
      <c s="36" t="s">
        <v>121</v>
      </c>
      <c>
        <f>(M364*21)/100</f>
      </c>
      <c t="s">
        <v>28</v>
      </c>
    </row>
    <row r="365" spans="1:5" ht="12.75">
      <c r="A365" s="35" t="s">
        <v>56</v>
      </c>
      <c r="E365" s="39" t="s">
        <v>2309</v>
      </c>
    </row>
    <row r="366" spans="1:5" ht="25.5">
      <c r="A366" s="35" t="s">
        <v>57</v>
      </c>
      <c r="E366" s="40" t="s">
        <v>2310</v>
      </c>
    </row>
    <row r="367" spans="1:5" ht="12.75">
      <c r="A367" t="s">
        <v>59</v>
      </c>
      <c r="E367" s="39" t="s">
        <v>5</v>
      </c>
    </row>
    <row r="368" spans="1:16" ht="38.25">
      <c r="A368" t="s">
        <v>50</v>
      </c>
      <c s="34" t="s">
        <v>2311</v>
      </c>
      <c s="34" t="s">
        <v>2312</v>
      </c>
      <c s="35" t="s">
        <v>5</v>
      </c>
      <c s="6" t="s">
        <v>2313</v>
      </c>
      <c s="36" t="s">
        <v>82</v>
      </c>
      <c s="37">
        <v>112.1</v>
      </c>
      <c s="36">
        <v>0</v>
      </c>
      <c s="36">
        <f>ROUND(G368*H368,6)</f>
      </c>
      <c r="L368" s="38">
        <v>0</v>
      </c>
      <c s="32">
        <f>ROUND(ROUND(L368,2)*ROUND(G368,3),2)</f>
      </c>
      <c s="36" t="s">
        <v>121</v>
      </c>
      <c>
        <f>(M368*21)/100</f>
      </c>
      <c t="s">
        <v>28</v>
      </c>
    </row>
    <row r="369" spans="1:5" ht="51">
      <c r="A369" s="35" t="s">
        <v>56</v>
      </c>
      <c r="E369" s="39" t="s">
        <v>2314</v>
      </c>
    </row>
    <row r="370" spans="1:5" ht="127.5">
      <c r="A370" s="35" t="s">
        <v>57</v>
      </c>
      <c r="E370" s="40" t="s">
        <v>2315</v>
      </c>
    </row>
    <row r="371" spans="1:5" ht="51">
      <c r="A371" t="s">
        <v>59</v>
      </c>
      <c r="E371" s="39" t="s">
        <v>2294</v>
      </c>
    </row>
    <row r="372" spans="1:16" ht="12.75">
      <c r="A372" t="s">
        <v>50</v>
      </c>
      <c s="34" t="s">
        <v>2316</v>
      </c>
      <c s="34" t="s">
        <v>2308</v>
      </c>
      <c s="35" t="s">
        <v>51</v>
      </c>
      <c s="6" t="s">
        <v>2309</v>
      </c>
      <c s="36" t="s">
        <v>54</v>
      </c>
      <c s="37">
        <v>4.754</v>
      </c>
      <c s="36">
        <v>0.55</v>
      </c>
      <c s="36">
        <f>ROUND(G372*H372,6)</f>
      </c>
      <c r="L372" s="38">
        <v>0</v>
      </c>
      <c s="32">
        <f>ROUND(ROUND(L372,2)*ROUND(G372,3),2)</f>
      </c>
      <c s="36" t="s">
        <v>121</v>
      </c>
      <c>
        <f>(M372*21)/100</f>
      </c>
      <c t="s">
        <v>28</v>
      </c>
    </row>
    <row r="373" spans="1:5" ht="12.75">
      <c r="A373" s="35" t="s">
        <v>56</v>
      </c>
      <c r="E373" s="39" t="s">
        <v>2309</v>
      </c>
    </row>
    <row r="374" spans="1:5" ht="127.5">
      <c r="A374" s="35" t="s">
        <v>57</v>
      </c>
      <c r="E374" s="40" t="s">
        <v>2317</v>
      </c>
    </row>
    <row r="375" spans="1:5" ht="12.75">
      <c r="A375" t="s">
        <v>59</v>
      </c>
      <c r="E375" s="39" t="s">
        <v>5</v>
      </c>
    </row>
    <row r="376" spans="1:16" ht="25.5">
      <c r="A376" t="s">
        <v>50</v>
      </c>
      <c s="34" t="s">
        <v>2318</v>
      </c>
      <c s="34" t="s">
        <v>2319</v>
      </c>
      <c s="35" t="s">
        <v>5</v>
      </c>
      <c s="6" t="s">
        <v>2320</v>
      </c>
      <c s="36" t="s">
        <v>154</v>
      </c>
      <c s="37">
        <v>240</v>
      </c>
      <c s="36">
        <v>0</v>
      </c>
      <c s="36">
        <f>ROUND(G376*H376,6)</f>
      </c>
      <c r="L376" s="38">
        <v>0</v>
      </c>
      <c s="32">
        <f>ROUND(ROUND(L376,2)*ROUND(G376,3),2)</f>
      </c>
      <c s="36" t="s">
        <v>121</v>
      </c>
      <c>
        <f>(M376*21)/100</f>
      </c>
      <c t="s">
        <v>28</v>
      </c>
    </row>
    <row r="377" spans="1:5" ht="25.5">
      <c r="A377" s="35" t="s">
        <v>56</v>
      </c>
      <c r="E377" s="39" t="s">
        <v>2320</v>
      </c>
    </row>
    <row r="378" spans="1:5" ht="63.75">
      <c r="A378" s="35" t="s">
        <v>57</v>
      </c>
      <c r="E378" s="40" t="s">
        <v>2321</v>
      </c>
    </row>
    <row r="379" spans="1:5" ht="51">
      <c r="A379" t="s">
        <v>59</v>
      </c>
      <c r="E379" s="39" t="s">
        <v>2322</v>
      </c>
    </row>
    <row r="380" spans="1:16" ht="12.75">
      <c r="A380" t="s">
        <v>50</v>
      </c>
      <c s="34" t="s">
        <v>2323</v>
      </c>
      <c s="34" t="s">
        <v>2324</v>
      </c>
      <c s="35" t="s">
        <v>5</v>
      </c>
      <c s="6" t="s">
        <v>2325</v>
      </c>
      <c s="36" t="s">
        <v>154</v>
      </c>
      <c s="37">
        <v>264</v>
      </c>
      <c s="36">
        <v>0.01176</v>
      </c>
      <c s="36">
        <f>ROUND(G380*H380,6)</f>
      </c>
      <c r="L380" s="38">
        <v>0</v>
      </c>
      <c s="32">
        <f>ROUND(ROUND(L380,2)*ROUND(G380,3),2)</f>
      </c>
      <c s="36" t="s">
        <v>121</v>
      </c>
      <c>
        <f>(M380*21)/100</f>
      </c>
      <c t="s">
        <v>28</v>
      </c>
    </row>
    <row r="381" spans="1:5" ht="12.75">
      <c r="A381" s="35" t="s">
        <v>56</v>
      </c>
      <c r="E381" s="39" t="s">
        <v>2325</v>
      </c>
    </row>
    <row r="382" spans="1:5" ht="12.75">
      <c r="A382" s="35" t="s">
        <v>57</v>
      </c>
      <c r="E382" s="40" t="s">
        <v>5</v>
      </c>
    </row>
    <row r="383" spans="1:5" ht="12.75">
      <c r="A383" t="s">
        <v>59</v>
      </c>
      <c r="E383" s="39" t="s">
        <v>2326</v>
      </c>
    </row>
    <row r="384" spans="1:16" ht="25.5">
      <c r="A384" t="s">
        <v>50</v>
      </c>
      <c s="34" t="s">
        <v>2327</v>
      </c>
      <c s="34" t="s">
        <v>2328</v>
      </c>
      <c s="35" t="s">
        <v>5</v>
      </c>
      <c s="6" t="s">
        <v>2329</v>
      </c>
      <c s="36" t="s">
        <v>154</v>
      </c>
      <c s="37">
        <v>762.28</v>
      </c>
      <c s="36">
        <v>0</v>
      </c>
      <c s="36">
        <f>ROUND(G384*H384,6)</f>
      </c>
      <c r="L384" s="38">
        <v>0</v>
      </c>
      <c s="32">
        <f>ROUND(ROUND(L384,2)*ROUND(G384,3),2)</f>
      </c>
      <c s="36" t="s">
        <v>121</v>
      </c>
      <c>
        <f>(M384*21)/100</f>
      </c>
      <c t="s">
        <v>28</v>
      </c>
    </row>
    <row r="385" spans="1:5" ht="25.5">
      <c r="A385" s="35" t="s">
        <v>56</v>
      </c>
      <c r="E385" s="39" t="s">
        <v>2329</v>
      </c>
    </row>
    <row r="386" spans="1:5" ht="12.75">
      <c r="A386" s="35" t="s">
        <v>57</v>
      </c>
      <c r="E386" s="40" t="s">
        <v>2330</v>
      </c>
    </row>
    <row r="387" spans="1:5" ht="51">
      <c r="A387" t="s">
        <v>59</v>
      </c>
      <c r="E387" s="39" t="s">
        <v>2322</v>
      </c>
    </row>
    <row r="388" spans="1:16" ht="12.75">
      <c r="A388" t="s">
        <v>50</v>
      </c>
      <c s="34" t="s">
        <v>2331</v>
      </c>
      <c s="34" t="s">
        <v>2332</v>
      </c>
      <c s="35" t="s">
        <v>5</v>
      </c>
      <c s="6" t="s">
        <v>2333</v>
      </c>
      <c s="36" t="s">
        <v>154</v>
      </c>
      <c s="37">
        <v>644.028</v>
      </c>
      <c s="36">
        <v>0.0128</v>
      </c>
      <c s="36">
        <f>ROUND(G388*H388,6)</f>
      </c>
      <c r="L388" s="38">
        <v>0</v>
      </c>
      <c s="32">
        <f>ROUND(ROUND(L388,2)*ROUND(G388,3),2)</f>
      </c>
      <c s="36" t="s">
        <v>121</v>
      </c>
      <c>
        <f>(M388*21)/100</f>
      </c>
      <c t="s">
        <v>28</v>
      </c>
    </row>
    <row r="389" spans="1:5" ht="12.75">
      <c r="A389" s="35" t="s">
        <v>56</v>
      </c>
      <c r="E389" s="39" t="s">
        <v>2333</v>
      </c>
    </row>
    <row r="390" spans="1:5" ht="12.75">
      <c r="A390" s="35" t="s">
        <v>57</v>
      </c>
      <c r="E390" s="40" t="s">
        <v>5</v>
      </c>
    </row>
    <row r="391" spans="1:5" ht="12.75">
      <c r="A391" t="s">
        <v>59</v>
      </c>
      <c r="E391" s="39" t="s">
        <v>5</v>
      </c>
    </row>
    <row r="392" spans="1:16" ht="25.5">
      <c r="A392" t="s">
        <v>50</v>
      </c>
      <c s="34" t="s">
        <v>2334</v>
      </c>
      <c s="34" t="s">
        <v>2335</v>
      </c>
      <c s="35" t="s">
        <v>5</v>
      </c>
      <c s="6" t="s">
        <v>2336</v>
      </c>
      <c s="36" t="s">
        <v>54</v>
      </c>
      <c s="37">
        <v>39.968</v>
      </c>
      <c s="36">
        <v>0.023368</v>
      </c>
      <c s="36">
        <f>ROUND(G392*H392,6)</f>
      </c>
      <c r="L392" s="38">
        <v>0</v>
      </c>
      <c s="32">
        <f>ROUND(ROUND(L392,2)*ROUND(G392,3),2)</f>
      </c>
      <c s="36" t="s">
        <v>121</v>
      </c>
      <c>
        <f>(M392*21)/100</f>
      </c>
      <c t="s">
        <v>28</v>
      </c>
    </row>
    <row r="393" spans="1:5" ht="25.5">
      <c r="A393" s="35" t="s">
        <v>56</v>
      </c>
      <c r="E393" s="39" t="s">
        <v>2336</v>
      </c>
    </row>
    <row r="394" spans="1:5" ht="38.25">
      <c r="A394" s="35" t="s">
        <v>57</v>
      </c>
      <c r="E394" s="40" t="s">
        <v>2337</v>
      </c>
    </row>
    <row r="395" spans="1:5" ht="102">
      <c r="A395" t="s">
        <v>59</v>
      </c>
      <c r="E395" s="39" t="s">
        <v>2338</v>
      </c>
    </row>
    <row r="396" spans="1:16" ht="25.5">
      <c r="A396" t="s">
        <v>50</v>
      </c>
      <c s="34" t="s">
        <v>2339</v>
      </c>
      <c s="34" t="s">
        <v>2340</v>
      </c>
      <c s="35" t="s">
        <v>5</v>
      </c>
      <c s="6" t="s">
        <v>2341</v>
      </c>
      <c s="36" t="s">
        <v>154</v>
      </c>
      <c s="37">
        <v>366.35</v>
      </c>
      <c s="36">
        <v>0.015718</v>
      </c>
      <c s="36">
        <f>ROUND(G396*H396,6)</f>
      </c>
      <c r="L396" s="38">
        <v>0</v>
      </c>
      <c s="32">
        <f>ROUND(ROUND(L396,2)*ROUND(G396,3),2)</f>
      </c>
      <c s="36" t="s">
        <v>121</v>
      </c>
      <c>
        <f>(M396*21)/100</f>
      </c>
      <c t="s">
        <v>28</v>
      </c>
    </row>
    <row r="397" spans="1:5" ht="25.5">
      <c r="A397" s="35" t="s">
        <v>56</v>
      </c>
      <c r="E397" s="39" t="s">
        <v>2341</v>
      </c>
    </row>
    <row r="398" spans="1:5" ht="12.75">
      <c r="A398" s="35" t="s">
        <v>57</v>
      </c>
      <c r="E398" s="40" t="s">
        <v>2234</v>
      </c>
    </row>
    <row r="399" spans="1:5" ht="51">
      <c r="A399" t="s">
        <v>59</v>
      </c>
      <c r="E399" s="39" t="s">
        <v>2342</v>
      </c>
    </row>
    <row r="400" spans="1:16" ht="25.5">
      <c r="A400" t="s">
        <v>50</v>
      </c>
      <c s="34" t="s">
        <v>2343</v>
      </c>
      <c s="34" t="s">
        <v>2344</v>
      </c>
      <c s="35" t="s">
        <v>5</v>
      </c>
      <c s="6" t="s">
        <v>2345</v>
      </c>
      <c s="36" t="s">
        <v>154</v>
      </c>
      <c s="37">
        <v>11.072</v>
      </c>
      <c s="36">
        <v>0.00982</v>
      </c>
      <c s="36">
        <f>ROUND(G400*H400,6)</f>
      </c>
      <c r="L400" s="38">
        <v>0</v>
      </c>
      <c s="32">
        <f>ROUND(ROUND(L400,2)*ROUND(G400,3),2)</f>
      </c>
      <c s="36" t="s">
        <v>121</v>
      </c>
      <c>
        <f>(M400*21)/100</f>
      </c>
      <c t="s">
        <v>28</v>
      </c>
    </row>
    <row r="401" spans="1:5" ht="25.5">
      <c r="A401" s="35" t="s">
        <v>56</v>
      </c>
      <c r="E401" s="39" t="s">
        <v>2345</v>
      </c>
    </row>
    <row r="402" spans="1:5" ht="102">
      <c r="A402" s="35" t="s">
        <v>57</v>
      </c>
      <c r="E402" s="40" t="s">
        <v>2346</v>
      </c>
    </row>
    <row r="403" spans="1:5" ht="51">
      <c r="A403" t="s">
        <v>59</v>
      </c>
      <c r="E403" s="39" t="s">
        <v>2342</v>
      </c>
    </row>
    <row r="404" spans="1:16" ht="25.5">
      <c r="A404" t="s">
        <v>50</v>
      </c>
      <c s="34" t="s">
        <v>2347</v>
      </c>
      <c s="34" t="s">
        <v>2348</v>
      </c>
      <c s="35" t="s">
        <v>5</v>
      </c>
      <c s="6" t="s">
        <v>2349</v>
      </c>
      <c s="36" t="s">
        <v>154</v>
      </c>
      <c s="37">
        <v>366.35</v>
      </c>
      <c s="36">
        <v>0.019556</v>
      </c>
      <c s="36">
        <f>ROUND(G404*H404,6)</f>
      </c>
      <c r="L404" s="38">
        <v>0</v>
      </c>
      <c s="32">
        <f>ROUND(ROUND(L404,2)*ROUND(G404,3),2)</f>
      </c>
      <c s="36" t="s">
        <v>121</v>
      </c>
      <c>
        <f>(M404*21)/100</f>
      </c>
      <c t="s">
        <v>28</v>
      </c>
    </row>
    <row r="405" spans="1:5" ht="25.5">
      <c r="A405" s="35" t="s">
        <v>56</v>
      </c>
      <c r="E405" s="39" t="s">
        <v>2349</v>
      </c>
    </row>
    <row r="406" spans="1:5" ht="12.75">
      <c r="A406" s="35" t="s">
        <v>57</v>
      </c>
      <c r="E406" s="40" t="s">
        <v>2234</v>
      </c>
    </row>
    <row r="407" spans="1:5" ht="51">
      <c r="A407" t="s">
        <v>59</v>
      </c>
      <c r="E407" s="39" t="s">
        <v>2342</v>
      </c>
    </row>
    <row r="408" spans="1:16" ht="12.75">
      <c r="A408" t="s">
        <v>50</v>
      </c>
      <c s="34" t="s">
        <v>2350</v>
      </c>
      <c s="34" t="s">
        <v>2351</v>
      </c>
      <c s="35" t="s">
        <v>5</v>
      </c>
      <c s="6" t="s">
        <v>2352</v>
      </c>
      <c s="36" t="s">
        <v>154</v>
      </c>
      <c s="37">
        <v>709.442</v>
      </c>
      <c s="36">
        <v>0</v>
      </c>
      <c s="36">
        <f>ROUND(G408*H408,6)</f>
      </c>
      <c r="L408" s="38">
        <v>0</v>
      </c>
      <c s="32">
        <f>ROUND(ROUND(L408,2)*ROUND(G408,3),2)</f>
      </c>
      <c s="36" t="s">
        <v>121</v>
      </c>
      <c>
        <f>(M408*21)/100</f>
      </c>
      <c t="s">
        <v>28</v>
      </c>
    </row>
    <row r="409" spans="1:5" ht="12.75">
      <c r="A409" s="35" t="s">
        <v>56</v>
      </c>
      <c r="E409" s="39" t="s">
        <v>2352</v>
      </c>
    </row>
    <row r="410" spans="1:5" ht="51">
      <c r="A410" s="35" t="s">
        <v>57</v>
      </c>
      <c r="E410" s="40" t="s">
        <v>2353</v>
      </c>
    </row>
    <row r="411" spans="1:5" ht="25.5">
      <c r="A411" t="s">
        <v>59</v>
      </c>
      <c r="E411" s="39" t="s">
        <v>2354</v>
      </c>
    </row>
    <row r="412" spans="1:16" ht="12.75">
      <c r="A412" t="s">
        <v>50</v>
      </c>
      <c s="34" t="s">
        <v>2355</v>
      </c>
      <c s="34" t="s">
        <v>2324</v>
      </c>
      <c s="35" t="s">
        <v>51</v>
      </c>
      <c s="6" t="s">
        <v>2325</v>
      </c>
      <c s="36" t="s">
        <v>154</v>
      </c>
      <c s="37">
        <v>780.386</v>
      </c>
      <c s="36">
        <v>0.01176</v>
      </c>
      <c s="36">
        <f>ROUND(G412*H412,6)</f>
      </c>
      <c r="L412" s="38">
        <v>0</v>
      </c>
      <c s="32">
        <f>ROUND(ROUND(L412,2)*ROUND(G412,3),2)</f>
      </c>
      <c s="36" t="s">
        <v>121</v>
      </c>
      <c>
        <f>(M412*21)/100</f>
      </c>
      <c t="s">
        <v>28</v>
      </c>
    </row>
    <row r="413" spans="1:5" ht="12.75">
      <c r="A413" s="35" t="s">
        <v>56</v>
      </c>
      <c r="E413" s="39" t="s">
        <v>2325</v>
      </c>
    </row>
    <row r="414" spans="1:5" ht="12.75">
      <c r="A414" s="35" t="s">
        <v>57</v>
      </c>
      <c r="E414" s="40" t="s">
        <v>5</v>
      </c>
    </row>
    <row r="415" spans="1:5" ht="12.75">
      <c r="A415" t="s">
        <v>59</v>
      </c>
      <c r="E415" s="39" t="s">
        <v>5</v>
      </c>
    </row>
    <row r="416" spans="1:16" ht="12.75">
      <c r="A416" t="s">
        <v>50</v>
      </c>
      <c s="34" t="s">
        <v>2356</v>
      </c>
      <c s="34" t="s">
        <v>2357</v>
      </c>
      <c s="35" t="s">
        <v>5</v>
      </c>
      <c s="6" t="s">
        <v>2358</v>
      </c>
      <c s="36" t="s">
        <v>154</v>
      </c>
      <c s="37">
        <v>1146.736</v>
      </c>
      <c s="36">
        <v>0.000197</v>
      </c>
      <c s="36">
        <f>ROUND(G416*H416,6)</f>
      </c>
      <c r="L416" s="38">
        <v>0</v>
      </c>
      <c s="32">
        <f>ROUND(ROUND(L416,2)*ROUND(G416,3),2)</f>
      </c>
      <c s="36" t="s">
        <v>121</v>
      </c>
      <c>
        <f>(M416*21)/100</f>
      </c>
      <c t="s">
        <v>28</v>
      </c>
    </row>
    <row r="417" spans="1:5" ht="12.75">
      <c r="A417" s="35" t="s">
        <v>56</v>
      </c>
      <c r="E417" s="39" t="s">
        <v>2358</v>
      </c>
    </row>
    <row r="418" spans="1:5" ht="12.75">
      <c r="A418" s="35" t="s">
        <v>57</v>
      </c>
      <c r="E418" s="40" t="s">
        <v>2359</v>
      </c>
    </row>
    <row r="419" spans="1:5" ht="76.5">
      <c r="A419" t="s">
        <v>59</v>
      </c>
      <c r="E419" s="39" t="s">
        <v>2360</v>
      </c>
    </row>
    <row r="420" spans="1:16" ht="25.5">
      <c r="A420" t="s">
        <v>50</v>
      </c>
      <c s="34" t="s">
        <v>2361</v>
      </c>
      <c s="34" t="s">
        <v>2362</v>
      </c>
      <c s="35" t="s">
        <v>5</v>
      </c>
      <c s="6" t="s">
        <v>2363</v>
      </c>
      <c s="36" t="s">
        <v>154</v>
      </c>
      <c s="37">
        <v>366.35</v>
      </c>
      <c s="36">
        <v>0</v>
      </c>
      <c s="36">
        <f>ROUND(G420*H420,6)</f>
      </c>
      <c r="L420" s="38">
        <v>0</v>
      </c>
      <c s="32">
        <f>ROUND(ROUND(L420,2)*ROUND(G420,3),2)</f>
      </c>
      <c s="36" t="s">
        <v>121</v>
      </c>
      <c>
        <f>(M420*21)/100</f>
      </c>
      <c t="s">
        <v>28</v>
      </c>
    </row>
    <row r="421" spans="1:5" ht="25.5">
      <c r="A421" s="35" t="s">
        <v>56</v>
      </c>
      <c r="E421" s="39" t="s">
        <v>2363</v>
      </c>
    </row>
    <row r="422" spans="1:5" ht="12.75">
      <c r="A422" s="35" t="s">
        <v>57</v>
      </c>
      <c r="E422" s="40" t="s">
        <v>2234</v>
      </c>
    </row>
    <row r="423" spans="1:5" ht="12.75">
      <c r="A423" t="s">
        <v>59</v>
      </c>
      <c r="E423" s="39" t="s">
        <v>5</v>
      </c>
    </row>
    <row r="424" spans="1:16" ht="12.75">
      <c r="A424" t="s">
        <v>50</v>
      </c>
      <c s="34" t="s">
        <v>2364</v>
      </c>
      <c s="34" t="s">
        <v>2365</v>
      </c>
      <c s="35" t="s">
        <v>5</v>
      </c>
      <c s="6" t="s">
        <v>2366</v>
      </c>
      <c s="36" t="s">
        <v>54</v>
      </c>
      <c s="37">
        <v>10.075</v>
      </c>
      <c s="36">
        <v>0.55</v>
      </c>
      <c s="36">
        <f>ROUND(G424*H424,6)</f>
      </c>
      <c r="L424" s="38">
        <v>0</v>
      </c>
      <c s="32">
        <f>ROUND(ROUND(L424,2)*ROUND(G424,3),2)</f>
      </c>
      <c s="36" t="s">
        <v>121</v>
      </c>
      <c>
        <f>(M424*21)/100</f>
      </c>
      <c t="s">
        <v>28</v>
      </c>
    </row>
    <row r="425" spans="1:5" ht="12.75">
      <c r="A425" s="35" t="s">
        <v>56</v>
      </c>
      <c r="E425" s="39" t="s">
        <v>2366</v>
      </c>
    </row>
    <row r="426" spans="1:5" ht="38.25">
      <c r="A426" s="35" t="s">
        <v>57</v>
      </c>
      <c r="E426" s="40" t="s">
        <v>2367</v>
      </c>
    </row>
    <row r="427" spans="1:5" ht="12.75">
      <c r="A427" t="s">
        <v>59</v>
      </c>
      <c r="E427" s="39" t="s">
        <v>5</v>
      </c>
    </row>
    <row r="428" spans="1:16" ht="12.75">
      <c r="A428" t="s">
        <v>50</v>
      </c>
      <c s="34" t="s">
        <v>2368</v>
      </c>
      <c s="34" t="s">
        <v>2369</v>
      </c>
      <c s="35" t="s">
        <v>5</v>
      </c>
      <c s="6" t="s">
        <v>2370</v>
      </c>
      <c s="36" t="s">
        <v>54</v>
      </c>
      <c s="37">
        <v>10.075</v>
      </c>
      <c s="36">
        <v>0.002808</v>
      </c>
      <c s="36">
        <f>ROUND(G428*H428,6)</f>
      </c>
      <c r="L428" s="38">
        <v>0</v>
      </c>
      <c s="32">
        <f>ROUND(ROUND(L428,2)*ROUND(G428,3),2)</f>
      </c>
      <c s="36" t="s">
        <v>121</v>
      </c>
      <c>
        <f>(M428*21)/100</f>
      </c>
      <c t="s">
        <v>28</v>
      </c>
    </row>
    <row r="429" spans="1:5" ht="12.75">
      <c r="A429" s="35" t="s">
        <v>56</v>
      </c>
      <c r="E429" s="39" t="s">
        <v>2370</v>
      </c>
    </row>
    <row r="430" spans="1:5" ht="12.75">
      <c r="A430" s="35" t="s">
        <v>57</v>
      </c>
      <c r="E430" s="40" t="s">
        <v>5</v>
      </c>
    </row>
    <row r="431" spans="1:5" ht="89.25">
      <c r="A431" t="s">
        <v>59</v>
      </c>
      <c r="E431" s="39" t="s">
        <v>2371</v>
      </c>
    </row>
    <row r="432" spans="1:16" ht="25.5">
      <c r="A432" t="s">
        <v>50</v>
      </c>
      <c s="34" t="s">
        <v>2372</v>
      </c>
      <c s="34" t="s">
        <v>2373</v>
      </c>
      <c s="35" t="s">
        <v>5</v>
      </c>
      <c s="6" t="s">
        <v>2374</v>
      </c>
      <c s="36" t="s">
        <v>182</v>
      </c>
      <c s="37">
        <v>51.469</v>
      </c>
      <c s="36">
        <v>0</v>
      </c>
      <c s="36">
        <f>ROUND(G432*H432,6)</f>
      </c>
      <c r="L432" s="38">
        <v>0</v>
      </c>
      <c s="32">
        <f>ROUND(ROUND(L432,2)*ROUND(G432,3),2)</f>
      </c>
      <c s="36" t="s">
        <v>121</v>
      </c>
      <c>
        <f>(M432*21)/100</f>
      </c>
      <c t="s">
        <v>28</v>
      </c>
    </row>
    <row r="433" spans="1:5" ht="25.5">
      <c r="A433" s="35" t="s">
        <v>56</v>
      </c>
      <c r="E433" s="39" t="s">
        <v>2374</v>
      </c>
    </row>
    <row r="434" spans="1:5" ht="12.75">
      <c r="A434" s="35" t="s">
        <v>57</v>
      </c>
      <c r="E434" s="40" t="s">
        <v>5</v>
      </c>
    </row>
    <row r="435" spans="1:5" ht="114.75">
      <c r="A435" t="s">
        <v>59</v>
      </c>
      <c r="E435" s="39" t="s">
        <v>284</v>
      </c>
    </row>
    <row r="436" spans="1:13" ht="12.75">
      <c r="A436" t="s">
        <v>47</v>
      </c>
      <c r="C436" s="31" t="s">
        <v>1315</v>
      </c>
      <c r="E436" s="33" t="s">
        <v>1316</v>
      </c>
      <c r="J436" s="32">
        <f>0</f>
      </c>
      <c s="32">
        <f>0</f>
      </c>
      <c s="32">
        <f>0+L437+L441+L445+L449+L453+L457+L461+L465+L469+L473+L477+L481+L485+L489+L493+L497+L501+L505+L509</f>
      </c>
      <c s="32">
        <f>0+M437+M441+M445+M449+M453+M457+M461+M465+M469+M473+M477+M481+M485+M489+M493+M497+M501+M505+M509</f>
      </c>
    </row>
    <row r="437" spans="1:16" ht="25.5">
      <c r="A437" t="s">
        <v>50</v>
      </c>
      <c s="34" t="s">
        <v>2375</v>
      </c>
      <c s="34" t="s">
        <v>2376</v>
      </c>
      <c s="35" t="s">
        <v>5</v>
      </c>
      <c s="6" t="s">
        <v>2377</v>
      </c>
      <c s="36" t="s">
        <v>154</v>
      </c>
      <c s="37">
        <v>79.701</v>
      </c>
      <c s="36">
        <v>0.044284</v>
      </c>
      <c s="36">
        <f>ROUND(G437*H437,6)</f>
      </c>
      <c r="L437" s="38">
        <v>0</v>
      </c>
      <c s="32">
        <f>ROUND(ROUND(L437,2)*ROUND(G437,3),2)</f>
      </c>
      <c s="36" t="s">
        <v>121</v>
      </c>
      <c>
        <f>(M437*21)/100</f>
      </c>
      <c t="s">
        <v>28</v>
      </c>
    </row>
    <row r="438" spans="1:5" ht="38.25">
      <c r="A438" s="35" t="s">
        <v>56</v>
      </c>
      <c r="E438" s="39" t="s">
        <v>2378</v>
      </c>
    </row>
    <row r="439" spans="1:5" ht="127.5">
      <c r="A439" s="35" t="s">
        <v>57</v>
      </c>
      <c r="E439" s="40" t="s">
        <v>2379</v>
      </c>
    </row>
    <row r="440" spans="1:5" ht="140.25">
      <c r="A440" t="s">
        <v>59</v>
      </c>
      <c r="E440" s="39" t="s">
        <v>2380</v>
      </c>
    </row>
    <row r="441" spans="1:16" ht="25.5">
      <c r="A441" t="s">
        <v>50</v>
      </c>
      <c s="34" t="s">
        <v>2381</v>
      </c>
      <c s="34" t="s">
        <v>2382</v>
      </c>
      <c s="35" t="s">
        <v>5</v>
      </c>
      <c s="6" t="s">
        <v>2383</v>
      </c>
      <c s="36" t="s">
        <v>154</v>
      </c>
      <c s="37">
        <v>148.341</v>
      </c>
      <c s="36">
        <v>0.045544</v>
      </c>
      <c s="36">
        <f>ROUND(G441*H441,6)</f>
      </c>
      <c r="L441" s="38">
        <v>0</v>
      </c>
      <c s="32">
        <f>ROUND(ROUND(L441,2)*ROUND(G441,3),2)</f>
      </c>
      <c s="36" t="s">
        <v>121</v>
      </c>
      <c>
        <f>(M441*21)/100</f>
      </c>
      <c t="s">
        <v>28</v>
      </c>
    </row>
    <row r="442" spans="1:5" ht="38.25">
      <c r="A442" s="35" t="s">
        <v>56</v>
      </c>
      <c r="E442" s="39" t="s">
        <v>2384</v>
      </c>
    </row>
    <row r="443" spans="1:5" ht="165.75">
      <c r="A443" s="35" t="s">
        <v>57</v>
      </c>
      <c r="E443" s="40" t="s">
        <v>2385</v>
      </c>
    </row>
    <row r="444" spans="1:5" ht="140.25">
      <c r="A444" t="s">
        <v>59</v>
      </c>
      <c r="E444" s="39" t="s">
        <v>2380</v>
      </c>
    </row>
    <row r="445" spans="1:16" ht="25.5">
      <c r="A445" t="s">
        <v>50</v>
      </c>
      <c s="34" t="s">
        <v>2386</v>
      </c>
      <c s="34" t="s">
        <v>2387</v>
      </c>
      <c s="35" t="s">
        <v>5</v>
      </c>
      <c s="6" t="s">
        <v>2388</v>
      </c>
      <c s="36" t="s">
        <v>154</v>
      </c>
      <c s="37">
        <v>228.042</v>
      </c>
      <c s="36">
        <v>0.0002</v>
      </c>
      <c s="36">
        <f>ROUND(G445*H445,6)</f>
      </c>
      <c r="L445" s="38">
        <v>0</v>
      </c>
      <c s="32">
        <f>ROUND(ROUND(L445,2)*ROUND(G445,3),2)</f>
      </c>
      <c s="36" t="s">
        <v>121</v>
      </c>
      <c>
        <f>(M445*21)/100</f>
      </c>
      <c t="s">
        <v>28</v>
      </c>
    </row>
    <row r="446" spans="1:5" ht="25.5">
      <c r="A446" s="35" t="s">
        <v>56</v>
      </c>
      <c r="E446" s="39" t="s">
        <v>2388</v>
      </c>
    </row>
    <row r="447" spans="1:5" ht="12.75">
      <c r="A447" s="35" t="s">
        <v>57</v>
      </c>
      <c r="E447" s="40" t="s">
        <v>2389</v>
      </c>
    </row>
    <row r="448" spans="1:5" ht="140.25">
      <c r="A448" t="s">
        <v>59</v>
      </c>
      <c r="E448" s="39" t="s">
        <v>2380</v>
      </c>
    </row>
    <row r="449" spans="1:16" ht="38.25">
      <c r="A449" t="s">
        <v>50</v>
      </c>
      <c s="34" t="s">
        <v>2390</v>
      </c>
      <c s="34" t="s">
        <v>2391</v>
      </c>
      <c s="35" t="s">
        <v>5</v>
      </c>
      <c s="6" t="s">
        <v>2392</v>
      </c>
      <c s="36" t="s">
        <v>154</v>
      </c>
      <c s="37">
        <v>17.562</v>
      </c>
      <c s="36">
        <v>0.01481</v>
      </c>
      <c s="36">
        <f>ROUND(G449*H449,6)</f>
      </c>
      <c r="L449" s="38">
        <v>0</v>
      </c>
      <c s="32">
        <f>ROUND(ROUND(L449,2)*ROUND(G449,3),2)</f>
      </c>
      <c s="36" t="s">
        <v>121</v>
      </c>
      <c>
        <f>(M449*21)/100</f>
      </c>
      <c t="s">
        <v>28</v>
      </c>
    </row>
    <row r="450" spans="1:5" ht="38.25">
      <c r="A450" s="35" t="s">
        <v>56</v>
      </c>
      <c r="E450" s="39" t="s">
        <v>2393</v>
      </c>
    </row>
    <row r="451" spans="1:5" ht="165.75">
      <c r="A451" s="35" t="s">
        <v>57</v>
      </c>
      <c r="E451" s="40" t="s">
        <v>2394</v>
      </c>
    </row>
    <row r="452" spans="1:5" ht="165.75">
      <c r="A452" t="s">
        <v>59</v>
      </c>
      <c r="E452" s="39" t="s">
        <v>2395</v>
      </c>
    </row>
    <row r="453" spans="1:16" ht="38.25">
      <c r="A453" t="s">
        <v>50</v>
      </c>
      <c s="34" t="s">
        <v>2396</v>
      </c>
      <c s="34" t="s">
        <v>2397</v>
      </c>
      <c s="35" t="s">
        <v>5</v>
      </c>
      <c s="6" t="s">
        <v>2398</v>
      </c>
      <c s="36" t="s">
        <v>154</v>
      </c>
      <c s="37">
        <v>289.31</v>
      </c>
      <c s="36">
        <v>0.012201</v>
      </c>
      <c s="36">
        <f>ROUND(G453*H453,6)</f>
      </c>
      <c r="L453" s="38">
        <v>0</v>
      </c>
      <c s="32">
        <f>ROUND(ROUND(L453,2)*ROUND(G453,3),2)</f>
      </c>
      <c s="36" t="s">
        <v>121</v>
      </c>
      <c>
        <f>(M453*21)/100</f>
      </c>
      <c t="s">
        <v>28</v>
      </c>
    </row>
    <row r="454" spans="1:5" ht="38.25">
      <c r="A454" s="35" t="s">
        <v>56</v>
      </c>
      <c r="E454" s="39" t="s">
        <v>2399</v>
      </c>
    </row>
    <row r="455" spans="1:5" ht="114.75">
      <c r="A455" s="35" t="s">
        <v>57</v>
      </c>
      <c r="E455" s="40" t="s">
        <v>2400</v>
      </c>
    </row>
    <row r="456" spans="1:5" ht="140.25">
      <c r="A456" t="s">
        <v>59</v>
      </c>
      <c r="E456" s="39" t="s">
        <v>2401</v>
      </c>
    </row>
    <row r="457" spans="1:16" ht="38.25">
      <c r="A457" t="s">
        <v>50</v>
      </c>
      <c s="34" t="s">
        <v>2402</v>
      </c>
      <c s="34" t="s">
        <v>2403</v>
      </c>
      <c s="35" t="s">
        <v>5</v>
      </c>
      <c s="6" t="s">
        <v>2404</v>
      </c>
      <c s="36" t="s">
        <v>154</v>
      </c>
      <c s="37">
        <v>557</v>
      </c>
      <c s="36">
        <v>0.016914</v>
      </c>
      <c s="36">
        <f>ROUND(G457*H457,6)</f>
      </c>
      <c r="L457" s="38">
        <v>0</v>
      </c>
      <c s="32">
        <f>ROUND(ROUND(L457,2)*ROUND(G457,3),2)</f>
      </c>
      <c s="36" t="s">
        <v>121</v>
      </c>
      <c>
        <f>(M457*21)/100</f>
      </c>
      <c t="s">
        <v>28</v>
      </c>
    </row>
    <row r="458" spans="1:5" ht="38.25">
      <c r="A458" s="35" t="s">
        <v>56</v>
      </c>
      <c r="E458" s="39" t="s">
        <v>2405</v>
      </c>
    </row>
    <row r="459" spans="1:5" ht="12.75">
      <c r="A459" s="35" t="s">
        <v>57</v>
      </c>
      <c r="E459" s="40" t="s">
        <v>2406</v>
      </c>
    </row>
    <row r="460" spans="1:5" ht="140.25">
      <c r="A460" t="s">
        <v>59</v>
      </c>
      <c r="E460" s="39" t="s">
        <v>2401</v>
      </c>
    </row>
    <row r="461" spans="1:16" ht="38.25">
      <c r="A461" t="s">
        <v>50</v>
      </c>
      <c s="34" t="s">
        <v>2407</v>
      </c>
      <c s="34" t="s">
        <v>2408</v>
      </c>
      <c s="35" t="s">
        <v>5</v>
      </c>
      <c s="6" t="s">
        <v>2409</v>
      </c>
      <c s="36" t="s">
        <v>154</v>
      </c>
      <c s="37">
        <v>36.99</v>
      </c>
      <c s="36">
        <v>0.012589</v>
      </c>
      <c s="36">
        <f>ROUND(G461*H461,6)</f>
      </c>
      <c r="L461" s="38">
        <v>0</v>
      </c>
      <c s="32">
        <f>ROUND(ROUND(L461,2)*ROUND(G461,3),2)</f>
      </c>
      <c s="36" t="s">
        <v>121</v>
      </c>
      <c>
        <f>(M461*21)/100</f>
      </c>
      <c t="s">
        <v>28</v>
      </c>
    </row>
    <row r="462" spans="1:5" ht="38.25">
      <c r="A462" s="35" t="s">
        <v>56</v>
      </c>
      <c r="E462" s="39" t="s">
        <v>2410</v>
      </c>
    </row>
    <row r="463" spans="1:5" ht="25.5">
      <c r="A463" s="35" t="s">
        <v>57</v>
      </c>
      <c r="E463" s="40" t="s">
        <v>2411</v>
      </c>
    </row>
    <row r="464" spans="1:5" ht="140.25">
      <c r="A464" t="s">
        <v>59</v>
      </c>
      <c r="E464" s="39" t="s">
        <v>2401</v>
      </c>
    </row>
    <row r="465" spans="1:16" ht="25.5">
      <c r="A465" t="s">
        <v>50</v>
      </c>
      <c s="34" t="s">
        <v>2412</v>
      </c>
      <c s="34" t="s">
        <v>2413</v>
      </c>
      <c s="35" t="s">
        <v>5</v>
      </c>
      <c s="6" t="s">
        <v>2414</v>
      </c>
      <c s="36" t="s">
        <v>154</v>
      </c>
      <c s="37">
        <v>883.3</v>
      </c>
      <c s="36">
        <v>0.0001</v>
      </c>
      <c s="36">
        <f>ROUND(G465*H465,6)</f>
      </c>
      <c r="L465" s="38">
        <v>0</v>
      </c>
      <c s="32">
        <f>ROUND(ROUND(L465,2)*ROUND(G465,3),2)</f>
      </c>
      <c s="36" t="s">
        <v>121</v>
      </c>
      <c>
        <f>(M465*21)/100</f>
      </c>
      <c t="s">
        <v>28</v>
      </c>
    </row>
    <row r="466" spans="1:5" ht="25.5">
      <c r="A466" s="35" t="s">
        <v>56</v>
      </c>
      <c r="E466" s="39" t="s">
        <v>2414</v>
      </c>
    </row>
    <row r="467" spans="1:5" ht="12.75">
      <c r="A467" s="35" t="s">
        <v>57</v>
      </c>
      <c r="E467" s="40" t="s">
        <v>2415</v>
      </c>
    </row>
    <row r="468" spans="1:5" ht="140.25">
      <c r="A468" t="s">
        <v>59</v>
      </c>
      <c r="E468" s="39" t="s">
        <v>2401</v>
      </c>
    </row>
    <row r="469" spans="1:16" ht="25.5">
      <c r="A469" t="s">
        <v>50</v>
      </c>
      <c s="34" t="s">
        <v>2416</v>
      </c>
      <c s="34" t="s">
        <v>2417</v>
      </c>
      <c s="35" t="s">
        <v>5</v>
      </c>
      <c s="6" t="s">
        <v>2418</v>
      </c>
      <c s="36" t="s">
        <v>154</v>
      </c>
      <c s="37">
        <v>557</v>
      </c>
      <c s="36">
        <v>0</v>
      </c>
      <c s="36">
        <f>ROUND(G469*H469,6)</f>
      </c>
      <c r="L469" s="38">
        <v>0</v>
      </c>
      <c s="32">
        <f>ROUND(ROUND(L469,2)*ROUND(G469,3),2)</f>
      </c>
      <c s="36" t="s">
        <v>121</v>
      </c>
      <c>
        <f>(M469*21)/100</f>
      </c>
      <c t="s">
        <v>28</v>
      </c>
    </row>
    <row r="470" spans="1:5" ht="25.5">
      <c r="A470" s="35" t="s">
        <v>56</v>
      </c>
      <c r="E470" s="39" t="s">
        <v>2418</v>
      </c>
    </row>
    <row r="471" spans="1:5" ht="12.75">
      <c r="A471" s="35" t="s">
        <v>57</v>
      </c>
      <c r="E471" s="40" t="s">
        <v>5</v>
      </c>
    </row>
    <row r="472" spans="1:5" ht="140.25">
      <c r="A472" t="s">
        <v>59</v>
      </c>
      <c r="E472" s="39" t="s">
        <v>2401</v>
      </c>
    </row>
    <row r="473" spans="1:16" ht="12.75">
      <c r="A473" t="s">
        <v>50</v>
      </c>
      <c s="34" t="s">
        <v>2419</v>
      </c>
      <c s="34" t="s">
        <v>2420</v>
      </c>
      <c s="35" t="s">
        <v>5</v>
      </c>
      <c s="6" t="s">
        <v>2421</v>
      </c>
      <c s="36" t="s">
        <v>154</v>
      </c>
      <c s="37">
        <v>612.7</v>
      </c>
      <c s="36">
        <v>0.00011</v>
      </c>
      <c s="36">
        <f>ROUND(G473*H473,6)</f>
      </c>
      <c r="L473" s="38">
        <v>0</v>
      </c>
      <c s="32">
        <f>ROUND(ROUND(L473,2)*ROUND(G473,3),2)</f>
      </c>
      <c s="36" t="s">
        <v>121</v>
      </c>
      <c>
        <f>(M473*21)/100</f>
      </c>
      <c t="s">
        <v>28</v>
      </c>
    </row>
    <row r="474" spans="1:5" ht="12.75">
      <c r="A474" s="35" t="s">
        <v>56</v>
      </c>
      <c r="E474" s="39" t="s">
        <v>2421</v>
      </c>
    </row>
    <row r="475" spans="1:5" ht="12.75">
      <c r="A475" s="35" t="s">
        <v>57</v>
      </c>
      <c r="E475" s="40" t="s">
        <v>5</v>
      </c>
    </row>
    <row r="476" spans="1:5" ht="12.75">
      <c r="A476" t="s">
        <v>59</v>
      </c>
      <c r="E476" s="39" t="s">
        <v>5</v>
      </c>
    </row>
    <row r="477" spans="1:16" ht="25.5">
      <c r="A477" t="s">
        <v>50</v>
      </c>
      <c s="34" t="s">
        <v>2422</v>
      </c>
      <c s="34" t="s">
        <v>2423</v>
      </c>
      <c s="35" t="s">
        <v>5</v>
      </c>
      <c s="6" t="s">
        <v>2424</v>
      </c>
      <c s="36" t="s">
        <v>82</v>
      </c>
      <c s="37">
        <v>16.475</v>
      </c>
      <c s="36">
        <v>0.018465</v>
      </c>
      <c s="36">
        <f>ROUND(G477*H477,6)</f>
      </c>
      <c r="L477" s="38">
        <v>0</v>
      </c>
      <c s="32">
        <f>ROUND(ROUND(L477,2)*ROUND(G477,3),2)</f>
      </c>
      <c s="36" t="s">
        <v>121</v>
      </c>
      <c>
        <f>(M477*21)/100</f>
      </c>
      <c t="s">
        <v>28</v>
      </c>
    </row>
    <row r="478" spans="1:5" ht="25.5">
      <c r="A478" s="35" t="s">
        <v>56</v>
      </c>
      <c r="E478" s="39" t="s">
        <v>2424</v>
      </c>
    </row>
    <row r="479" spans="1:5" ht="51">
      <c r="A479" s="35" t="s">
        <v>57</v>
      </c>
      <c r="E479" s="40" t="s">
        <v>2425</v>
      </c>
    </row>
    <row r="480" spans="1:5" ht="114.75">
      <c r="A480" t="s">
        <v>59</v>
      </c>
      <c r="E480" s="39" t="s">
        <v>1319</v>
      </c>
    </row>
    <row r="481" spans="1:16" ht="38.25">
      <c r="A481" t="s">
        <v>50</v>
      </c>
      <c s="34" t="s">
        <v>2426</v>
      </c>
      <c s="34" t="s">
        <v>2427</v>
      </c>
      <c s="35" t="s">
        <v>5</v>
      </c>
      <c s="6" t="s">
        <v>2428</v>
      </c>
      <c s="36" t="s">
        <v>82</v>
      </c>
      <c s="37">
        <v>3</v>
      </c>
      <c s="36">
        <v>0.012952</v>
      </c>
      <c s="36">
        <f>ROUND(G481*H481,6)</f>
      </c>
      <c r="L481" s="38">
        <v>0</v>
      </c>
      <c s="32">
        <f>ROUND(ROUND(L481,2)*ROUND(G481,3),2)</f>
      </c>
      <c s="36" t="s">
        <v>121</v>
      </c>
      <c>
        <f>(M481*21)/100</f>
      </c>
      <c t="s">
        <v>28</v>
      </c>
    </row>
    <row r="482" spans="1:5" ht="38.25">
      <c r="A482" s="35" t="s">
        <v>56</v>
      </c>
      <c r="E482" s="39" t="s">
        <v>2428</v>
      </c>
    </row>
    <row r="483" spans="1:5" ht="25.5">
      <c r="A483" s="35" t="s">
        <v>57</v>
      </c>
      <c r="E483" s="40" t="s">
        <v>2429</v>
      </c>
    </row>
    <row r="484" spans="1:5" ht="114.75">
      <c r="A484" t="s">
        <v>59</v>
      </c>
      <c r="E484" s="39" t="s">
        <v>1319</v>
      </c>
    </row>
    <row r="485" spans="1:16" ht="25.5">
      <c r="A485" t="s">
        <v>50</v>
      </c>
      <c s="34" t="s">
        <v>2430</v>
      </c>
      <c s="34" t="s">
        <v>2431</v>
      </c>
      <c s="35" t="s">
        <v>5</v>
      </c>
      <c s="6" t="s">
        <v>2432</v>
      </c>
      <c s="36" t="s">
        <v>154</v>
      </c>
      <c s="37">
        <v>96.63</v>
      </c>
      <c s="36">
        <v>0.00117</v>
      </c>
      <c s="36">
        <f>ROUND(G485*H485,6)</f>
      </c>
      <c r="L485" s="38">
        <v>0</v>
      </c>
      <c s="32">
        <f>ROUND(ROUND(L485,2)*ROUND(G485,3),2)</f>
      </c>
      <c s="36" t="s">
        <v>121</v>
      </c>
      <c>
        <f>(M485*21)/100</f>
      </c>
      <c t="s">
        <v>28</v>
      </c>
    </row>
    <row r="486" spans="1:5" ht="25.5">
      <c r="A486" s="35" t="s">
        <v>56</v>
      </c>
      <c r="E486" s="39" t="s">
        <v>2432</v>
      </c>
    </row>
    <row r="487" spans="1:5" ht="38.25">
      <c r="A487" s="35" t="s">
        <v>57</v>
      </c>
      <c r="E487" s="40" t="s">
        <v>2433</v>
      </c>
    </row>
    <row r="488" spans="1:5" ht="76.5">
      <c r="A488" t="s">
        <v>59</v>
      </c>
      <c r="E488" s="39" t="s">
        <v>2434</v>
      </c>
    </row>
    <row r="489" spans="1:16" ht="12.75">
      <c r="A489" t="s">
        <v>50</v>
      </c>
      <c s="34" t="s">
        <v>2435</v>
      </c>
      <c s="34" t="s">
        <v>2436</v>
      </c>
      <c s="35" t="s">
        <v>5</v>
      </c>
      <c s="6" t="s">
        <v>2437</v>
      </c>
      <c s="36" t="s">
        <v>154</v>
      </c>
      <c s="37">
        <v>78.645</v>
      </c>
      <c s="36">
        <v>0.00121</v>
      </c>
      <c s="36">
        <f>ROUND(G489*H489,6)</f>
      </c>
      <c r="L489" s="38">
        <v>0</v>
      </c>
      <c s="32">
        <f>ROUND(ROUND(L489,2)*ROUND(G489,3),2)</f>
      </c>
      <c s="36" t="s">
        <v>121</v>
      </c>
      <c>
        <f>(M489*21)/100</f>
      </c>
      <c t="s">
        <v>28</v>
      </c>
    </row>
    <row r="490" spans="1:5" ht="12.75">
      <c r="A490" s="35" t="s">
        <v>56</v>
      </c>
      <c r="E490" s="39" t="s">
        <v>2437</v>
      </c>
    </row>
    <row r="491" spans="1:5" ht="12.75">
      <c r="A491" s="35" t="s">
        <v>57</v>
      </c>
      <c r="E491" s="40" t="s">
        <v>2438</v>
      </c>
    </row>
    <row r="492" spans="1:5" ht="12.75">
      <c r="A492" t="s">
        <v>59</v>
      </c>
      <c r="E492" s="39" t="s">
        <v>5</v>
      </c>
    </row>
    <row r="493" spans="1:16" ht="25.5">
      <c r="A493" t="s">
        <v>50</v>
      </c>
      <c s="34" t="s">
        <v>2439</v>
      </c>
      <c s="34" t="s">
        <v>2440</v>
      </c>
      <c s="35" t="s">
        <v>5</v>
      </c>
      <c s="6" t="s">
        <v>2441</v>
      </c>
      <c s="36" t="s">
        <v>154</v>
      </c>
      <c s="37">
        <v>22.817</v>
      </c>
      <c s="36">
        <v>0.0048</v>
      </c>
      <c s="36">
        <f>ROUND(G493*H493,6)</f>
      </c>
      <c r="L493" s="38">
        <v>0</v>
      </c>
      <c s="32">
        <f>ROUND(ROUND(L493,2)*ROUND(G493,3),2)</f>
      </c>
      <c s="36" t="s">
        <v>121</v>
      </c>
      <c>
        <f>(M493*21)/100</f>
      </c>
      <c t="s">
        <v>28</v>
      </c>
    </row>
    <row r="494" spans="1:5" ht="25.5">
      <c r="A494" s="35" t="s">
        <v>56</v>
      </c>
      <c r="E494" s="39" t="s">
        <v>2441</v>
      </c>
    </row>
    <row r="495" spans="1:5" ht="12.75">
      <c r="A495" s="35" t="s">
        <v>57</v>
      </c>
      <c r="E495" s="40" t="s">
        <v>2442</v>
      </c>
    </row>
    <row r="496" spans="1:5" ht="12.75">
      <c r="A496" t="s">
        <v>59</v>
      </c>
      <c r="E496" s="39" t="s">
        <v>5</v>
      </c>
    </row>
    <row r="497" spans="1:16" ht="25.5">
      <c r="A497" t="s">
        <v>50</v>
      </c>
      <c s="34" t="s">
        <v>2443</v>
      </c>
      <c s="34" t="s">
        <v>2431</v>
      </c>
      <c s="35" t="s">
        <v>51</v>
      </c>
      <c s="6" t="s">
        <v>2432</v>
      </c>
      <c s="36" t="s">
        <v>154</v>
      </c>
      <c s="37">
        <v>253.83</v>
      </c>
      <c s="36">
        <v>0.00117</v>
      </c>
      <c s="36">
        <f>ROUND(G497*H497,6)</f>
      </c>
      <c r="L497" s="38">
        <v>0</v>
      </c>
      <c s="32">
        <f>ROUND(ROUND(L497,2)*ROUND(G497,3),2)</f>
      </c>
      <c s="36" t="s">
        <v>121</v>
      </c>
      <c>
        <f>(M497*21)/100</f>
      </c>
      <c t="s">
        <v>28</v>
      </c>
    </row>
    <row r="498" spans="1:5" ht="25.5">
      <c r="A498" s="35" t="s">
        <v>56</v>
      </c>
      <c r="E498" s="39" t="s">
        <v>2432</v>
      </c>
    </row>
    <row r="499" spans="1:5" ht="89.25">
      <c r="A499" s="35" t="s">
        <v>57</v>
      </c>
      <c r="E499" s="40" t="s">
        <v>2444</v>
      </c>
    </row>
    <row r="500" spans="1:5" ht="76.5">
      <c r="A500" t="s">
        <v>59</v>
      </c>
      <c r="E500" s="39" t="s">
        <v>2434</v>
      </c>
    </row>
    <row r="501" spans="1:16" ht="25.5">
      <c r="A501" t="s">
        <v>50</v>
      </c>
      <c s="34" t="s">
        <v>2445</v>
      </c>
      <c s="34" t="s">
        <v>2440</v>
      </c>
      <c s="35" t="s">
        <v>51</v>
      </c>
      <c s="6" t="s">
        <v>2441</v>
      </c>
      <c s="36" t="s">
        <v>154</v>
      </c>
      <c s="37">
        <v>266.522</v>
      </c>
      <c s="36">
        <v>0.0048</v>
      </c>
      <c s="36">
        <f>ROUND(G501*H501,6)</f>
      </c>
      <c r="L501" s="38">
        <v>0</v>
      </c>
      <c s="32">
        <f>ROUND(ROUND(L501,2)*ROUND(G501,3),2)</f>
      </c>
      <c s="36" t="s">
        <v>121</v>
      </c>
      <c>
        <f>(M501*21)/100</f>
      </c>
      <c t="s">
        <v>28</v>
      </c>
    </row>
    <row r="502" spans="1:5" ht="25.5">
      <c r="A502" s="35" t="s">
        <v>56</v>
      </c>
      <c r="E502" s="39" t="s">
        <v>2441</v>
      </c>
    </row>
    <row r="503" spans="1:5" ht="12.75">
      <c r="A503" s="35" t="s">
        <v>57</v>
      </c>
      <c r="E503" s="40" t="s">
        <v>5</v>
      </c>
    </row>
    <row r="504" spans="1:5" ht="12.75">
      <c r="A504" t="s">
        <v>59</v>
      </c>
      <c r="E504" s="39" t="s">
        <v>5</v>
      </c>
    </row>
    <row r="505" spans="1:16" ht="12.75">
      <c r="A505" t="s">
        <v>50</v>
      </c>
      <c s="34" t="s">
        <v>2446</v>
      </c>
      <c s="34" t="s">
        <v>2447</v>
      </c>
      <c s="35" t="s">
        <v>5</v>
      </c>
      <c s="6" t="s">
        <v>2448</v>
      </c>
      <c s="36" t="s">
        <v>154</v>
      </c>
      <c s="37">
        <v>738.518</v>
      </c>
      <c s="36">
        <v>0</v>
      </c>
      <c s="36">
        <f>ROUND(G505*H505,6)</f>
      </c>
      <c r="L505" s="38">
        <v>0</v>
      </c>
      <c s="32">
        <f>ROUND(ROUND(L505,2)*ROUND(G505,3),2)</f>
      </c>
      <c s="36" t="s">
        <v>121</v>
      </c>
      <c>
        <f>(M505*21)/100</f>
      </c>
      <c t="s">
        <v>28</v>
      </c>
    </row>
    <row r="506" spans="1:5" ht="12.75">
      <c r="A506" s="35" t="s">
        <v>56</v>
      </c>
      <c r="E506" s="39" t="s">
        <v>2448</v>
      </c>
    </row>
    <row r="507" spans="1:5" ht="25.5">
      <c r="A507" s="35" t="s">
        <v>57</v>
      </c>
      <c r="E507" s="40" t="s">
        <v>2449</v>
      </c>
    </row>
    <row r="508" spans="1:5" ht="12.75">
      <c r="A508" t="s">
        <v>59</v>
      </c>
      <c r="E508" s="39" t="s">
        <v>5</v>
      </c>
    </row>
    <row r="509" spans="1:16" ht="38.25">
      <c r="A509" t="s">
        <v>50</v>
      </c>
      <c s="34" t="s">
        <v>2450</v>
      </c>
      <c s="34" t="s">
        <v>2451</v>
      </c>
      <c s="35" t="s">
        <v>5</v>
      </c>
      <c s="6" t="s">
        <v>2452</v>
      </c>
      <c s="36" t="s">
        <v>182</v>
      </c>
      <c s="37">
        <v>26.401</v>
      </c>
      <c s="36">
        <v>0</v>
      </c>
      <c s="36">
        <f>ROUND(G509*H509,6)</f>
      </c>
      <c r="L509" s="38">
        <v>0</v>
      </c>
      <c s="32">
        <f>ROUND(ROUND(L509,2)*ROUND(G509,3),2)</f>
      </c>
      <c s="36" t="s">
        <v>121</v>
      </c>
      <c>
        <f>(M509*21)/100</f>
      </c>
      <c t="s">
        <v>28</v>
      </c>
    </row>
    <row r="510" spans="1:5" ht="38.25">
      <c r="A510" s="35" t="s">
        <v>56</v>
      </c>
      <c r="E510" s="39" t="s">
        <v>2453</v>
      </c>
    </row>
    <row r="511" spans="1:5" ht="12.75">
      <c r="A511" s="35" t="s">
        <v>57</v>
      </c>
      <c r="E511" s="40" t="s">
        <v>5</v>
      </c>
    </row>
    <row r="512" spans="1:5" ht="127.5">
      <c r="A512" t="s">
        <v>59</v>
      </c>
      <c r="E512" s="39" t="s">
        <v>2454</v>
      </c>
    </row>
    <row r="513" spans="1:13" ht="12.75">
      <c r="A513" t="s">
        <v>47</v>
      </c>
      <c r="C513" s="31" t="s">
        <v>2455</v>
      </c>
      <c r="E513" s="33" t="s">
        <v>2456</v>
      </c>
      <c r="J513" s="32">
        <f>0</f>
      </c>
      <c s="32">
        <f>0</f>
      </c>
      <c s="32">
        <f>0+L514+L518+L522+L526+L530+L534+L538+L542+L546+L550+L554+L558+L562</f>
      </c>
      <c s="32">
        <f>0+M514+M518+M522+M526+M530+M534+M538+M542+M546+M550+M554+M558+M562</f>
      </c>
    </row>
    <row r="514" spans="1:16" ht="25.5">
      <c r="A514" t="s">
        <v>50</v>
      </c>
      <c s="34" t="s">
        <v>2457</v>
      </c>
      <c s="34" t="s">
        <v>2458</v>
      </c>
      <c s="35" t="s">
        <v>5</v>
      </c>
      <c s="6" t="s">
        <v>2459</v>
      </c>
      <c s="36" t="s">
        <v>82</v>
      </c>
      <c s="37">
        <v>29.9</v>
      </c>
      <c s="36">
        <v>0.001312</v>
      </c>
      <c s="36">
        <f>ROUND(G514*H514,6)</f>
      </c>
      <c r="L514" s="38">
        <v>0</v>
      </c>
      <c s="32">
        <f>ROUND(ROUND(L514,2)*ROUND(G514,3),2)</f>
      </c>
      <c s="36" t="s">
        <v>121</v>
      </c>
      <c>
        <f>(M514*21)/100</f>
      </c>
      <c t="s">
        <v>28</v>
      </c>
    </row>
    <row r="515" spans="1:5" ht="25.5">
      <c r="A515" s="35" t="s">
        <v>56</v>
      </c>
      <c r="E515" s="39" t="s">
        <v>2459</v>
      </c>
    </row>
    <row r="516" spans="1:5" ht="12.75">
      <c r="A516" s="35" t="s">
        <v>57</v>
      </c>
      <c r="E516" s="40" t="s">
        <v>2460</v>
      </c>
    </row>
    <row r="517" spans="1:5" ht="12.75">
      <c r="A517" t="s">
        <v>59</v>
      </c>
      <c r="E517" s="39" t="s">
        <v>5</v>
      </c>
    </row>
    <row r="518" spans="1:16" ht="12.75">
      <c r="A518" t="s">
        <v>50</v>
      </c>
      <c s="34" t="s">
        <v>2461</v>
      </c>
      <c s="34" t="s">
        <v>2462</v>
      </c>
      <c s="35" t="s">
        <v>5</v>
      </c>
      <c s="6" t="s">
        <v>2463</v>
      </c>
      <c s="36" t="s">
        <v>154</v>
      </c>
      <c s="37">
        <v>782.6</v>
      </c>
      <c s="36">
        <v>0.000575</v>
      </c>
      <c s="36">
        <f>ROUND(G518*H518,6)</f>
      </c>
      <c r="L518" s="38">
        <v>0</v>
      </c>
      <c s="32">
        <f>ROUND(ROUND(L518,2)*ROUND(G518,3),2)</f>
      </c>
      <c s="36" t="s">
        <v>121</v>
      </c>
      <c>
        <f>(M518*21)/100</f>
      </c>
      <c t="s">
        <v>28</v>
      </c>
    </row>
    <row r="519" spans="1:5" ht="12.75">
      <c r="A519" s="35" t="s">
        <v>56</v>
      </c>
      <c r="E519" s="39" t="s">
        <v>2463</v>
      </c>
    </row>
    <row r="520" spans="1:5" ht="51">
      <c r="A520" s="35" t="s">
        <v>57</v>
      </c>
      <c r="E520" s="40" t="s">
        <v>2464</v>
      </c>
    </row>
    <row r="521" spans="1:5" ht="12.75">
      <c r="A521" t="s">
        <v>59</v>
      </c>
      <c r="E521" s="39" t="s">
        <v>5</v>
      </c>
    </row>
    <row r="522" spans="1:16" ht="25.5">
      <c r="A522" t="s">
        <v>50</v>
      </c>
      <c s="34" t="s">
        <v>2465</v>
      </c>
      <c s="34" t="s">
        <v>2466</v>
      </c>
      <c s="35" t="s">
        <v>5</v>
      </c>
      <c s="6" t="s">
        <v>2467</v>
      </c>
      <c s="36" t="s">
        <v>154</v>
      </c>
      <c s="37">
        <v>782.6</v>
      </c>
      <c s="36">
        <v>0.006606</v>
      </c>
      <c s="36">
        <f>ROUND(G522*H522,6)</f>
      </c>
      <c r="L522" s="38">
        <v>0</v>
      </c>
      <c s="32">
        <f>ROUND(ROUND(L522,2)*ROUND(G522,3),2)</f>
      </c>
      <c s="36" t="s">
        <v>121</v>
      </c>
      <c>
        <f>(M522*21)/100</f>
      </c>
      <c t="s">
        <v>28</v>
      </c>
    </row>
    <row r="523" spans="1:5" ht="38.25">
      <c r="A523" s="35" t="s">
        <v>56</v>
      </c>
      <c r="E523" s="39" t="s">
        <v>2468</v>
      </c>
    </row>
    <row r="524" spans="1:5" ht="51">
      <c r="A524" s="35" t="s">
        <v>57</v>
      </c>
      <c r="E524" s="40" t="s">
        <v>2469</v>
      </c>
    </row>
    <row r="525" spans="1:5" ht="12.75">
      <c r="A525" t="s">
        <v>59</v>
      </c>
      <c r="E525" s="39" t="s">
        <v>5</v>
      </c>
    </row>
    <row r="526" spans="1:16" ht="25.5">
      <c r="A526" t="s">
        <v>50</v>
      </c>
      <c s="34" t="s">
        <v>2470</v>
      </c>
      <c s="34" t="s">
        <v>2471</v>
      </c>
      <c s="35" t="s">
        <v>5</v>
      </c>
      <c s="6" t="s">
        <v>2472</v>
      </c>
      <c s="36" t="s">
        <v>82</v>
      </c>
      <c s="37">
        <v>53.6</v>
      </c>
      <c s="36">
        <v>0.002911</v>
      </c>
      <c s="36">
        <f>ROUND(G526*H526,6)</f>
      </c>
      <c r="L526" s="38">
        <v>0</v>
      </c>
      <c s="32">
        <f>ROUND(ROUND(L526,2)*ROUND(G526,3),2)</f>
      </c>
      <c s="36" t="s">
        <v>121</v>
      </c>
      <c>
        <f>(M526*21)/100</f>
      </c>
      <c t="s">
        <v>28</v>
      </c>
    </row>
    <row r="527" spans="1:5" ht="25.5">
      <c r="A527" s="35" t="s">
        <v>56</v>
      </c>
      <c r="E527" s="39" t="s">
        <v>2472</v>
      </c>
    </row>
    <row r="528" spans="1:5" ht="12.75">
      <c r="A528" s="35" t="s">
        <v>57</v>
      </c>
      <c r="E528" s="40" t="s">
        <v>2473</v>
      </c>
    </row>
    <row r="529" spans="1:5" ht="12.75">
      <c r="A529" t="s">
        <v>59</v>
      </c>
      <c r="E529" s="39" t="s">
        <v>5</v>
      </c>
    </row>
    <row r="530" spans="1:16" ht="25.5">
      <c r="A530" t="s">
        <v>50</v>
      </c>
      <c s="34" t="s">
        <v>2474</v>
      </c>
      <c s="34" t="s">
        <v>2475</v>
      </c>
      <c s="35" t="s">
        <v>5</v>
      </c>
      <c s="6" t="s">
        <v>2476</v>
      </c>
      <c s="36" t="s">
        <v>82</v>
      </c>
      <c s="37">
        <v>9.602</v>
      </c>
      <c s="36">
        <v>0.003515</v>
      </c>
      <c s="36">
        <f>ROUND(G530*H530,6)</f>
      </c>
      <c r="L530" s="38">
        <v>0</v>
      </c>
      <c s="32">
        <f>ROUND(ROUND(L530,2)*ROUND(G530,3),2)</f>
      </c>
      <c s="36" t="s">
        <v>121</v>
      </c>
      <c>
        <f>(M530*21)/100</f>
      </c>
      <c t="s">
        <v>28</v>
      </c>
    </row>
    <row r="531" spans="1:5" ht="25.5">
      <c r="A531" s="35" t="s">
        <v>56</v>
      </c>
      <c r="E531" s="39" t="s">
        <v>2476</v>
      </c>
    </row>
    <row r="532" spans="1:5" ht="38.25">
      <c r="A532" s="35" t="s">
        <v>57</v>
      </c>
      <c r="E532" s="40" t="s">
        <v>2477</v>
      </c>
    </row>
    <row r="533" spans="1:5" ht="12.75">
      <c r="A533" t="s">
        <v>59</v>
      </c>
      <c r="E533" s="39" t="s">
        <v>5</v>
      </c>
    </row>
    <row r="534" spans="1:16" ht="25.5">
      <c r="A534" t="s">
        <v>50</v>
      </c>
      <c s="34" t="s">
        <v>2478</v>
      </c>
      <c s="34" t="s">
        <v>2479</v>
      </c>
      <c s="35" t="s">
        <v>5</v>
      </c>
      <c s="6" t="s">
        <v>2480</v>
      </c>
      <c s="36" t="s">
        <v>82</v>
      </c>
      <c s="37">
        <v>4.5</v>
      </c>
      <c s="36">
        <v>0.004378</v>
      </c>
      <c s="36">
        <f>ROUND(G534*H534,6)</f>
      </c>
      <c r="L534" s="38">
        <v>0</v>
      </c>
      <c s="32">
        <f>ROUND(ROUND(L534,2)*ROUND(G534,3),2)</f>
      </c>
      <c s="36" t="s">
        <v>121</v>
      </c>
      <c>
        <f>(M534*21)/100</f>
      </c>
      <c t="s">
        <v>28</v>
      </c>
    </row>
    <row r="535" spans="1:5" ht="25.5">
      <c r="A535" s="35" t="s">
        <v>56</v>
      </c>
      <c r="E535" s="39" t="s">
        <v>2480</v>
      </c>
    </row>
    <row r="536" spans="1:5" ht="38.25">
      <c r="A536" s="35" t="s">
        <v>57</v>
      </c>
      <c r="E536" s="40" t="s">
        <v>2481</v>
      </c>
    </row>
    <row r="537" spans="1:5" ht="12.75">
      <c r="A537" t="s">
        <v>59</v>
      </c>
      <c r="E537" s="39" t="s">
        <v>5</v>
      </c>
    </row>
    <row r="538" spans="1:16" ht="25.5">
      <c r="A538" t="s">
        <v>50</v>
      </c>
      <c s="34" t="s">
        <v>2482</v>
      </c>
      <c s="34" t="s">
        <v>2483</v>
      </c>
      <c s="35" t="s">
        <v>5</v>
      </c>
      <c s="6" t="s">
        <v>2484</v>
      </c>
      <c s="36" t="s">
        <v>82</v>
      </c>
      <c s="37">
        <v>1.5</v>
      </c>
      <c s="36">
        <v>0.005844</v>
      </c>
      <c s="36">
        <f>ROUND(G538*H538,6)</f>
      </c>
      <c r="L538" s="38">
        <v>0</v>
      </c>
      <c s="32">
        <f>ROUND(ROUND(L538,2)*ROUND(G538,3),2)</f>
      </c>
      <c s="36" t="s">
        <v>121</v>
      </c>
      <c>
        <f>(M538*21)/100</f>
      </c>
      <c t="s">
        <v>28</v>
      </c>
    </row>
    <row r="539" spans="1:5" ht="25.5">
      <c r="A539" s="35" t="s">
        <v>56</v>
      </c>
      <c r="E539" s="39" t="s">
        <v>2484</v>
      </c>
    </row>
    <row r="540" spans="1:5" ht="12.75">
      <c r="A540" s="35" t="s">
        <v>57</v>
      </c>
      <c r="E540" s="40" t="s">
        <v>2485</v>
      </c>
    </row>
    <row r="541" spans="1:5" ht="12.75">
      <c r="A541" t="s">
        <v>59</v>
      </c>
      <c r="E541" s="39" t="s">
        <v>5</v>
      </c>
    </row>
    <row r="542" spans="1:16" ht="25.5">
      <c r="A542" t="s">
        <v>50</v>
      </c>
      <c s="34" t="s">
        <v>2486</v>
      </c>
      <c s="34" t="s">
        <v>2487</v>
      </c>
      <c s="35" t="s">
        <v>5</v>
      </c>
      <c s="6" t="s">
        <v>2488</v>
      </c>
      <c s="36" t="s">
        <v>82</v>
      </c>
      <c s="37">
        <v>73.3</v>
      </c>
      <c s="36">
        <v>0.002891</v>
      </c>
      <c s="36">
        <f>ROUND(G542*H542,6)</f>
      </c>
      <c r="L542" s="38">
        <v>0</v>
      </c>
      <c s="32">
        <f>ROUND(ROUND(L542,2)*ROUND(G542,3),2)</f>
      </c>
      <c s="36" t="s">
        <v>121</v>
      </c>
      <c>
        <f>(M542*21)/100</f>
      </c>
      <c t="s">
        <v>28</v>
      </c>
    </row>
    <row r="543" spans="1:5" ht="25.5">
      <c r="A543" s="35" t="s">
        <v>56</v>
      </c>
      <c r="E543" s="39" t="s">
        <v>2488</v>
      </c>
    </row>
    <row r="544" spans="1:5" ht="89.25">
      <c r="A544" s="35" t="s">
        <v>57</v>
      </c>
      <c r="E544" s="40" t="s">
        <v>2489</v>
      </c>
    </row>
    <row r="545" spans="1:5" ht="12.75">
      <c r="A545" t="s">
        <v>59</v>
      </c>
      <c r="E545" s="39" t="s">
        <v>5</v>
      </c>
    </row>
    <row r="546" spans="1:16" ht="25.5">
      <c r="A546" t="s">
        <v>50</v>
      </c>
      <c s="34" t="s">
        <v>2490</v>
      </c>
      <c s="34" t="s">
        <v>2487</v>
      </c>
      <c s="35" t="s">
        <v>51</v>
      </c>
      <c s="6" t="s">
        <v>2488</v>
      </c>
      <c s="36" t="s">
        <v>82</v>
      </c>
      <c s="37">
        <v>45</v>
      </c>
      <c s="36">
        <v>0.00289</v>
      </c>
      <c s="36">
        <f>ROUND(G546*H546,6)</f>
      </c>
      <c r="L546" s="38">
        <v>0</v>
      </c>
      <c s="32">
        <f>ROUND(ROUND(L546,2)*ROUND(G546,3),2)</f>
      </c>
      <c s="36" t="s">
        <v>121</v>
      </c>
      <c>
        <f>(M546*21)/100</f>
      </c>
      <c t="s">
        <v>28</v>
      </c>
    </row>
    <row r="547" spans="1:5" ht="25.5">
      <c r="A547" s="35" t="s">
        <v>56</v>
      </c>
      <c r="E547" s="39" t="s">
        <v>2488</v>
      </c>
    </row>
    <row r="548" spans="1:5" ht="12.75">
      <c r="A548" s="35" t="s">
        <v>57</v>
      </c>
      <c r="E548" s="40" t="s">
        <v>2491</v>
      </c>
    </row>
    <row r="549" spans="1:5" ht="12.75">
      <c r="A549" t="s">
        <v>59</v>
      </c>
      <c r="E549" s="39" t="s">
        <v>5</v>
      </c>
    </row>
    <row r="550" spans="1:16" ht="25.5">
      <c r="A550" t="s">
        <v>50</v>
      </c>
      <c s="34" t="s">
        <v>2492</v>
      </c>
      <c s="34" t="s">
        <v>2493</v>
      </c>
      <c s="35" t="s">
        <v>5</v>
      </c>
      <c s="6" t="s">
        <v>2494</v>
      </c>
      <c s="36" t="s">
        <v>82</v>
      </c>
      <c s="37">
        <v>45</v>
      </c>
      <c s="36">
        <v>0.004358</v>
      </c>
      <c s="36">
        <f>ROUND(G550*H550,6)</f>
      </c>
      <c r="L550" s="38">
        <v>0</v>
      </c>
      <c s="32">
        <f>ROUND(ROUND(L550,2)*ROUND(G550,3),2)</f>
      </c>
      <c s="36" t="s">
        <v>121</v>
      </c>
      <c>
        <f>(M550*21)/100</f>
      </c>
      <c t="s">
        <v>28</v>
      </c>
    </row>
    <row r="551" spans="1:5" ht="25.5">
      <c r="A551" s="35" t="s">
        <v>56</v>
      </c>
      <c r="E551" s="39" t="s">
        <v>2494</v>
      </c>
    </row>
    <row r="552" spans="1:5" ht="12.75">
      <c r="A552" s="35" t="s">
        <v>57</v>
      </c>
      <c r="E552" s="40" t="s">
        <v>2495</v>
      </c>
    </row>
    <row r="553" spans="1:5" ht="12.75">
      <c r="A553" t="s">
        <v>59</v>
      </c>
      <c r="E553" s="39" t="s">
        <v>5</v>
      </c>
    </row>
    <row r="554" spans="1:16" ht="25.5">
      <c r="A554" t="s">
        <v>50</v>
      </c>
      <c s="34" t="s">
        <v>2496</v>
      </c>
      <c s="34" t="s">
        <v>2497</v>
      </c>
      <c s="35" t="s">
        <v>5</v>
      </c>
      <c s="6" t="s">
        <v>2498</v>
      </c>
      <c s="36" t="s">
        <v>82</v>
      </c>
      <c s="37">
        <v>119.5</v>
      </c>
      <c s="36">
        <v>0.001689</v>
      </c>
      <c s="36">
        <f>ROUND(G554*H554,6)</f>
      </c>
      <c r="L554" s="38">
        <v>0</v>
      </c>
      <c s="32">
        <f>ROUND(ROUND(L554,2)*ROUND(G554,3),2)</f>
      </c>
      <c s="36" t="s">
        <v>121</v>
      </c>
      <c>
        <f>(M554*21)/100</f>
      </c>
      <c t="s">
        <v>28</v>
      </c>
    </row>
    <row r="555" spans="1:5" ht="25.5">
      <c r="A555" s="35" t="s">
        <v>56</v>
      </c>
      <c r="E555" s="39" t="s">
        <v>2498</v>
      </c>
    </row>
    <row r="556" spans="1:5" ht="12.75">
      <c r="A556" s="35" t="s">
        <v>57</v>
      </c>
      <c r="E556" s="40" t="s">
        <v>2499</v>
      </c>
    </row>
    <row r="557" spans="1:5" ht="12.75">
      <c r="A557" t="s">
        <v>59</v>
      </c>
      <c r="E557" s="39" t="s">
        <v>5</v>
      </c>
    </row>
    <row r="558" spans="1:16" ht="25.5">
      <c r="A558" t="s">
        <v>50</v>
      </c>
      <c s="34" t="s">
        <v>2500</v>
      </c>
      <c s="34" t="s">
        <v>2501</v>
      </c>
      <c s="35" t="s">
        <v>5</v>
      </c>
      <c s="6" t="s">
        <v>2502</v>
      </c>
      <c s="36" t="s">
        <v>82</v>
      </c>
      <c s="37">
        <v>55.5</v>
      </c>
      <c s="36">
        <v>0.002105</v>
      </c>
      <c s="36">
        <f>ROUND(G558*H558,6)</f>
      </c>
      <c r="L558" s="38">
        <v>0</v>
      </c>
      <c s="32">
        <f>ROUND(ROUND(L558,2)*ROUND(G558,3),2)</f>
      </c>
      <c s="36" t="s">
        <v>121</v>
      </c>
      <c>
        <f>(M558*21)/100</f>
      </c>
      <c t="s">
        <v>28</v>
      </c>
    </row>
    <row r="559" spans="1:5" ht="25.5">
      <c r="A559" s="35" t="s">
        <v>56</v>
      </c>
      <c r="E559" s="39" t="s">
        <v>2502</v>
      </c>
    </row>
    <row r="560" spans="1:5" ht="12.75">
      <c r="A560" s="35" t="s">
        <v>57</v>
      </c>
      <c r="E560" s="40" t="s">
        <v>2503</v>
      </c>
    </row>
    <row r="561" spans="1:5" ht="12.75">
      <c r="A561" t="s">
        <v>59</v>
      </c>
      <c r="E561" s="39" t="s">
        <v>5</v>
      </c>
    </row>
    <row r="562" spans="1:16" ht="25.5">
      <c r="A562" t="s">
        <v>50</v>
      </c>
      <c s="34" t="s">
        <v>2504</v>
      </c>
      <c s="34" t="s">
        <v>2505</v>
      </c>
      <c s="35" t="s">
        <v>5</v>
      </c>
      <c s="6" t="s">
        <v>2506</v>
      </c>
      <c s="36" t="s">
        <v>182</v>
      </c>
      <c s="37">
        <v>6.734</v>
      </c>
      <c s="36">
        <v>0</v>
      </c>
      <c s="36">
        <f>ROUND(G562*H562,6)</f>
      </c>
      <c r="L562" s="38">
        <v>0</v>
      </c>
      <c s="32">
        <f>ROUND(ROUND(L562,2)*ROUND(G562,3),2)</f>
      </c>
      <c s="36" t="s">
        <v>121</v>
      </c>
      <c>
        <f>(M562*21)/100</f>
      </c>
      <c t="s">
        <v>28</v>
      </c>
    </row>
    <row r="563" spans="1:5" ht="25.5">
      <c r="A563" s="35" t="s">
        <v>56</v>
      </c>
      <c r="E563" s="39" t="s">
        <v>2506</v>
      </c>
    </row>
    <row r="564" spans="1:5" ht="12.75">
      <c r="A564" s="35" t="s">
        <v>57</v>
      </c>
      <c r="E564" s="40" t="s">
        <v>5</v>
      </c>
    </row>
    <row r="565" spans="1:5" ht="114.75">
      <c r="A565" t="s">
        <v>59</v>
      </c>
      <c r="E565" s="39" t="s">
        <v>679</v>
      </c>
    </row>
    <row r="566" spans="1:13" ht="12.75">
      <c r="A566" t="s">
        <v>47</v>
      </c>
      <c r="C566" s="31" t="s">
        <v>2507</v>
      </c>
      <c r="E566" s="33" t="s">
        <v>2508</v>
      </c>
      <c r="J566" s="32">
        <f>0</f>
      </c>
      <c s="32">
        <f>0</f>
      </c>
      <c s="32">
        <f>0+L567+L571</f>
      </c>
      <c s="32">
        <f>0+M567+M571</f>
      </c>
    </row>
    <row r="567" spans="1:16" ht="12.75">
      <c r="A567" t="s">
        <v>50</v>
      </c>
      <c s="34" t="s">
        <v>2509</v>
      </c>
      <c s="34" t="s">
        <v>2510</v>
      </c>
      <c s="35" t="s">
        <v>5</v>
      </c>
      <c s="6" t="s">
        <v>2511</v>
      </c>
      <c s="36" t="s">
        <v>154</v>
      </c>
      <c s="37">
        <v>762.28</v>
      </c>
      <c s="36">
        <v>0.00014</v>
      </c>
      <c s="36">
        <f>ROUND(G567*H567,6)</f>
      </c>
      <c r="L567" s="38">
        <v>0</v>
      </c>
      <c s="32">
        <f>ROUND(ROUND(L567,2)*ROUND(G567,3),2)</f>
      </c>
      <c s="36" t="s">
        <v>121</v>
      </c>
      <c>
        <f>(M567*21)/100</f>
      </c>
      <c t="s">
        <v>28</v>
      </c>
    </row>
    <row r="568" spans="1:5" ht="12.75">
      <c r="A568" s="35" t="s">
        <v>56</v>
      </c>
      <c r="E568" s="39" t="s">
        <v>2511</v>
      </c>
    </row>
    <row r="569" spans="1:5" ht="12.75">
      <c r="A569" s="35" t="s">
        <v>57</v>
      </c>
      <c r="E569" s="40" t="s">
        <v>2330</v>
      </c>
    </row>
    <row r="570" spans="1:5" ht="51">
      <c r="A570" t="s">
        <v>59</v>
      </c>
      <c r="E570" s="39" t="s">
        <v>2512</v>
      </c>
    </row>
    <row r="571" spans="1:16" ht="25.5">
      <c r="A571" t="s">
        <v>50</v>
      </c>
      <c s="34" t="s">
        <v>2513</v>
      </c>
      <c s="34" t="s">
        <v>2514</v>
      </c>
      <c s="35" t="s">
        <v>5</v>
      </c>
      <c s="6" t="s">
        <v>2515</v>
      </c>
      <c s="36" t="s">
        <v>182</v>
      </c>
      <c s="37">
        <v>0.107</v>
      </c>
      <c s="36">
        <v>0</v>
      </c>
      <c s="36">
        <f>ROUND(G571*H571,6)</f>
      </c>
      <c r="L571" s="38">
        <v>0</v>
      </c>
      <c s="32">
        <f>ROUND(ROUND(L571,2)*ROUND(G571,3),2)</f>
      </c>
      <c s="36" t="s">
        <v>121</v>
      </c>
      <c>
        <f>(M571*21)/100</f>
      </c>
      <c t="s">
        <v>28</v>
      </c>
    </row>
    <row r="572" spans="1:5" ht="25.5">
      <c r="A572" s="35" t="s">
        <v>56</v>
      </c>
      <c r="E572" s="39" t="s">
        <v>2515</v>
      </c>
    </row>
    <row r="573" spans="1:5" ht="12.75">
      <c r="A573" s="35" t="s">
        <v>57</v>
      </c>
      <c r="E573" s="40" t="s">
        <v>5</v>
      </c>
    </row>
    <row r="574" spans="1:5" ht="114.75">
      <c r="A574" t="s">
        <v>59</v>
      </c>
      <c r="E574" s="39" t="s">
        <v>905</v>
      </c>
    </row>
    <row r="575" spans="1:13" ht="12.75">
      <c r="A575" t="s">
        <v>47</v>
      </c>
      <c r="C575" s="31" t="s">
        <v>1325</v>
      </c>
      <c r="E575" s="33" t="s">
        <v>1326</v>
      </c>
      <c r="J575" s="32">
        <f>0</f>
      </c>
      <c s="32">
        <f>0</f>
      </c>
      <c s="32">
        <f>0+L576+L580+L584+L588+L592+L596+L600+L604+L608+L612+L616+L620+L624+L628+L632+L636+L640+L644+L648+L652+L656+L660+L664+L668+L672+L676+L680+L684+L688+L692+L696+L700+L704+L708+L712+L716+L720+L724+L728+L732+L736+L740+L744</f>
      </c>
      <c s="32">
        <f>0+M576+M580+M584+M588+M592+M596+M600+M604+M608+M612+M616+M620+M624+M628+M632+M636+M640+M644+M648+M652+M656+M660+M664+M668+M672+M676+M680+M684+M688+M692+M696+M700+M704+M708+M712+M716+M720+M724+M728+M732+M736+M740+M744</f>
      </c>
    </row>
    <row r="576" spans="1:16" ht="25.5">
      <c r="A576" t="s">
        <v>50</v>
      </c>
      <c s="34" t="s">
        <v>2516</v>
      </c>
      <c s="34" t="s">
        <v>2517</v>
      </c>
      <c s="35" t="s">
        <v>5</v>
      </c>
      <c s="6" t="s">
        <v>2518</v>
      </c>
      <c s="36" t="s">
        <v>89</v>
      </c>
      <c s="37">
        <v>2</v>
      </c>
      <c s="36">
        <v>0</v>
      </c>
      <c s="36">
        <f>ROUND(G576*H576,6)</f>
      </c>
      <c r="L576" s="38">
        <v>0</v>
      </c>
      <c s="32">
        <f>ROUND(ROUND(L576,2)*ROUND(G576,3),2)</f>
      </c>
      <c s="36" t="s">
        <v>55</v>
      </c>
      <c>
        <f>(M576*21)/100</f>
      </c>
      <c t="s">
        <v>28</v>
      </c>
    </row>
    <row r="577" spans="1:5" ht="38.25">
      <c r="A577" s="35" t="s">
        <v>56</v>
      </c>
      <c r="E577" s="39" t="s">
        <v>2519</v>
      </c>
    </row>
    <row r="578" spans="1:5" ht="12.75">
      <c r="A578" s="35" t="s">
        <v>57</v>
      </c>
      <c r="E578" s="40" t="s">
        <v>5</v>
      </c>
    </row>
    <row r="579" spans="1:5" ht="12.75">
      <c r="A579" t="s">
        <v>59</v>
      </c>
      <c r="E579" s="39" t="s">
        <v>5</v>
      </c>
    </row>
    <row r="580" spans="1:16" ht="25.5">
      <c r="A580" t="s">
        <v>50</v>
      </c>
      <c s="34" t="s">
        <v>2520</v>
      </c>
      <c s="34" t="s">
        <v>2521</v>
      </c>
      <c s="35" t="s">
        <v>5</v>
      </c>
      <c s="6" t="s">
        <v>2522</v>
      </c>
      <c s="36" t="s">
        <v>89</v>
      </c>
      <c s="37">
        <v>48</v>
      </c>
      <c s="36">
        <v>0</v>
      </c>
      <c s="36">
        <f>ROUND(G580*H580,6)</f>
      </c>
      <c r="L580" s="38">
        <v>0</v>
      </c>
      <c s="32">
        <f>ROUND(ROUND(L580,2)*ROUND(G580,3),2)</f>
      </c>
      <c s="36" t="s">
        <v>121</v>
      </c>
      <c>
        <f>(M580*21)/100</f>
      </c>
      <c t="s">
        <v>28</v>
      </c>
    </row>
    <row r="581" spans="1:5" ht="25.5">
      <c r="A581" s="35" t="s">
        <v>56</v>
      </c>
      <c r="E581" s="39" t="s">
        <v>2522</v>
      </c>
    </row>
    <row r="582" spans="1:5" ht="114.75">
      <c r="A582" s="35" t="s">
        <v>57</v>
      </c>
      <c r="E582" s="40" t="s">
        <v>2523</v>
      </c>
    </row>
    <row r="583" spans="1:5" ht="127.5">
      <c r="A583" t="s">
        <v>59</v>
      </c>
      <c r="E583" s="39" t="s">
        <v>2524</v>
      </c>
    </row>
    <row r="584" spans="1:16" ht="12.75">
      <c r="A584" t="s">
        <v>50</v>
      </c>
      <c s="34" t="s">
        <v>2525</v>
      </c>
      <c s="34" t="s">
        <v>2526</v>
      </c>
      <c s="35" t="s">
        <v>5</v>
      </c>
      <c s="6" t="s">
        <v>2527</v>
      </c>
      <c s="36" t="s">
        <v>89</v>
      </c>
      <c s="37">
        <v>19</v>
      </c>
      <c s="36">
        <v>0.016</v>
      </c>
      <c s="36">
        <f>ROUND(G584*H584,6)</f>
      </c>
      <c r="L584" s="38">
        <v>0</v>
      </c>
      <c s="32">
        <f>ROUND(ROUND(L584,2)*ROUND(G584,3),2)</f>
      </c>
      <c s="36" t="s">
        <v>121</v>
      </c>
      <c>
        <f>(M584*21)/100</f>
      </c>
      <c t="s">
        <v>28</v>
      </c>
    </row>
    <row r="585" spans="1:5" ht="12.75">
      <c r="A585" s="35" t="s">
        <v>56</v>
      </c>
      <c r="E585" s="39" t="s">
        <v>2527</v>
      </c>
    </row>
    <row r="586" spans="1:5" ht="38.25">
      <c r="A586" s="35" t="s">
        <v>57</v>
      </c>
      <c r="E586" s="40" t="s">
        <v>2528</v>
      </c>
    </row>
    <row r="587" spans="1:5" ht="12.75">
      <c r="A587" t="s">
        <v>59</v>
      </c>
      <c r="E587" s="39" t="s">
        <v>5</v>
      </c>
    </row>
    <row r="588" spans="1:16" ht="12.75">
      <c r="A588" t="s">
        <v>50</v>
      </c>
      <c s="34" t="s">
        <v>2529</v>
      </c>
      <c s="34" t="s">
        <v>2530</v>
      </c>
      <c s="35" t="s">
        <v>5</v>
      </c>
      <c s="6" t="s">
        <v>2531</v>
      </c>
      <c s="36" t="s">
        <v>89</v>
      </c>
      <c s="37">
        <v>11</v>
      </c>
      <c s="36">
        <v>0.016</v>
      </c>
      <c s="36">
        <f>ROUND(G588*H588,6)</f>
      </c>
      <c r="L588" s="38">
        <v>0</v>
      </c>
      <c s="32">
        <f>ROUND(ROUND(L588,2)*ROUND(G588,3),2)</f>
      </c>
      <c s="36" t="s">
        <v>121</v>
      </c>
      <c>
        <f>(M588*21)/100</f>
      </c>
      <c t="s">
        <v>28</v>
      </c>
    </row>
    <row r="589" spans="1:5" ht="12.75">
      <c r="A589" s="35" t="s">
        <v>56</v>
      </c>
      <c r="E589" s="39" t="s">
        <v>2531</v>
      </c>
    </row>
    <row r="590" spans="1:5" ht="51">
      <c r="A590" s="35" t="s">
        <v>57</v>
      </c>
      <c r="E590" s="40" t="s">
        <v>2532</v>
      </c>
    </row>
    <row r="591" spans="1:5" ht="12.75">
      <c r="A591" t="s">
        <v>59</v>
      </c>
      <c r="E591" s="39" t="s">
        <v>5</v>
      </c>
    </row>
    <row r="592" spans="1:16" ht="12.75">
      <c r="A592" t="s">
        <v>50</v>
      </c>
      <c s="34" t="s">
        <v>2533</v>
      </c>
      <c s="34" t="s">
        <v>2534</v>
      </c>
      <c s="35" t="s">
        <v>5</v>
      </c>
      <c s="6" t="s">
        <v>2535</v>
      </c>
      <c s="36" t="s">
        <v>89</v>
      </c>
      <c s="37">
        <v>3</v>
      </c>
      <c s="36">
        <v>0.013</v>
      </c>
      <c s="36">
        <f>ROUND(G592*H592,6)</f>
      </c>
      <c r="L592" s="38">
        <v>0</v>
      </c>
      <c s="32">
        <f>ROUND(ROUND(L592,2)*ROUND(G592,3),2)</f>
      </c>
      <c s="36" t="s">
        <v>121</v>
      </c>
      <c>
        <f>(M592*21)/100</f>
      </c>
      <c t="s">
        <v>28</v>
      </c>
    </row>
    <row r="593" spans="1:5" ht="12.75">
      <c r="A593" s="35" t="s">
        <v>56</v>
      </c>
      <c r="E593" s="39" t="s">
        <v>2535</v>
      </c>
    </row>
    <row r="594" spans="1:5" ht="12.75">
      <c r="A594" s="35" t="s">
        <v>57</v>
      </c>
      <c r="E594" s="40" t="s">
        <v>2207</v>
      </c>
    </row>
    <row r="595" spans="1:5" ht="12.75">
      <c r="A595" t="s">
        <v>59</v>
      </c>
      <c r="E595" s="39" t="s">
        <v>5</v>
      </c>
    </row>
    <row r="596" spans="1:16" ht="12.75">
      <c r="A596" t="s">
        <v>50</v>
      </c>
      <c s="34" t="s">
        <v>2536</v>
      </c>
      <c s="34" t="s">
        <v>2537</v>
      </c>
      <c s="35" t="s">
        <v>5</v>
      </c>
      <c s="6" t="s">
        <v>2538</v>
      </c>
      <c s="36" t="s">
        <v>89</v>
      </c>
      <c s="37">
        <v>19</v>
      </c>
      <c s="36">
        <v>0.018</v>
      </c>
      <c s="36">
        <f>ROUND(G596*H596,6)</f>
      </c>
      <c r="L596" s="38">
        <v>0</v>
      </c>
      <c s="32">
        <f>ROUND(ROUND(L596,2)*ROUND(G596,3),2)</f>
      </c>
      <c s="36" t="s">
        <v>121</v>
      </c>
      <c>
        <f>(M596*21)/100</f>
      </c>
      <c t="s">
        <v>28</v>
      </c>
    </row>
    <row r="597" spans="1:5" ht="12.75">
      <c r="A597" s="35" t="s">
        <v>56</v>
      </c>
      <c r="E597" s="39" t="s">
        <v>2538</v>
      </c>
    </row>
    <row r="598" spans="1:5" ht="51">
      <c r="A598" s="35" t="s">
        <v>57</v>
      </c>
      <c r="E598" s="40" t="s">
        <v>2539</v>
      </c>
    </row>
    <row r="599" spans="1:5" ht="12.75">
      <c r="A599" t="s">
        <v>59</v>
      </c>
      <c r="E599" s="39" t="s">
        <v>5</v>
      </c>
    </row>
    <row r="600" spans="1:16" ht="25.5">
      <c r="A600" t="s">
        <v>50</v>
      </c>
      <c s="34" t="s">
        <v>2540</v>
      </c>
      <c s="34" t="s">
        <v>2541</v>
      </c>
      <c s="35" t="s">
        <v>5</v>
      </c>
      <c s="6" t="s">
        <v>2542</v>
      </c>
      <c s="36" t="s">
        <v>89</v>
      </c>
      <c s="37">
        <v>6</v>
      </c>
      <c s="36">
        <v>0</v>
      </c>
      <c s="36">
        <f>ROUND(G600*H600,6)</f>
      </c>
      <c r="L600" s="38">
        <v>0</v>
      </c>
      <c s="32">
        <f>ROUND(ROUND(L600,2)*ROUND(G600,3),2)</f>
      </c>
      <c s="36" t="s">
        <v>121</v>
      </c>
      <c>
        <f>(M600*21)/100</f>
      </c>
      <c t="s">
        <v>28</v>
      </c>
    </row>
    <row r="601" spans="1:5" ht="25.5">
      <c r="A601" s="35" t="s">
        <v>56</v>
      </c>
      <c r="E601" s="39" t="s">
        <v>2542</v>
      </c>
    </row>
    <row r="602" spans="1:5" ht="51">
      <c r="A602" s="35" t="s">
        <v>57</v>
      </c>
      <c r="E602" s="40" t="s">
        <v>2543</v>
      </c>
    </row>
    <row r="603" spans="1:5" ht="127.5">
      <c r="A603" t="s">
        <v>59</v>
      </c>
      <c r="E603" s="39" t="s">
        <v>2524</v>
      </c>
    </row>
    <row r="604" spans="1:16" ht="12.75">
      <c r="A604" t="s">
        <v>50</v>
      </c>
      <c s="34" t="s">
        <v>2544</v>
      </c>
      <c s="34" t="s">
        <v>2545</v>
      </c>
      <c s="35" t="s">
        <v>5</v>
      </c>
      <c s="6" t="s">
        <v>2546</v>
      </c>
      <c s="36" t="s">
        <v>89</v>
      </c>
      <c s="37">
        <v>1</v>
      </c>
      <c s="36">
        <v>0.017</v>
      </c>
      <c s="36">
        <f>ROUND(G604*H604,6)</f>
      </c>
      <c r="L604" s="38">
        <v>0</v>
      </c>
      <c s="32">
        <f>ROUND(ROUND(L604,2)*ROUND(G604,3),2)</f>
      </c>
      <c s="36" t="s">
        <v>121</v>
      </c>
      <c>
        <f>(M604*21)/100</f>
      </c>
      <c t="s">
        <v>28</v>
      </c>
    </row>
    <row r="605" spans="1:5" ht="12.75">
      <c r="A605" s="35" t="s">
        <v>56</v>
      </c>
      <c r="E605" s="39" t="s">
        <v>2546</v>
      </c>
    </row>
    <row r="606" spans="1:5" ht="12.75">
      <c r="A606" s="35" t="s">
        <v>57</v>
      </c>
      <c r="E606" s="40" t="s">
        <v>2547</v>
      </c>
    </row>
    <row r="607" spans="1:5" ht="12.75">
      <c r="A607" t="s">
        <v>59</v>
      </c>
      <c r="E607" s="39" t="s">
        <v>5</v>
      </c>
    </row>
    <row r="608" spans="1:16" ht="12.75">
      <c r="A608" t="s">
        <v>50</v>
      </c>
      <c s="34" t="s">
        <v>2548</v>
      </c>
      <c s="34" t="s">
        <v>2549</v>
      </c>
      <c s="35" t="s">
        <v>5</v>
      </c>
      <c s="6" t="s">
        <v>2550</v>
      </c>
      <c s="36" t="s">
        <v>89</v>
      </c>
      <c s="37">
        <v>1</v>
      </c>
      <c s="36">
        <v>0.0185</v>
      </c>
      <c s="36">
        <f>ROUND(G608*H608,6)</f>
      </c>
      <c r="L608" s="38">
        <v>0</v>
      </c>
      <c s="32">
        <f>ROUND(ROUND(L608,2)*ROUND(G608,3),2)</f>
      </c>
      <c s="36" t="s">
        <v>121</v>
      </c>
      <c>
        <f>(M608*21)/100</f>
      </c>
      <c t="s">
        <v>28</v>
      </c>
    </row>
    <row r="609" spans="1:5" ht="12.75">
      <c r="A609" s="35" t="s">
        <v>56</v>
      </c>
      <c r="E609" s="39" t="s">
        <v>2550</v>
      </c>
    </row>
    <row r="610" spans="1:5" ht="12.75">
      <c r="A610" s="35" t="s">
        <v>57</v>
      </c>
      <c r="E610" s="40" t="s">
        <v>2551</v>
      </c>
    </row>
    <row r="611" spans="1:5" ht="12.75">
      <c r="A611" t="s">
        <v>59</v>
      </c>
      <c r="E611" s="39" t="s">
        <v>5</v>
      </c>
    </row>
    <row r="612" spans="1:16" ht="12.75">
      <c r="A612" t="s">
        <v>50</v>
      </c>
      <c s="34" t="s">
        <v>2552</v>
      </c>
      <c s="34" t="s">
        <v>2553</v>
      </c>
      <c s="35" t="s">
        <v>5</v>
      </c>
      <c s="6" t="s">
        <v>2554</v>
      </c>
      <c s="36" t="s">
        <v>89</v>
      </c>
      <c s="37">
        <v>1</v>
      </c>
      <c s="36">
        <v>0.00015</v>
      </c>
      <c s="36">
        <f>ROUND(G612*H612,6)</f>
      </c>
      <c r="L612" s="38">
        <v>0</v>
      </c>
      <c s="32">
        <f>ROUND(ROUND(L612,2)*ROUND(G612,3),2)</f>
      </c>
      <c s="36" t="s">
        <v>121</v>
      </c>
      <c>
        <f>(M612*21)/100</f>
      </c>
      <c t="s">
        <v>28</v>
      </c>
    </row>
    <row r="613" spans="1:5" ht="12.75">
      <c r="A613" s="35" t="s">
        <v>56</v>
      </c>
      <c r="E613" s="39" t="s">
        <v>2554</v>
      </c>
    </row>
    <row r="614" spans="1:5" ht="12.75">
      <c r="A614" s="35" t="s">
        <v>57</v>
      </c>
      <c r="E614" s="40" t="s">
        <v>2555</v>
      </c>
    </row>
    <row r="615" spans="1:5" ht="12.75">
      <c r="A615" t="s">
        <v>59</v>
      </c>
      <c r="E615" s="39" t="s">
        <v>5</v>
      </c>
    </row>
    <row r="616" spans="1:16" ht="12.75">
      <c r="A616" t="s">
        <v>50</v>
      </c>
      <c s="34" t="s">
        <v>2556</v>
      </c>
      <c s="34" t="s">
        <v>2557</v>
      </c>
      <c s="35" t="s">
        <v>5</v>
      </c>
      <c s="6" t="s">
        <v>2558</v>
      </c>
      <c s="36" t="s">
        <v>89</v>
      </c>
      <c s="37">
        <v>10</v>
      </c>
      <c s="36">
        <v>0.00015</v>
      </c>
      <c s="36">
        <f>ROUND(G616*H616,6)</f>
      </c>
      <c r="L616" s="38">
        <v>0</v>
      </c>
      <c s="32">
        <f>ROUND(ROUND(L616,2)*ROUND(G616,3),2)</f>
      </c>
      <c s="36" t="s">
        <v>55</v>
      </c>
      <c>
        <f>(M616*21)/100</f>
      </c>
      <c t="s">
        <v>28</v>
      </c>
    </row>
    <row r="617" spans="1:5" ht="12.75">
      <c r="A617" s="35" t="s">
        <v>56</v>
      </c>
      <c r="E617" s="39" t="s">
        <v>2558</v>
      </c>
    </row>
    <row r="618" spans="1:5" ht="51">
      <c r="A618" s="35" t="s">
        <v>57</v>
      </c>
      <c r="E618" s="40" t="s">
        <v>2559</v>
      </c>
    </row>
    <row r="619" spans="1:5" ht="12.75">
      <c r="A619" t="s">
        <v>59</v>
      </c>
      <c r="E619" s="39" t="s">
        <v>5</v>
      </c>
    </row>
    <row r="620" spans="1:16" ht="12.75">
      <c r="A620" t="s">
        <v>50</v>
      </c>
      <c s="34" t="s">
        <v>2560</v>
      </c>
      <c s="34" t="s">
        <v>2561</v>
      </c>
      <c s="35" t="s">
        <v>5</v>
      </c>
      <c s="6" t="s">
        <v>2562</v>
      </c>
      <c s="36" t="s">
        <v>89</v>
      </c>
      <c s="37">
        <v>3</v>
      </c>
      <c s="36">
        <v>0.0022</v>
      </c>
      <c s="36">
        <f>ROUND(G620*H620,6)</f>
      </c>
      <c r="L620" s="38">
        <v>0</v>
      </c>
      <c s="32">
        <f>ROUND(ROUND(L620,2)*ROUND(G620,3),2)</f>
      </c>
      <c s="36" t="s">
        <v>55</v>
      </c>
      <c>
        <f>(M620*21)/100</f>
      </c>
      <c t="s">
        <v>28</v>
      </c>
    </row>
    <row r="621" spans="1:5" ht="12.75">
      <c r="A621" s="35" t="s">
        <v>56</v>
      </c>
      <c r="E621" s="39" t="s">
        <v>2562</v>
      </c>
    </row>
    <row r="622" spans="1:5" ht="12.75">
      <c r="A622" s="35" t="s">
        <v>57</v>
      </c>
      <c r="E622" s="40" t="s">
        <v>5</v>
      </c>
    </row>
    <row r="623" spans="1:5" ht="12.75">
      <c r="A623" t="s">
        <v>59</v>
      </c>
      <c r="E623" s="39" t="s">
        <v>5</v>
      </c>
    </row>
    <row r="624" spans="1:16" ht="12.75">
      <c r="A624" t="s">
        <v>50</v>
      </c>
      <c s="34" t="s">
        <v>2563</v>
      </c>
      <c s="34" t="s">
        <v>2564</v>
      </c>
      <c s="35" t="s">
        <v>5</v>
      </c>
      <c s="6" t="s">
        <v>2565</v>
      </c>
      <c s="36" t="s">
        <v>89</v>
      </c>
      <c s="37">
        <v>1</v>
      </c>
      <c s="36">
        <v>0.0022</v>
      </c>
      <c s="36">
        <f>ROUND(G624*H624,6)</f>
      </c>
      <c r="L624" s="38">
        <v>0</v>
      </c>
      <c s="32">
        <f>ROUND(ROUND(L624,2)*ROUND(G624,3),2)</f>
      </c>
      <c s="36" t="s">
        <v>55</v>
      </c>
      <c>
        <f>(M624*21)/100</f>
      </c>
      <c t="s">
        <v>28</v>
      </c>
    </row>
    <row r="625" spans="1:5" ht="12.75">
      <c r="A625" s="35" t="s">
        <v>56</v>
      </c>
      <c r="E625" s="39" t="s">
        <v>2565</v>
      </c>
    </row>
    <row r="626" spans="1:5" ht="12.75">
      <c r="A626" s="35" t="s">
        <v>57</v>
      </c>
      <c r="E626" s="40" t="s">
        <v>5</v>
      </c>
    </row>
    <row r="627" spans="1:5" ht="12.75">
      <c r="A627" t="s">
        <v>59</v>
      </c>
      <c r="E627" s="39" t="s">
        <v>5</v>
      </c>
    </row>
    <row r="628" spans="1:16" ht="25.5">
      <c r="A628" t="s">
        <v>50</v>
      </c>
      <c s="34" t="s">
        <v>2566</v>
      </c>
      <c s="34" t="s">
        <v>2567</v>
      </c>
      <c s="35" t="s">
        <v>5</v>
      </c>
      <c s="6" t="s">
        <v>2568</v>
      </c>
      <c s="36" t="s">
        <v>89</v>
      </c>
      <c s="37">
        <v>11</v>
      </c>
      <c s="36">
        <v>0</v>
      </c>
      <c s="36">
        <f>ROUND(G628*H628,6)</f>
      </c>
      <c r="L628" s="38">
        <v>0</v>
      </c>
      <c s="32">
        <f>ROUND(ROUND(L628,2)*ROUND(G628,3),2)</f>
      </c>
      <c s="36" t="s">
        <v>121</v>
      </c>
      <c>
        <f>(M628*21)/100</f>
      </c>
      <c t="s">
        <v>28</v>
      </c>
    </row>
    <row r="629" spans="1:5" ht="25.5">
      <c r="A629" s="35" t="s">
        <v>56</v>
      </c>
      <c r="E629" s="39" t="s">
        <v>2568</v>
      </c>
    </row>
    <row r="630" spans="1:5" ht="51">
      <c r="A630" s="35" t="s">
        <v>57</v>
      </c>
      <c r="E630" s="40" t="s">
        <v>2569</v>
      </c>
    </row>
    <row r="631" spans="1:5" ht="127.5">
      <c r="A631" t="s">
        <v>59</v>
      </c>
      <c r="E631" s="39" t="s">
        <v>2524</v>
      </c>
    </row>
    <row r="632" spans="1:16" ht="12.75">
      <c r="A632" t="s">
        <v>50</v>
      </c>
      <c s="34" t="s">
        <v>2570</v>
      </c>
      <c s="34" t="s">
        <v>2571</v>
      </c>
      <c s="35" t="s">
        <v>5</v>
      </c>
      <c s="6" t="s">
        <v>2572</v>
      </c>
      <c s="36" t="s">
        <v>89</v>
      </c>
      <c s="37">
        <v>1</v>
      </c>
      <c s="36">
        <v>0.013</v>
      </c>
      <c s="36">
        <f>ROUND(G632*H632,6)</f>
      </c>
      <c r="L632" s="38">
        <v>0</v>
      </c>
      <c s="32">
        <f>ROUND(ROUND(L632,2)*ROUND(G632,3),2)</f>
      </c>
      <c s="36" t="s">
        <v>121</v>
      </c>
      <c>
        <f>(M632*21)/100</f>
      </c>
      <c t="s">
        <v>28</v>
      </c>
    </row>
    <row r="633" spans="1:5" ht="12.75">
      <c r="A633" s="35" t="s">
        <v>56</v>
      </c>
      <c r="E633" s="39" t="s">
        <v>2572</v>
      </c>
    </row>
    <row r="634" spans="1:5" ht="12.75">
      <c r="A634" s="35" t="s">
        <v>57</v>
      </c>
      <c r="E634" s="40" t="s">
        <v>2573</v>
      </c>
    </row>
    <row r="635" spans="1:5" ht="12.75">
      <c r="A635" t="s">
        <v>59</v>
      </c>
      <c r="E635" s="39" t="s">
        <v>5</v>
      </c>
    </row>
    <row r="636" spans="1:16" ht="12.75">
      <c r="A636" t="s">
        <v>50</v>
      </c>
      <c s="34" t="s">
        <v>2574</v>
      </c>
      <c s="34" t="s">
        <v>2575</v>
      </c>
      <c s="35" t="s">
        <v>5</v>
      </c>
      <c s="6" t="s">
        <v>2576</v>
      </c>
      <c s="36" t="s">
        <v>89</v>
      </c>
      <c s="37">
        <v>5</v>
      </c>
      <c s="36">
        <v>0.0145</v>
      </c>
      <c s="36">
        <f>ROUND(G636*H636,6)</f>
      </c>
      <c r="L636" s="38">
        <v>0</v>
      </c>
      <c s="32">
        <f>ROUND(ROUND(L636,2)*ROUND(G636,3),2)</f>
      </c>
      <c s="36" t="s">
        <v>121</v>
      </c>
      <c>
        <f>(M636*21)/100</f>
      </c>
      <c t="s">
        <v>28</v>
      </c>
    </row>
    <row r="637" spans="1:5" ht="12.75">
      <c r="A637" s="35" t="s">
        <v>56</v>
      </c>
      <c r="E637" s="39" t="s">
        <v>2576</v>
      </c>
    </row>
    <row r="638" spans="1:5" ht="12.75">
      <c r="A638" s="35" t="s">
        <v>57</v>
      </c>
      <c r="E638" s="40" t="s">
        <v>2577</v>
      </c>
    </row>
    <row r="639" spans="1:5" ht="12.75">
      <c r="A639" t="s">
        <v>59</v>
      </c>
      <c r="E639" s="39" t="s">
        <v>5</v>
      </c>
    </row>
    <row r="640" spans="1:16" ht="12.75">
      <c r="A640" t="s">
        <v>50</v>
      </c>
      <c s="34" t="s">
        <v>2578</v>
      </c>
      <c s="34" t="s">
        <v>2579</v>
      </c>
      <c s="35" t="s">
        <v>5</v>
      </c>
      <c s="6" t="s">
        <v>2580</v>
      </c>
      <c s="36" t="s">
        <v>89</v>
      </c>
      <c s="37">
        <v>5</v>
      </c>
      <c s="36">
        <v>0.016</v>
      </c>
      <c s="36">
        <f>ROUND(G640*H640,6)</f>
      </c>
      <c r="L640" s="38">
        <v>0</v>
      </c>
      <c s="32">
        <f>ROUND(ROUND(L640,2)*ROUND(G640,3),2)</f>
      </c>
      <c s="36" t="s">
        <v>121</v>
      </c>
      <c>
        <f>(M640*21)/100</f>
      </c>
      <c t="s">
        <v>28</v>
      </c>
    </row>
    <row r="641" spans="1:5" ht="12.75">
      <c r="A641" s="35" t="s">
        <v>56</v>
      </c>
      <c r="E641" s="39" t="s">
        <v>2580</v>
      </c>
    </row>
    <row r="642" spans="1:5" ht="12.75">
      <c r="A642" s="35" t="s">
        <v>57</v>
      </c>
      <c r="E642" s="40" t="s">
        <v>2581</v>
      </c>
    </row>
    <row r="643" spans="1:5" ht="12.75">
      <c r="A643" t="s">
        <v>59</v>
      </c>
      <c r="E643" s="39" t="s">
        <v>5</v>
      </c>
    </row>
    <row r="644" spans="1:16" ht="25.5">
      <c r="A644" t="s">
        <v>50</v>
      </c>
      <c s="34" t="s">
        <v>2582</v>
      </c>
      <c s="34" t="s">
        <v>2583</v>
      </c>
      <c s="35" t="s">
        <v>5</v>
      </c>
      <c s="6" t="s">
        <v>2584</v>
      </c>
      <c s="36" t="s">
        <v>89</v>
      </c>
      <c s="37">
        <v>1</v>
      </c>
      <c s="36">
        <v>0</v>
      </c>
      <c s="36">
        <f>ROUND(G644*H644,6)</f>
      </c>
      <c r="L644" s="38">
        <v>0</v>
      </c>
      <c s="32">
        <f>ROUND(ROUND(L644,2)*ROUND(G644,3),2)</f>
      </c>
      <c s="36" t="s">
        <v>121</v>
      </c>
      <c>
        <f>(M644*21)/100</f>
      </c>
      <c t="s">
        <v>28</v>
      </c>
    </row>
    <row r="645" spans="1:5" ht="25.5">
      <c r="A645" s="35" t="s">
        <v>56</v>
      </c>
      <c r="E645" s="39" t="s">
        <v>2584</v>
      </c>
    </row>
    <row r="646" spans="1:5" ht="12.75">
      <c r="A646" s="35" t="s">
        <v>57</v>
      </c>
      <c r="E646" s="40" t="s">
        <v>2585</v>
      </c>
    </row>
    <row r="647" spans="1:5" ht="127.5">
      <c r="A647" t="s">
        <v>59</v>
      </c>
      <c r="E647" s="39" t="s">
        <v>2524</v>
      </c>
    </row>
    <row r="648" spans="1:16" ht="12.75">
      <c r="A648" t="s">
        <v>50</v>
      </c>
      <c s="34" t="s">
        <v>2586</v>
      </c>
      <c s="34" t="s">
        <v>2587</v>
      </c>
      <c s="35" t="s">
        <v>5</v>
      </c>
      <c s="6" t="s">
        <v>2588</v>
      </c>
      <c s="36" t="s">
        <v>89</v>
      </c>
      <c s="37">
        <v>1</v>
      </c>
      <c s="36">
        <v>0.017</v>
      </c>
      <c s="36">
        <f>ROUND(G648*H648,6)</f>
      </c>
      <c r="L648" s="38">
        <v>0</v>
      </c>
      <c s="32">
        <f>ROUND(ROUND(L648,2)*ROUND(G648,3),2)</f>
      </c>
      <c s="36" t="s">
        <v>121</v>
      </c>
      <c>
        <f>(M648*21)/100</f>
      </c>
      <c t="s">
        <v>28</v>
      </c>
    </row>
    <row r="649" spans="1:5" ht="12.75">
      <c r="A649" s="35" t="s">
        <v>56</v>
      </c>
      <c r="E649" s="39" t="s">
        <v>2588</v>
      </c>
    </row>
    <row r="650" spans="1:5" ht="12.75">
      <c r="A650" s="35" t="s">
        <v>57</v>
      </c>
      <c r="E650" s="40" t="s">
        <v>2585</v>
      </c>
    </row>
    <row r="651" spans="1:5" ht="12.75">
      <c r="A651" t="s">
        <v>59</v>
      </c>
      <c r="E651" s="39" t="s">
        <v>5</v>
      </c>
    </row>
    <row r="652" spans="1:16" ht="25.5">
      <c r="A652" t="s">
        <v>50</v>
      </c>
      <c s="34" t="s">
        <v>2589</v>
      </c>
      <c s="34" t="s">
        <v>2590</v>
      </c>
      <c s="35" t="s">
        <v>5</v>
      </c>
      <c s="6" t="s">
        <v>2591</v>
      </c>
      <c s="36" t="s">
        <v>89</v>
      </c>
      <c s="37">
        <v>1</v>
      </c>
      <c s="36">
        <v>0</v>
      </c>
      <c s="36">
        <f>ROUND(G652*H652,6)</f>
      </c>
      <c r="L652" s="38">
        <v>0</v>
      </c>
      <c s="32">
        <f>ROUND(ROUND(L652,2)*ROUND(G652,3),2)</f>
      </c>
      <c s="36" t="s">
        <v>121</v>
      </c>
      <c>
        <f>(M652*21)/100</f>
      </c>
      <c t="s">
        <v>28</v>
      </c>
    </row>
    <row r="653" spans="1:5" ht="25.5">
      <c r="A653" s="35" t="s">
        <v>56</v>
      </c>
      <c r="E653" s="39" t="s">
        <v>2591</v>
      </c>
    </row>
    <row r="654" spans="1:5" ht="12.75">
      <c r="A654" s="35" t="s">
        <v>57</v>
      </c>
      <c r="E654" s="40" t="s">
        <v>2592</v>
      </c>
    </row>
    <row r="655" spans="1:5" ht="127.5">
      <c r="A655" t="s">
        <v>59</v>
      </c>
      <c r="E655" s="39" t="s">
        <v>2524</v>
      </c>
    </row>
    <row r="656" spans="1:16" ht="12.75">
      <c r="A656" t="s">
        <v>50</v>
      </c>
      <c s="34" t="s">
        <v>2593</v>
      </c>
      <c s="34" t="s">
        <v>2594</v>
      </c>
      <c s="35" t="s">
        <v>5</v>
      </c>
      <c s="6" t="s">
        <v>2595</v>
      </c>
      <c s="36" t="s">
        <v>89</v>
      </c>
      <c s="37">
        <v>1</v>
      </c>
      <c s="36">
        <v>0.026</v>
      </c>
      <c s="36">
        <f>ROUND(G656*H656,6)</f>
      </c>
      <c r="L656" s="38">
        <v>0</v>
      </c>
      <c s="32">
        <f>ROUND(ROUND(L656,2)*ROUND(G656,3),2)</f>
      </c>
      <c s="36" t="s">
        <v>121</v>
      </c>
      <c>
        <f>(M656*21)/100</f>
      </c>
      <c t="s">
        <v>28</v>
      </c>
    </row>
    <row r="657" spans="1:5" ht="12.75">
      <c r="A657" s="35" t="s">
        <v>56</v>
      </c>
      <c r="E657" s="39" t="s">
        <v>2595</v>
      </c>
    </row>
    <row r="658" spans="1:5" ht="12.75">
      <c r="A658" s="35" t="s">
        <v>57</v>
      </c>
      <c r="E658" s="40" t="s">
        <v>2592</v>
      </c>
    </row>
    <row r="659" spans="1:5" ht="12.75">
      <c r="A659" t="s">
        <v>59</v>
      </c>
      <c r="E659" s="39" t="s">
        <v>5</v>
      </c>
    </row>
    <row r="660" spans="1:16" ht="25.5">
      <c r="A660" t="s">
        <v>50</v>
      </c>
      <c s="34" t="s">
        <v>2596</v>
      </c>
      <c s="34" t="s">
        <v>2597</v>
      </c>
      <c s="35" t="s">
        <v>5</v>
      </c>
      <c s="6" t="s">
        <v>2598</v>
      </c>
      <c s="36" t="s">
        <v>89</v>
      </c>
      <c s="37">
        <v>12</v>
      </c>
      <c s="36">
        <v>0.000473</v>
      </c>
      <c s="36">
        <f>ROUND(G660*H660,6)</f>
      </c>
      <c r="L660" s="38">
        <v>0</v>
      </c>
      <c s="32">
        <f>ROUND(ROUND(L660,2)*ROUND(G660,3),2)</f>
      </c>
      <c s="36" t="s">
        <v>121</v>
      </c>
      <c>
        <f>(M660*21)/100</f>
      </c>
      <c t="s">
        <v>28</v>
      </c>
    </row>
    <row r="661" spans="1:5" ht="25.5">
      <c r="A661" s="35" t="s">
        <v>56</v>
      </c>
      <c r="E661" s="39" t="s">
        <v>2598</v>
      </c>
    </row>
    <row r="662" spans="1:5" ht="63.75">
      <c r="A662" s="35" t="s">
        <v>57</v>
      </c>
      <c r="E662" s="40" t="s">
        <v>2599</v>
      </c>
    </row>
    <row r="663" spans="1:5" ht="38.25">
      <c r="A663" t="s">
        <v>59</v>
      </c>
      <c r="E663" s="39" t="s">
        <v>2600</v>
      </c>
    </row>
    <row r="664" spans="1:16" ht="25.5">
      <c r="A664" t="s">
        <v>50</v>
      </c>
      <c s="34" t="s">
        <v>2601</v>
      </c>
      <c s="34" t="s">
        <v>2602</v>
      </c>
      <c s="35" t="s">
        <v>5</v>
      </c>
      <c s="6" t="s">
        <v>2603</v>
      </c>
      <c s="36" t="s">
        <v>89</v>
      </c>
      <c s="37">
        <v>12</v>
      </c>
      <c s="36">
        <v>0.016</v>
      </c>
      <c s="36">
        <f>ROUND(G664*H664,6)</f>
      </c>
      <c r="L664" s="38">
        <v>0</v>
      </c>
      <c s="32">
        <f>ROUND(ROUND(L664,2)*ROUND(G664,3),2)</f>
      </c>
      <c s="36" t="s">
        <v>121</v>
      </c>
      <c>
        <f>(M664*21)/100</f>
      </c>
      <c t="s">
        <v>28</v>
      </c>
    </row>
    <row r="665" spans="1:5" ht="25.5">
      <c r="A665" s="35" t="s">
        <v>56</v>
      </c>
      <c r="E665" s="39" t="s">
        <v>2603</v>
      </c>
    </row>
    <row r="666" spans="1:5" ht="63.75">
      <c r="A666" s="35" t="s">
        <v>57</v>
      </c>
      <c r="E666" s="40" t="s">
        <v>2599</v>
      </c>
    </row>
    <row r="667" spans="1:5" ht="12.75">
      <c r="A667" t="s">
        <v>59</v>
      </c>
      <c r="E667" s="39" t="s">
        <v>5</v>
      </c>
    </row>
    <row r="668" spans="1:16" ht="25.5">
      <c r="A668" t="s">
        <v>50</v>
      </c>
      <c s="34" t="s">
        <v>2604</v>
      </c>
      <c s="34" t="s">
        <v>2605</v>
      </c>
      <c s="35" t="s">
        <v>5</v>
      </c>
      <c s="6" t="s">
        <v>2606</v>
      </c>
      <c s="36" t="s">
        <v>89</v>
      </c>
      <c s="37">
        <v>1</v>
      </c>
      <c s="36">
        <v>0.000473</v>
      </c>
      <c s="36">
        <f>ROUND(G668*H668,6)</f>
      </c>
      <c r="L668" s="38">
        <v>0</v>
      </c>
      <c s="32">
        <f>ROUND(ROUND(L668,2)*ROUND(G668,3),2)</f>
      </c>
      <c s="36" t="s">
        <v>121</v>
      </c>
      <c>
        <f>(M668*21)/100</f>
      </c>
      <c t="s">
        <v>28</v>
      </c>
    </row>
    <row r="669" spans="1:5" ht="25.5">
      <c r="A669" s="35" t="s">
        <v>56</v>
      </c>
      <c r="E669" s="39" t="s">
        <v>2606</v>
      </c>
    </row>
    <row r="670" spans="1:5" ht="12.75">
      <c r="A670" s="35" t="s">
        <v>57</v>
      </c>
      <c r="E670" s="40" t="s">
        <v>2592</v>
      </c>
    </row>
    <row r="671" spans="1:5" ht="38.25">
      <c r="A671" t="s">
        <v>59</v>
      </c>
      <c r="E671" s="39" t="s">
        <v>2600</v>
      </c>
    </row>
    <row r="672" spans="1:16" ht="25.5">
      <c r="A672" t="s">
        <v>50</v>
      </c>
      <c s="34" t="s">
        <v>2607</v>
      </c>
      <c s="34" t="s">
        <v>2608</v>
      </c>
      <c s="35" t="s">
        <v>5</v>
      </c>
      <c s="6" t="s">
        <v>2609</v>
      </c>
      <c s="36" t="s">
        <v>89</v>
      </c>
      <c s="37">
        <v>1</v>
      </c>
      <c s="36">
        <v>0.03</v>
      </c>
      <c s="36">
        <f>ROUND(G672*H672,6)</f>
      </c>
      <c r="L672" s="38">
        <v>0</v>
      </c>
      <c s="32">
        <f>ROUND(ROUND(L672,2)*ROUND(G672,3),2)</f>
      </c>
      <c s="36" t="s">
        <v>121</v>
      </c>
      <c>
        <f>(M672*21)/100</f>
      </c>
      <c t="s">
        <v>28</v>
      </c>
    </row>
    <row r="673" spans="1:5" ht="25.5">
      <c r="A673" s="35" t="s">
        <v>56</v>
      </c>
      <c r="E673" s="39" t="s">
        <v>2609</v>
      </c>
    </row>
    <row r="674" spans="1:5" ht="12.75">
      <c r="A674" s="35" t="s">
        <v>57</v>
      </c>
      <c r="E674" s="40" t="s">
        <v>2592</v>
      </c>
    </row>
    <row r="675" spans="1:5" ht="12.75">
      <c r="A675" t="s">
        <v>59</v>
      </c>
      <c r="E675" s="39" t="s">
        <v>5</v>
      </c>
    </row>
    <row r="676" spans="1:16" ht="25.5">
      <c r="A676" t="s">
        <v>50</v>
      </c>
      <c s="34" t="s">
        <v>2610</v>
      </c>
      <c s="34" t="s">
        <v>2611</v>
      </c>
      <c s="35" t="s">
        <v>5</v>
      </c>
      <c s="6" t="s">
        <v>2612</v>
      </c>
      <c s="36" t="s">
        <v>89</v>
      </c>
      <c s="37">
        <v>7</v>
      </c>
      <c s="36">
        <v>0</v>
      </c>
      <c s="36">
        <f>ROUND(G676*H676,6)</f>
      </c>
      <c r="L676" s="38">
        <v>0</v>
      </c>
      <c s="32">
        <f>ROUND(ROUND(L676,2)*ROUND(G676,3),2)</f>
      </c>
      <c s="36" t="s">
        <v>121</v>
      </c>
      <c>
        <f>(M676*21)/100</f>
      </c>
      <c t="s">
        <v>28</v>
      </c>
    </row>
    <row r="677" spans="1:5" ht="25.5">
      <c r="A677" s="35" t="s">
        <v>56</v>
      </c>
      <c r="E677" s="39" t="s">
        <v>2612</v>
      </c>
    </row>
    <row r="678" spans="1:5" ht="38.25">
      <c r="A678" s="35" t="s">
        <v>57</v>
      </c>
      <c r="E678" s="40" t="s">
        <v>2613</v>
      </c>
    </row>
    <row r="679" spans="1:5" ht="89.25">
      <c r="A679" t="s">
        <v>59</v>
      </c>
      <c r="E679" s="39" t="s">
        <v>2614</v>
      </c>
    </row>
    <row r="680" spans="1:16" ht="12.75">
      <c r="A680" t="s">
        <v>50</v>
      </c>
      <c s="34" t="s">
        <v>2615</v>
      </c>
      <c s="34" t="s">
        <v>2616</v>
      </c>
      <c s="35" t="s">
        <v>5</v>
      </c>
      <c s="6" t="s">
        <v>2617</v>
      </c>
      <c s="36" t="s">
        <v>82</v>
      </c>
      <c s="37">
        <v>5.67</v>
      </c>
      <c s="36">
        <v>0.003</v>
      </c>
      <c s="36">
        <f>ROUND(G680*H680,6)</f>
      </c>
      <c r="L680" s="38">
        <v>0</v>
      </c>
      <c s="32">
        <f>ROUND(ROUND(L680,2)*ROUND(G680,3),2)</f>
      </c>
      <c s="36" t="s">
        <v>121</v>
      </c>
      <c>
        <f>(M680*21)/100</f>
      </c>
      <c t="s">
        <v>28</v>
      </c>
    </row>
    <row r="681" spans="1:5" ht="12.75">
      <c r="A681" s="35" t="s">
        <v>56</v>
      </c>
      <c r="E681" s="39" t="s">
        <v>2617</v>
      </c>
    </row>
    <row r="682" spans="1:5" ht="12.75">
      <c r="A682" s="35" t="s">
        <v>57</v>
      </c>
      <c r="E682" s="40" t="s">
        <v>2618</v>
      </c>
    </row>
    <row r="683" spans="1:5" ht="12.75">
      <c r="A683" t="s">
        <v>59</v>
      </c>
      <c r="E683" s="39" t="s">
        <v>5</v>
      </c>
    </row>
    <row r="684" spans="1:16" ht="12.75">
      <c r="A684" t="s">
        <v>50</v>
      </c>
      <c s="34" t="s">
        <v>2619</v>
      </c>
      <c s="34" t="s">
        <v>2620</v>
      </c>
      <c s="35" t="s">
        <v>5</v>
      </c>
      <c s="6" t="s">
        <v>2621</v>
      </c>
      <c s="36" t="s">
        <v>82</v>
      </c>
      <c s="37">
        <v>5.5</v>
      </c>
      <c s="36">
        <v>0.004</v>
      </c>
      <c s="36">
        <f>ROUND(G684*H684,6)</f>
      </c>
      <c r="L684" s="38">
        <v>0</v>
      </c>
      <c s="32">
        <f>ROUND(ROUND(L684,2)*ROUND(G684,3),2)</f>
      </c>
      <c s="36" t="s">
        <v>121</v>
      </c>
      <c>
        <f>(M684*21)/100</f>
      </c>
      <c t="s">
        <v>28</v>
      </c>
    </row>
    <row r="685" spans="1:5" ht="12.75">
      <c r="A685" s="35" t="s">
        <v>56</v>
      </c>
      <c r="E685" s="39" t="s">
        <v>2621</v>
      </c>
    </row>
    <row r="686" spans="1:5" ht="12.75">
      <c r="A686" s="35" t="s">
        <v>57</v>
      </c>
      <c r="E686" s="40" t="s">
        <v>2622</v>
      </c>
    </row>
    <row r="687" spans="1:5" ht="12.75">
      <c r="A687" t="s">
        <v>59</v>
      </c>
      <c r="E687" s="39" t="s">
        <v>5</v>
      </c>
    </row>
    <row r="688" spans="1:16" ht="25.5">
      <c r="A688" t="s">
        <v>50</v>
      </c>
      <c s="34" t="s">
        <v>2623</v>
      </c>
      <c s="34" t="s">
        <v>2624</v>
      </c>
      <c s="35" t="s">
        <v>5</v>
      </c>
      <c s="6" t="s">
        <v>2625</v>
      </c>
      <c s="36" t="s">
        <v>89</v>
      </c>
      <c s="37">
        <v>2</v>
      </c>
      <c s="36">
        <v>0</v>
      </c>
      <c s="36">
        <f>ROUND(G688*H688,6)</f>
      </c>
      <c r="L688" s="38">
        <v>0</v>
      </c>
      <c s="32">
        <f>ROUND(ROUND(L688,2)*ROUND(G688,3),2)</f>
      </c>
      <c s="36" t="s">
        <v>121</v>
      </c>
      <c>
        <f>(M688*21)/100</f>
      </c>
      <c t="s">
        <v>28</v>
      </c>
    </row>
    <row r="689" spans="1:5" ht="25.5">
      <c r="A689" s="35" t="s">
        <v>56</v>
      </c>
      <c r="E689" s="39" t="s">
        <v>2625</v>
      </c>
    </row>
    <row r="690" spans="1:5" ht="12.75">
      <c r="A690" s="35" t="s">
        <v>57</v>
      </c>
      <c r="E690" s="40" t="s">
        <v>1784</v>
      </c>
    </row>
    <row r="691" spans="1:5" ht="89.25">
      <c r="A691" t="s">
        <v>59</v>
      </c>
      <c r="E691" s="39" t="s">
        <v>2614</v>
      </c>
    </row>
    <row r="692" spans="1:16" ht="12.75">
      <c r="A692" t="s">
        <v>50</v>
      </c>
      <c s="34" t="s">
        <v>2626</v>
      </c>
      <c s="34" t="s">
        <v>2627</v>
      </c>
      <c s="35" t="s">
        <v>5</v>
      </c>
      <c s="6" t="s">
        <v>2628</v>
      </c>
      <c s="36" t="s">
        <v>82</v>
      </c>
      <c s="37">
        <v>1.74</v>
      </c>
      <c s="36">
        <v>0.007</v>
      </c>
      <c s="36">
        <f>ROUND(G692*H692,6)</f>
      </c>
      <c r="L692" s="38">
        <v>0</v>
      </c>
      <c s="32">
        <f>ROUND(ROUND(L692,2)*ROUND(G692,3),2)</f>
      </c>
      <c s="36" t="s">
        <v>121</v>
      </c>
      <c>
        <f>(M692*21)/100</f>
      </c>
      <c t="s">
        <v>28</v>
      </c>
    </row>
    <row r="693" spans="1:5" ht="12.75">
      <c r="A693" s="35" t="s">
        <v>56</v>
      </c>
      <c r="E693" s="39" t="s">
        <v>2628</v>
      </c>
    </row>
    <row r="694" spans="1:5" ht="38.25">
      <c r="A694" s="35" t="s">
        <v>57</v>
      </c>
      <c r="E694" s="40" t="s">
        <v>2629</v>
      </c>
    </row>
    <row r="695" spans="1:5" ht="12.75">
      <c r="A695" t="s">
        <v>59</v>
      </c>
      <c r="E695" s="39" t="s">
        <v>5</v>
      </c>
    </row>
    <row r="696" spans="1:16" ht="25.5">
      <c r="A696" t="s">
        <v>50</v>
      </c>
      <c s="34" t="s">
        <v>2630</v>
      </c>
      <c s="34" t="s">
        <v>2631</v>
      </c>
      <c s="35" t="s">
        <v>5</v>
      </c>
      <c s="6" t="s">
        <v>2632</v>
      </c>
      <c s="36" t="s">
        <v>89</v>
      </c>
      <c s="37">
        <v>43</v>
      </c>
      <c s="36">
        <v>0</v>
      </c>
      <c s="36">
        <f>ROUND(G696*H696,6)</f>
      </c>
      <c r="L696" s="38">
        <v>0</v>
      </c>
      <c s="32">
        <f>ROUND(ROUND(L696,2)*ROUND(G696,3),2)</f>
      </c>
      <c s="36" t="s">
        <v>121</v>
      </c>
      <c>
        <f>(M696*21)/100</f>
      </c>
      <c t="s">
        <v>28</v>
      </c>
    </row>
    <row r="697" spans="1:5" ht="25.5">
      <c r="A697" s="35" t="s">
        <v>56</v>
      </c>
      <c r="E697" s="39" t="s">
        <v>2632</v>
      </c>
    </row>
    <row r="698" spans="1:5" ht="89.25">
      <c r="A698" s="35" t="s">
        <v>57</v>
      </c>
      <c r="E698" s="40" t="s">
        <v>2633</v>
      </c>
    </row>
    <row r="699" spans="1:5" ht="89.25">
      <c r="A699" t="s">
        <v>59</v>
      </c>
      <c r="E699" s="39" t="s">
        <v>2614</v>
      </c>
    </row>
    <row r="700" spans="1:16" ht="12.75">
      <c r="A700" t="s">
        <v>50</v>
      </c>
      <c s="34" t="s">
        <v>2634</v>
      </c>
      <c s="34" t="s">
        <v>2635</v>
      </c>
      <c s="35" t="s">
        <v>5</v>
      </c>
      <c s="6" t="s">
        <v>2636</v>
      </c>
      <c s="36" t="s">
        <v>82</v>
      </c>
      <c s="37">
        <v>13.2</v>
      </c>
      <c s="36">
        <v>0.007</v>
      </c>
      <c s="36">
        <f>ROUND(G700*H700,6)</f>
      </c>
      <c r="L700" s="38">
        <v>0</v>
      </c>
      <c s="32">
        <f>ROUND(ROUND(L700,2)*ROUND(G700,3),2)</f>
      </c>
      <c s="36" t="s">
        <v>121</v>
      </c>
      <c>
        <f>(M700*21)/100</f>
      </c>
      <c t="s">
        <v>28</v>
      </c>
    </row>
    <row r="701" spans="1:5" ht="12.75">
      <c r="A701" s="35" t="s">
        <v>56</v>
      </c>
      <c r="E701" s="39" t="s">
        <v>2636</v>
      </c>
    </row>
    <row r="702" spans="1:5" ht="12.75">
      <c r="A702" s="35" t="s">
        <v>57</v>
      </c>
      <c r="E702" s="40" t="s">
        <v>2637</v>
      </c>
    </row>
    <row r="703" spans="1:5" ht="12.75">
      <c r="A703" t="s">
        <v>59</v>
      </c>
      <c r="E703" s="39" t="s">
        <v>5</v>
      </c>
    </row>
    <row r="704" spans="1:16" ht="12.75">
      <c r="A704" t="s">
        <v>50</v>
      </c>
      <c s="34" t="s">
        <v>2638</v>
      </c>
      <c s="34" t="s">
        <v>2627</v>
      </c>
      <c s="35" t="s">
        <v>51</v>
      </c>
      <c s="6" t="s">
        <v>2628</v>
      </c>
      <c s="36" t="s">
        <v>82</v>
      </c>
      <c s="37">
        <v>36.21</v>
      </c>
      <c s="36">
        <v>0.007</v>
      </c>
      <c s="36">
        <f>ROUND(G704*H704,6)</f>
      </c>
      <c r="L704" s="38">
        <v>0</v>
      </c>
      <c s="32">
        <f>ROUND(ROUND(L704,2)*ROUND(G704,3),2)</f>
      </c>
      <c s="36" t="s">
        <v>121</v>
      </c>
      <c>
        <f>(M704*21)/100</f>
      </c>
      <c t="s">
        <v>28</v>
      </c>
    </row>
    <row r="705" spans="1:5" ht="12.75">
      <c r="A705" s="35" t="s">
        <v>56</v>
      </c>
      <c r="E705" s="39" t="s">
        <v>2628</v>
      </c>
    </row>
    <row r="706" spans="1:5" ht="89.25">
      <c r="A706" s="35" t="s">
        <v>57</v>
      </c>
      <c r="E706" s="40" t="s">
        <v>2639</v>
      </c>
    </row>
    <row r="707" spans="1:5" ht="12.75">
      <c r="A707" t="s">
        <v>59</v>
      </c>
      <c r="E707" s="39" t="s">
        <v>5</v>
      </c>
    </row>
    <row r="708" spans="1:16" ht="12.75">
      <c r="A708" t="s">
        <v>50</v>
      </c>
      <c s="34" t="s">
        <v>2640</v>
      </c>
      <c s="34" t="s">
        <v>2641</v>
      </c>
      <c s="35" t="s">
        <v>5</v>
      </c>
      <c s="6" t="s">
        <v>2642</v>
      </c>
      <c s="36" t="s">
        <v>82</v>
      </c>
      <c s="37">
        <v>3.6</v>
      </c>
      <c s="36">
        <v>0.01</v>
      </c>
      <c s="36">
        <f>ROUND(G708*H708,6)</f>
      </c>
      <c r="L708" s="38">
        <v>0</v>
      </c>
      <c s="32">
        <f>ROUND(ROUND(L708,2)*ROUND(G708,3),2)</f>
      </c>
      <c s="36" t="s">
        <v>121</v>
      </c>
      <c>
        <f>(M708*21)/100</f>
      </c>
      <c t="s">
        <v>28</v>
      </c>
    </row>
    <row r="709" spans="1:5" ht="12.75">
      <c r="A709" s="35" t="s">
        <v>56</v>
      </c>
      <c r="E709" s="39" t="s">
        <v>2642</v>
      </c>
    </row>
    <row r="710" spans="1:5" ht="12.75">
      <c r="A710" s="35" t="s">
        <v>57</v>
      </c>
      <c r="E710" s="40" t="s">
        <v>2643</v>
      </c>
    </row>
    <row r="711" spans="1:5" ht="12.75">
      <c r="A711" t="s">
        <v>59</v>
      </c>
      <c r="E711" s="39" t="s">
        <v>5</v>
      </c>
    </row>
    <row r="712" spans="1:16" ht="25.5">
      <c r="A712" t="s">
        <v>50</v>
      </c>
      <c s="34" t="s">
        <v>2644</v>
      </c>
      <c s="34" t="s">
        <v>2645</v>
      </c>
      <c s="35" t="s">
        <v>5</v>
      </c>
      <c s="6" t="s">
        <v>2646</v>
      </c>
      <c s="36" t="s">
        <v>89</v>
      </c>
      <c s="37">
        <v>3</v>
      </c>
      <c s="36">
        <v>0</v>
      </c>
      <c s="36">
        <f>ROUND(G712*H712,6)</f>
      </c>
      <c r="L712" s="38">
        <v>0</v>
      </c>
      <c s="32">
        <f>ROUND(ROUND(L712,2)*ROUND(G712,3),2)</f>
      </c>
      <c s="36" t="s">
        <v>121</v>
      </c>
      <c>
        <f>(M712*21)/100</f>
      </c>
      <c t="s">
        <v>28</v>
      </c>
    </row>
    <row r="713" spans="1:5" ht="25.5">
      <c r="A713" s="35" t="s">
        <v>56</v>
      </c>
      <c r="E713" s="39" t="s">
        <v>2646</v>
      </c>
    </row>
    <row r="714" spans="1:5" ht="12.75">
      <c r="A714" s="35" t="s">
        <v>57</v>
      </c>
      <c r="E714" s="40" t="s">
        <v>5</v>
      </c>
    </row>
    <row r="715" spans="1:5" ht="89.25">
      <c r="A715" t="s">
        <v>59</v>
      </c>
      <c r="E715" s="39" t="s">
        <v>2614</v>
      </c>
    </row>
    <row r="716" spans="1:16" ht="12.75">
      <c r="A716" t="s">
        <v>50</v>
      </c>
      <c s="34" t="s">
        <v>2647</v>
      </c>
      <c s="34" t="s">
        <v>2616</v>
      </c>
      <c s="35" t="s">
        <v>51</v>
      </c>
      <c s="6" t="s">
        <v>2617</v>
      </c>
      <c s="36" t="s">
        <v>82</v>
      </c>
      <c s="37">
        <v>5.67</v>
      </c>
      <c s="36">
        <v>0.003</v>
      </c>
      <c s="36">
        <f>ROUND(G716*H716,6)</f>
      </c>
      <c r="L716" s="38">
        <v>0</v>
      </c>
      <c s="32">
        <f>ROUND(ROUND(L716,2)*ROUND(G716,3),2)</f>
      </c>
      <c s="36" t="s">
        <v>121</v>
      </c>
      <c>
        <f>(M716*21)/100</f>
      </c>
      <c t="s">
        <v>28</v>
      </c>
    </row>
    <row r="717" spans="1:5" ht="12.75">
      <c r="A717" s="35" t="s">
        <v>56</v>
      </c>
      <c r="E717" s="39" t="s">
        <v>2617</v>
      </c>
    </row>
    <row r="718" spans="1:5" ht="12.75">
      <c r="A718" s="35" t="s">
        <v>57</v>
      </c>
      <c r="E718" s="40" t="s">
        <v>2618</v>
      </c>
    </row>
    <row r="719" spans="1:5" ht="12.75">
      <c r="A719" t="s">
        <v>59</v>
      </c>
      <c r="E719" s="39" t="s">
        <v>5</v>
      </c>
    </row>
    <row r="720" spans="1:16" ht="25.5">
      <c r="A720" t="s">
        <v>50</v>
      </c>
      <c s="34" t="s">
        <v>2648</v>
      </c>
      <c s="34" t="s">
        <v>2649</v>
      </c>
      <c s="35" t="s">
        <v>5</v>
      </c>
      <c s="6" t="s">
        <v>2650</v>
      </c>
      <c s="36" t="s">
        <v>89</v>
      </c>
      <c s="37">
        <v>13</v>
      </c>
      <c s="36">
        <v>0</v>
      </c>
      <c s="36">
        <f>ROUND(G720*H720,6)</f>
      </c>
      <c r="L720" s="38">
        <v>0</v>
      </c>
      <c s="32">
        <f>ROUND(ROUND(L720,2)*ROUND(G720,3),2)</f>
      </c>
      <c s="36" t="s">
        <v>121</v>
      </c>
      <c>
        <f>(M720*21)/100</f>
      </c>
      <c t="s">
        <v>28</v>
      </c>
    </row>
    <row r="721" spans="1:5" ht="25.5">
      <c r="A721" s="35" t="s">
        <v>56</v>
      </c>
      <c r="E721" s="39" t="s">
        <v>2650</v>
      </c>
    </row>
    <row r="722" spans="1:5" ht="63.75">
      <c r="A722" s="35" t="s">
        <v>57</v>
      </c>
      <c r="E722" s="40" t="s">
        <v>2651</v>
      </c>
    </row>
    <row r="723" spans="1:5" ht="89.25">
      <c r="A723" t="s">
        <v>59</v>
      </c>
      <c r="E723" s="39" t="s">
        <v>2614</v>
      </c>
    </row>
    <row r="724" spans="1:16" ht="12.75">
      <c r="A724" t="s">
        <v>50</v>
      </c>
      <c s="34" t="s">
        <v>2652</v>
      </c>
      <c s="34" t="s">
        <v>2653</v>
      </c>
      <c s="35" t="s">
        <v>5</v>
      </c>
      <c s="6" t="s">
        <v>2654</v>
      </c>
      <c s="36" t="s">
        <v>89</v>
      </c>
      <c s="37">
        <v>6</v>
      </c>
      <c s="36">
        <v>0.00208</v>
      </c>
      <c s="36">
        <f>ROUND(G724*H724,6)</f>
      </c>
      <c r="L724" s="38">
        <v>0</v>
      </c>
      <c s="32">
        <f>ROUND(ROUND(L724,2)*ROUND(G724,3),2)</f>
      </c>
      <c s="36" t="s">
        <v>121</v>
      </c>
      <c>
        <f>(M724*21)/100</f>
      </c>
      <c t="s">
        <v>28</v>
      </c>
    </row>
    <row r="725" spans="1:5" ht="12.75">
      <c r="A725" s="35" t="s">
        <v>56</v>
      </c>
      <c r="E725" s="39" t="s">
        <v>2654</v>
      </c>
    </row>
    <row r="726" spans="1:5" ht="38.25">
      <c r="A726" s="35" t="s">
        <v>57</v>
      </c>
      <c r="E726" s="40" t="s">
        <v>2655</v>
      </c>
    </row>
    <row r="727" spans="1:5" ht="12.75">
      <c r="A727" t="s">
        <v>59</v>
      </c>
      <c r="E727" s="39" t="s">
        <v>5</v>
      </c>
    </row>
    <row r="728" spans="1:16" ht="12.75">
      <c r="A728" t="s">
        <v>50</v>
      </c>
      <c s="34" t="s">
        <v>2656</v>
      </c>
      <c s="34" t="s">
        <v>2657</v>
      </c>
      <c s="35" t="s">
        <v>5</v>
      </c>
      <c s="6" t="s">
        <v>2658</v>
      </c>
      <c s="36" t="s">
        <v>89</v>
      </c>
      <c s="37">
        <v>7</v>
      </c>
      <c s="36">
        <v>0.00185</v>
      </c>
      <c s="36">
        <f>ROUND(G728*H728,6)</f>
      </c>
      <c r="L728" s="38">
        <v>0</v>
      </c>
      <c s="32">
        <f>ROUND(ROUND(L728,2)*ROUND(G728,3),2)</f>
      </c>
      <c s="36" t="s">
        <v>121</v>
      </c>
      <c>
        <f>(M728*21)/100</f>
      </c>
      <c t="s">
        <v>28</v>
      </c>
    </row>
    <row r="729" spans="1:5" ht="12.75">
      <c r="A729" s="35" t="s">
        <v>56</v>
      </c>
      <c r="E729" s="39" t="s">
        <v>2658</v>
      </c>
    </row>
    <row r="730" spans="1:5" ht="38.25">
      <c r="A730" s="35" t="s">
        <v>57</v>
      </c>
      <c r="E730" s="40" t="s">
        <v>2659</v>
      </c>
    </row>
    <row r="731" spans="1:5" ht="12.75">
      <c r="A731" t="s">
        <v>59</v>
      </c>
      <c r="E731" s="39" t="s">
        <v>5</v>
      </c>
    </row>
    <row r="732" spans="1:16" ht="12.75">
      <c r="A732" t="s">
        <v>50</v>
      </c>
      <c s="34" t="s">
        <v>2660</v>
      </c>
      <c s="34" t="s">
        <v>2661</v>
      </c>
      <c s="35" t="s">
        <v>5</v>
      </c>
      <c s="6" t="s">
        <v>2662</v>
      </c>
      <c s="36" t="s">
        <v>89</v>
      </c>
      <c s="37">
        <v>1</v>
      </c>
      <c s="36">
        <v>0</v>
      </c>
      <c s="36">
        <f>ROUND(G732*H732,6)</f>
      </c>
      <c r="L732" s="38">
        <v>0</v>
      </c>
      <c s="32">
        <f>ROUND(ROUND(L732,2)*ROUND(G732,3),2)</f>
      </c>
      <c s="36" t="s">
        <v>55</v>
      </c>
      <c>
        <f>(M732*21)/100</f>
      </c>
      <c t="s">
        <v>28</v>
      </c>
    </row>
    <row r="733" spans="1:5" ht="12.75">
      <c r="A733" s="35" t="s">
        <v>56</v>
      </c>
      <c r="E733" s="39" t="s">
        <v>2662</v>
      </c>
    </row>
    <row r="734" spans="1:5" ht="12.75">
      <c r="A734" s="35" t="s">
        <v>57</v>
      </c>
      <c r="E734" s="40" t="s">
        <v>5</v>
      </c>
    </row>
    <row r="735" spans="1:5" ht="12.75">
      <c r="A735" t="s">
        <v>59</v>
      </c>
      <c r="E735" s="39" t="s">
        <v>5</v>
      </c>
    </row>
    <row r="736" spans="1:16" ht="12.75">
      <c r="A736" t="s">
        <v>50</v>
      </c>
      <c s="34" t="s">
        <v>2663</v>
      </c>
      <c s="34" t="s">
        <v>2664</v>
      </c>
      <c s="35" t="s">
        <v>5</v>
      </c>
      <c s="6" t="s">
        <v>2665</v>
      </c>
      <c s="36" t="s">
        <v>89</v>
      </c>
      <c s="37">
        <v>2</v>
      </c>
      <c s="36">
        <v>0</v>
      </c>
      <c s="36">
        <f>ROUND(G736*H736,6)</f>
      </c>
      <c r="L736" s="38">
        <v>0</v>
      </c>
      <c s="32">
        <f>ROUND(ROUND(L736,2)*ROUND(G736,3),2)</f>
      </c>
      <c s="36" t="s">
        <v>55</v>
      </c>
      <c>
        <f>(M736*21)/100</f>
      </c>
      <c t="s">
        <v>28</v>
      </c>
    </row>
    <row r="737" spans="1:5" ht="12.75">
      <c r="A737" s="35" t="s">
        <v>56</v>
      </c>
      <c r="E737" s="39" t="s">
        <v>2665</v>
      </c>
    </row>
    <row r="738" spans="1:5" ht="12.75">
      <c r="A738" s="35" t="s">
        <v>57</v>
      </c>
      <c r="E738" s="40" t="s">
        <v>5</v>
      </c>
    </row>
    <row r="739" spans="1:5" ht="12.75">
      <c r="A739" t="s">
        <v>59</v>
      </c>
      <c r="E739" s="39" t="s">
        <v>5</v>
      </c>
    </row>
    <row r="740" spans="1:16" ht="12.75">
      <c r="A740" t="s">
        <v>50</v>
      </c>
      <c s="34" t="s">
        <v>2666</v>
      </c>
      <c s="34" t="s">
        <v>2667</v>
      </c>
      <c s="35" t="s">
        <v>5</v>
      </c>
      <c s="6" t="s">
        <v>2668</v>
      </c>
      <c s="36" t="s">
        <v>154</v>
      </c>
      <c s="37">
        <v>60.21</v>
      </c>
      <c s="36">
        <v>0</v>
      </c>
      <c s="36">
        <f>ROUND(G740*H740,6)</f>
      </c>
      <c r="L740" s="38">
        <v>0</v>
      </c>
      <c s="32">
        <f>ROUND(ROUND(L740,2)*ROUND(G740,3),2)</f>
      </c>
      <c s="36" t="s">
        <v>55</v>
      </c>
      <c>
        <f>(M740*21)/100</f>
      </c>
      <c t="s">
        <v>28</v>
      </c>
    </row>
    <row r="741" spans="1:5" ht="25.5">
      <c r="A741" s="35" t="s">
        <v>56</v>
      </c>
      <c r="E741" s="39" t="s">
        <v>2669</v>
      </c>
    </row>
    <row r="742" spans="1:5" ht="12.75">
      <c r="A742" s="35" t="s">
        <v>57</v>
      </c>
      <c r="E742" s="40" t="s">
        <v>2670</v>
      </c>
    </row>
    <row r="743" spans="1:5" ht="12.75">
      <c r="A743" t="s">
        <v>59</v>
      </c>
      <c r="E743" s="39" t="s">
        <v>5</v>
      </c>
    </row>
    <row r="744" spans="1:16" ht="25.5">
      <c r="A744" t="s">
        <v>50</v>
      </c>
      <c s="34" t="s">
        <v>2671</v>
      </c>
      <c s="34" t="s">
        <v>1331</v>
      </c>
      <c s="35" t="s">
        <v>5</v>
      </c>
      <c s="6" t="s">
        <v>1332</v>
      </c>
      <c s="36" t="s">
        <v>182</v>
      </c>
      <c s="37">
        <v>1.819</v>
      </c>
      <c s="36">
        <v>0</v>
      </c>
      <c s="36">
        <f>ROUND(G744*H744,6)</f>
      </c>
      <c r="L744" s="38">
        <v>0</v>
      </c>
      <c s="32">
        <f>ROUND(ROUND(L744,2)*ROUND(G744,3),2)</f>
      </c>
      <c s="36" t="s">
        <v>121</v>
      </c>
      <c>
        <f>(M744*21)/100</f>
      </c>
      <c t="s">
        <v>28</v>
      </c>
    </row>
    <row r="745" spans="1:5" ht="25.5">
      <c r="A745" s="35" t="s">
        <v>56</v>
      </c>
      <c r="E745" s="39" t="s">
        <v>1332</v>
      </c>
    </row>
    <row r="746" spans="1:5" ht="12.75">
      <c r="A746" s="35" t="s">
        <v>57</v>
      </c>
      <c r="E746" s="40" t="s">
        <v>5</v>
      </c>
    </row>
    <row r="747" spans="1:5" ht="114.75">
      <c r="A747" t="s">
        <v>59</v>
      </c>
      <c r="E747" s="39" t="s">
        <v>921</v>
      </c>
    </row>
    <row r="748" spans="1:13" ht="12.75">
      <c r="A748" t="s">
        <v>47</v>
      </c>
      <c r="C748" s="31" t="s">
        <v>253</v>
      </c>
      <c r="E748" s="33" t="s">
        <v>254</v>
      </c>
      <c r="J748" s="32">
        <f>0</f>
      </c>
      <c s="32">
        <f>0</f>
      </c>
      <c s="32">
        <f>0+L749+L753+L757+L761+L765+L769+L773+L777+L781+L785+L789+L793</f>
      </c>
      <c s="32">
        <f>0+M749+M753+M757+M761+M765+M769+M773+M777+M781+M785+M789+M793</f>
      </c>
    </row>
    <row r="749" spans="1:16" ht="25.5">
      <c r="A749" t="s">
        <v>50</v>
      </c>
      <c s="34" t="s">
        <v>2672</v>
      </c>
      <c s="34" t="s">
        <v>2673</v>
      </c>
      <c s="35" t="s">
        <v>5</v>
      </c>
      <c s="6" t="s">
        <v>2674</v>
      </c>
      <c s="36" t="s">
        <v>89</v>
      </c>
      <c s="37">
        <v>3</v>
      </c>
      <c s="36">
        <v>0</v>
      </c>
      <c s="36">
        <f>ROUND(G749*H749,6)</f>
      </c>
      <c r="L749" s="38">
        <v>0</v>
      </c>
      <c s="32">
        <f>ROUND(ROUND(L749,2)*ROUND(G749,3),2)</f>
      </c>
      <c s="36" t="s">
        <v>55</v>
      </c>
      <c>
        <f>(M749*21)/100</f>
      </c>
      <c t="s">
        <v>28</v>
      </c>
    </row>
    <row r="750" spans="1:5" ht="25.5">
      <c r="A750" s="35" t="s">
        <v>56</v>
      </c>
      <c r="E750" s="39" t="s">
        <v>2674</v>
      </c>
    </row>
    <row r="751" spans="1:5" ht="12.75">
      <c r="A751" s="35" t="s">
        <v>57</v>
      </c>
      <c r="E751" s="40" t="s">
        <v>5</v>
      </c>
    </row>
    <row r="752" spans="1:5" ht="12.75">
      <c r="A752" t="s">
        <v>59</v>
      </c>
      <c r="E752" s="39" t="s">
        <v>5</v>
      </c>
    </row>
    <row r="753" spans="1:16" ht="25.5">
      <c r="A753" t="s">
        <v>50</v>
      </c>
      <c s="34" t="s">
        <v>2675</v>
      </c>
      <c s="34" t="s">
        <v>2676</v>
      </c>
      <c s="35" t="s">
        <v>5</v>
      </c>
      <c s="6" t="s">
        <v>2677</v>
      </c>
      <c s="36" t="s">
        <v>89</v>
      </c>
      <c s="37">
        <v>1</v>
      </c>
      <c s="36">
        <v>0</v>
      </c>
      <c s="36">
        <f>ROUND(G753*H753,6)</f>
      </c>
      <c r="L753" s="38">
        <v>0</v>
      </c>
      <c s="32">
        <f>ROUND(ROUND(L753,2)*ROUND(G753,3),2)</f>
      </c>
      <c s="36" t="s">
        <v>55</v>
      </c>
      <c>
        <f>(M753*21)/100</f>
      </c>
      <c t="s">
        <v>28</v>
      </c>
    </row>
    <row r="754" spans="1:5" ht="25.5">
      <c r="A754" s="35" t="s">
        <v>56</v>
      </c>
      <c r="E754" s="39" t="s">
        <v>2677</v>
      </c>
    </row>
    <row r="755" spans="1:5" ht="12.75">
      <c r="A755" s="35" t="s">
        <v>57</v>
      </c>
      <c r="E755" s="40" t="s">
        <v>5</v>
      </c>
    </row>
    <row r="756" spans="1:5" ht="12.75">
      <c r="A756" t="s">
        <v>59</v>
      </c>
      <c r="E756" s="39" t="s">
        <v>5</v>
      </c>
    </row>
    <row r="757" spans="1:16" ht="25.5">
      <c r="A757" t="s">
        <v>50</v>
      </c>
      <c s="34" t="s">
        <v>2678</v>
      </c>
      <c s="34" t="s">
        <v>2679</v>
      </c>
      <c s="35" t="s">
        <v>5</v>
      </c>
      <c s="6" t="s">
        <v>2680</v>
      </c>
      <c s="36" t="s">
        <v>89</v>
      </c>
      <c s="37">
        <v>5</v>
      </c>
      <c s="36">
        <v>0</v>
      </c>
      <c s="36">
        <f>ROUND(G757*H757,6)</f>
      </c>
      <c r="L757" s="38">
        <v>0</v>
      </c>
      <c s="32">
        <f>ROUND(ROUND(L757,2)*ROUND(G757,3),2)</f>
      </c>
      <c s="36" t="s">
        <v>55</v>
      </c>
      <c>
        <f>(M757*21)/100</f>
      </c>
      <c t="s">
        <v>28</v>
      </c>
    </row>
    <row r="758" spans="1:5" ht="25.5">
      <c r="A758" s="35" t="s">
        <v>56</v>
      </c>
      <c r="E758" s="39" t="s">
        <v>2680</v>
      </c>
    </row>
    <row r="759" spans="1:5" ht="38.25">
      <c r="A759" s="35" t="s">
        <v>57</v>
      </c>
      <c r="E759" s="40" t="s">
        <v>2681</v>
      </c>
    </row>
    <row r="760" spans="1:5" ht="12.75">
      <c r="A760" t="s">
        <v>59</v>
      </c>
      <c r="E760" s="39" t="s">
        <v>5</v>
      </c>
    </row>
    <row r="761" spans="1:16" ht="25.5">
      <c r="A761" t="s">
        <v>50</v>
      </c>
      <c s="34" t="s">
        <v>2682</v>
      </c>
      <c s="34" t="s">
        <v>2683</v>
      </c>
      <c s="35" t="s">
        <v>5</v>
      </c>
      <c s="6" t="s">
        <v>2684</v>
      </c>
      <c s="36" t="s">
        <v>89</v>
      </c>
      <c s="37">
        <v>1</v>
      </c>
      <c s="36">
        <v>0</v>
      </c>
      <c s="36">
        <f>ROUND(G761*H761,6)</f>
      </c>
      <c r="L761" s="38">
        <v>0</v>
      </c>
      <c s="32">
        <f>ROUND(ROUND(L761,2)*ROUND(G761,3),2)</f>
      </c>
      <c s="36" t="s">
        <v>55</v>
      </c>
      <c>
        <f>(M761*21)/100</f>
      </c>
      <c t="s">
        <v>28</v>
      </c>
    </row>
    <row r="762" spans="1:5" ht="25.5">
      <c r="A762" s="35" t="s">
        <v>56</v>
      </c>
      <c r="E762" s="39" t="s">
        <v>2684</v>
      </c>
    </row>
    <row r="763" spans="1:5" ht="12.75">
      <c r="A763" s="35" t="s">
        <v>57</v>
      </c>
      <c r="E763" s="40" t="s">
        <v>5</v>
      </c>
    </row>
    <row r="764" spans="1:5" ht="12.75">
      <c r="A764" t="s">
        <v>59</v>
      </c>
      <c r="E764" s="39" t="s">
        <v>2685</v>
      </c>
    </row>
    <row r="765" spans="1:16" ht="12.75">
      <c r="A765" t="s">
        <v>50</v>
      </c>
      <c s="34" t="s">
        <v>2686</v>
      </c>
      <c s="34" t="s">
        <v>2687</v>
      </c>
      <c s="35" t="s">
        <v>5</v>
      </c>
      <c s="6" t="s">
        <v>2688</v>
      </c>
      <c s="36" t="s">
        <v>89</v>
      </c>
      <c s="37">
        <v>10</v>
      </c>
      <c s="36">
        <v>0.000329</v>
      </c>
      <c s="36">
        <f>ROUND(G765*H765,6)</f>
      </c>
      <c r="L765" s="38">
        <v>0</v>
      </c>
      <c s="32">
        <f>ROUND(ROUND(L765,2)*ROUND(G765,3),2)</f>
      </c>
      <c s="36" t="s">
        <v>121</v>
      </c>
      <c>
        <f>(M765*21)/100</f>
      </c>
      <c t="s">
        <v>28</v>
      </c>
    </row>
    <row r="766" spans="1:5" ht="12.75">
      <c r="A766" s="35" t="s">
        <v>56</v>
      </c>
      <c r="E766" s="39" t="s">
        <v>2688</v>
      </c>
    </row>
    <row r="767" spans="1:5" ht="12.75">
      <c r="A767" s="35" t="s">
        <v>57</v>
      </c>
      <c r="E767" s="40" t="s">
        <v>5</v>
      </c>
    </row>
    <row r="768" spans="1:5" ht="178.5">
      <c r="A768" t="s">
        <v>59</v>
      </c>
      <c r="E768" s="39" t="s">
        <v>2689</v>
      </c>
    </row>
    <row r="769" spans="1:16" ht="12.75">
      <c r="A769" t="s">
        <v>50</v>
      </c>
      <c s="34" t="s">
        <v>2690</v>
      </c>
      <c s="34" t="s">
        <v>2691</v>
      </c>
      <c s="35" t="s">
        <v>5</v>
      </c>
      <c s="6" t="s">
        <v>2692</v>
      </c>
      <c s="36" t="s">
        <v>82</v>
      </c>
      <c s="37">
        <v>25.535</v>
      </c>
      <c s="36">
        <v>0</v>
      </c>
      <c s="36">
        <f>ROUND(G769*H769,6)</f>
      </c>
      <c r="L769" s="38">
        <v>0</v>
      </c>
      <c s="32">
        <f>ROUND(ROUND(L769,2)*ROUND(G769,3),2)</f>
      </c>
      <c s="36" t="s">
        <v>121</v>
      </c>
      <c>
        <f>(M769*21)/100</f>
      </c>
      <c t="s">
        <v>28</v>
      </c>
    </row>
    <row r="770" spans="1:5" ht="12.75">
      <c r="A770" s="35" t="s">
        <v>56</v>
      </c>
      <c r="E770" s="39" t="s">
        <v>2692</v>
      </c>
    </row>
    <row r="771" spans="1:5" ht="63.75">
      <c r="A771" s="35" t="s">
        <v>57</v>
      </c>
      <c r="E771" s="40" t="s">
        <v>2693</v>
      </c>
    </row>
    <row r="772" spans="1:5" ht="12.75">
      <c r="A772" t="s">
        <v>59</v>
      </c>
      <c r="E772" s="39" t="s">
        <v>2694</v>
      </c>
    </row>
    <row r="773" spans="1:16" ht="12.75">
      <c r="A773" t="s">
        <v>50</v>
      </c>
      <c s="34" t="s">
        <v>2695</v>
      </c>
      <c s="34" t="s">
        <v>2696</v>
      </c>
      <c s="35" t="s">
        <v>5</v>
      </c>
      <c s="6" t="s">
        <v>2697</v>
      </c>
      <c s="36" t="s">
        <v>154</v>
      </c>
      <c s="37">
        <v>10.538</v>
      </c>
      <c s="36">
        <v>0.0059</v>
      </c>
      <c s="36">
        <f>ROUND(G773*H773,6)</f>
      </c>
      <c r="L773" s="38">
        <v>0</v>
      </c>
      <c s="32">
        <f>ROUND(ROUND(L773,2)*ROUND(G773,3),2)</f>
      </c>
      <c s="36" t="s">
        <v>55</v>
      </c>
      <c>
        <f>(M773*21)/100</f>
      </c>
      <c t="s">
        <v>28</v>
      </c>
    </row>
    <row r="774" spans="1:5" ht="12.75">
      <c r="A774" s="35" t="s">
        <v>56</v>
      </c>
      <c r="E774" s="39" t="s">
        <v>2697</v>
      </c>
    </row>
    <row r="775" spans="1:5" ht="76.5">
      <c r="A775" s="35" t="s">
        <v>57</v>
      </c>
      <c r="E775" s="40" t="s">
        <v>2698</v>
      </c>
    </row>
    <row r="776" spans="1:5" ht="12.75">
      <c r="A776" t="s">
        <v>59</v>
      </c>
      <c r="E776" s="39" t="s">
        <v>5</v>
      </c>
    </row>
    <row r="777" spans="1:16" ht="25.5">
      <c r="A777" t="s">
        <v>50</v>
      </c>
      <c s="34" t="s">
        <v>2699</v>
      </c>
      <c s="34" t="s">
        <v>2700</v>
      </c>
      <c s="35" t="s">
        <v>5</v>
      </c>
      <c s="6" t="s">
        <v>2701</v>
      </c>
      <c s="36" t="s">
        <v>89</v>
      </c>
      <c s="37">
        <v>9</v>
      </c>
      <c s="36">
        <v>0</v>
      </c>
      <c s="36">
        <f>ROUND(G777*H777,6)</f>
      </c>
      <c r="L777" s="38">
        <v>0</v>
      </c>
      <c s="32">
        <f>ROUND(ROUND(L777,2)*ROUND(G777,3),2)</f>
      </c>
      <c s="36" t="s">
        <v>55</v>
      </c>
      <c>
        <f>(M777*21)/100</f>
      </c>
      <c t="s">
        <v>28</v>
      </c>
    </row>
    <row r="778" spans="1:5" ht="25.5">
      <c r="A778" s="35" t="s">
        <v>56</v>
      </c>
      <c r="E778" s="39" t="s">
        <v>2701</v>
      </c>
    </row>
    <row r="779" spans="1:5" ht="12.75">
      <c r="A779" s="35" t="s">
        <v>57</v>
      </c>
      <c r="E779" s="40" t="s">
        <v>5</v>
      </c>
    </row>
    <row r="780" spans="1:5" ht="12.75">
      <c r="A780" t="s">
        <v>59</v>
      </c>
      <c r="E780" s="39" t="s">
        <v>5</v>
      </c>
    </row>
    <row r="781" spans="1:16" ht="25.5">
      <c r="A781" t="s">
        <v>50</v>
      </c>
      <c s="34" t="s">
        <v>2702</v>
      </c>
      <c s="34" t="s">
        <v>2703</v>
      </c>
      <c s="35" t="s">
        <v>5</v>
      </c>
      <c s="6" t="s">
        <v>2704</v>
      </c>
      <c s="36" t="s">
        <v>89</v>
      </c>
      <c s="37">
        <v>9</v>
      </c>
      <c s="36">
        <v>0</v>
      </c>
      <c s="36">
        <f>ROUND(G781*H781,6)</f>
      </c>
      <c r="L781" s="38">
        <v>0</v>
      </c>
      <c s="32">
        <f>ROUND(ROUND(L781,2)*ROUND(G781,3),2)</f>
      </c>
      <c s="36" t="s">
        <v>55</v>
      </c>
      <c>
        <f>(M781*21)/100</f>
      </c>
      <c t="s">
        <v>28</v>
      </c>
    </row>
    <row r="782" spans="1:5" ht="25.5">
      <c r="A782" s="35" t="s">
        <v>56</v>
      </c>
      <c r="E782" s="39" t="s">
        <v>2704</v>
      </c>
    </row>
    <row r="783" spans="1:5" ht="25.5">
      <c r="A783" s="35" t="s">
        <v>57</v>
      </c>
      <c r="E783" s="40" t="s">
        <v>2705</v>
      </c>
    </row>
    <row r="784" spans="1:5" ht="12.75">
      <c r="A784" t="s">
        <v>59</v>
      </c>
      <c r="E784" s="39" t="s">
        <v>5</v>
      </c>
    </row>
    <row r="785" spans="1:16" ht="25.5">
      <c r="A785" t="s">
        <v>50</v>
      </c>
      <c s="34" t="s">
        <v>2706</v>
      </c>
      <c s="34" t="s">
        <v>2707</v>
      </c>
      <c s="35" t="s">
        <v>5</v>
      </c>
      <c s="6" t="s">
        <v>2708</v>
      </c>
      <c s="36" t="s">
        <v>258</v>
      </c>
      <c s="37">
        <v>94.13</v>
      </c>
      <c s="36">
        <v>0</v>
      </c>
      <c s="36">
        <f>ROUND(G785*H785,6)</f>
      </c>
      <c r="L785" s="38">
        <v>0</v>
      </c>
      <c s="32">
        <f>ROUND(ROUND(L785,2)*ROUND(G785,3),2)</f>
      </c>
      <c s="36" t="s">
        <v>55</v>
      </c>
      <c>
        <f>(M785*21)/100</f>
      </c>
      <c t="s">
        <v>28</v>
      </c>
    </row>
    <row r="786" spans="1:5" ht="25.5">
      <c r="A786" s="35" t="s">
        <v>56</v>
      </c>
      <c r="E786" s="39" t="s">
        <v>2708</v>
      </c>
    </row>
    <row r="787" spans="1:5" ht="25.5">
      <c r="A787" s="35" t="s">
        <v>57</v>
      </c>
      <c r="E787" s="40" t="s">
        <v>2709</v>
      </c>
    </row>
    <row r="788" spans="1:5" ht="12.75">
      <c r="A788" t="s">
        <v>59</v>
      </c>
      <c r="E788" s="39" t="s">
        <v>5</v>
      </c>
    </row>
    <row r="789" spans="1:16" ht="12.75">
      <c r="A789" t="s">
        <v>50</v>
      </c>
      <c s="34" t="s">
        <v>2710</v>
      </c>
      <c s="34" t="s">
        <v>2711</v>
      </c>
      <c s="35" t="s">
        <v>5</v>
      </c>
      <c s="6" t="s">
        <v>2712</v>
      </c>
      <c s="36" t="s">
        <v>258</v>
      </c>
      <c s="37">
        <v>168.718</v>
      </c>
      <c s="36">
        <v>0</v>
      </c>
      <c s="36">
        <f>ROUND(G789*H789,6)</f>
      </c>
      <c r="L789" s="38">
        <v>0</v>
      </c>
      <c s="32">
        <f>ROUND(ROUND(L789,2)*ROUND(G789,3),2)</f>
      </c>
      <c s="36" t="s">
        <v>55</v>
      </c>
      <c>
        <f>(M789*21)/100</f>
      </c>
      <c t="s">
        <v>28</v>
      </c>
    </row>
    <row r="790" spans="1:5" ht="12.75">
      <c r="A790" s="35" t="s">
        <v>56</v>
      </c>
      <c r="E790" s="39" t="s">
        <v>2712</v>
      </c>
    </row>
    <row r="791" spans="1:5" ht="51">
      <c r="A791" s="35" t="s">
        <v>57</v>
      </c>
      <c r="E791" s="41" t="s">
        <v>2713</v>
      </c>
    </row>
    <row r="792" spans="1:5" ht="12.75">
      <c r="A792" t="s">
        <v>59</v>
      </c>
      <c r="E792" s="39" t="s">
        <v>5</v>
      </c>
    </row>
    <row r="793" spans="1:16" ht="25.5">
      <c r="A793" t="s">
        <v>50</v>
      </c>
      <c s="34" t="s">
        <v>2714</v>
      </c>
      <c s="34" t="s">
        <v>2715</v>
      </c>
      <c s="35" t="s">
        <v>5</v>
      </c>
      <c s="6" t="s">
        <v>2716</v>
      </c>
      <c s="36" t="s">
        <v>2717</v>
      </c>
      <c s="37">
        <v>4349.855</v>
      </c>
      <c s="36">
        <v>0</v>
      </c>
      <c s="36">
        <f>ROUND(G793*H793,6)</f>
      </c>
      <c r="L793" s="38">
        <v>0</v>
      </c>
      <c s="32">
        <f>ROUND(ROUND(L793,2)*ROUND(G793,3),2)</f>
      </c>
      <c s="36" t="s">
        <v>121</v>
      </c>
      <c>
        <f>(M793*21)/100</f>
      </c>
      <c t="s">
        <v>28</v>
      </c>
    </row>
    <row r="794" spans="1:5" ht="25.5">
      <c r="A794" s="35" t="s">
        <v>56</v>
      </c>
      <c r="E794" s="39" t="s">
        <v>2716</v>
      </c>
    </row>
    <row r="795" spans="1:5" ht="12.75">
      <c r="A795" s="35" t="s">
        <v>57</v>
      </c>
      <c r="E795" s="40" t="s">
        <v>5</v>
      </c>
    </row>
    <row r="796" spans="1:5" ht="114.75">
      <c r="A796" t="s">
        <v>59</v>
      </c>
      <c r="E796" s="39" t="s">
        <v>265</v>
      </c>
    </row>
    <row r="797" spans="1:13" ht="12.75">
      <c r="A797" t="s">
        <v>47</v>
      </c>
      <c r="C797" s="31" t="s">
        <v>2718</v>
      </c>
      <c r="E797" s="33" t="s">
        <v>2719</v>
      </c>
      <c r="J797" s="32">
        <f>0</f>
      </c>
      <c s="32">
        <f>0</f>
      </c>
      <c s="32">
        <f>0+L798+L802+L806+L810+L814+L818+L822+L826+L830+L834+L838+L842+L846</f>
      </c>
      <c s="32">
        <f>0+M798+M802+M806+M810+M814+M818+M822+M826+M830+M834+M838+M842+M846</f>
      </c>
    </row>
    <row r="798" spans="1:16" ht="12.75">
      <c r="A798" t="s">
        <v>50</v>
      </c>
      <c s="34" t="s">
        <v>2720</v>
      </c>
      <c s="34" t="s">
        <v>2721</v>
      </c>
      <c s="35" t="s">
        <v>5</v>
      </c>
      <c s="6" t="s">
        <v>2722</v>
      </c>
      <c s="36" t="s">
        <v>154</v>
      </c>
      <c s="37">
        <v>308.142</v>
      </c>
      <c s="36">
        <v>0</v>
      </c>
      <c s="36">
        <f>ROUND(G798*H798,6)</f>
      </c>
      <c r="L798" s="38">
        <v>0</v>
      </c>
      <c s="32">
        <f>ROUND(ROUND(L798,2)*ROUND(G798,3),2)</f>
      </c>
      <c s="36" t="s">
        <v>121</v>
      </c>
      <c>
        <f>(M798*21)/100</f>
      </c>
      <c t="s">
        <v>28</v>
      </c>
    </row>
    <row r="799" spans="1:5" ht="12.75">
      <c r="A799" s="35" t="s">
        <v>56</v>
      </c>
      <c r="E799" s="39" t="s">
        <v>2722</v>
      </c>
    </row>
    <row r="800" spans="1:5" ht="12.75">
      <c r="A800" s="35" t="s">
        <v>57</v>
      </c>
      <c r="E800" s="40" t="s">
        <v>2723</v>
      </c>
    </row>
    <row r="801" spans="1:5" ht="76.5">
      <c r="A801" t="s">
        <v>59</v>
      </c>
      <c r="E801" s="39" t="s">
        <v>2724</v>
      </c>
    </row>
    <row r="802" spans="1:16" ht="12.75">
      <c r="A802" t="s">
        <v>50</v>
      </c>
      <c s="34" t="s">
        <v>2725</v>
      </c>
      <c s="34" t="s">
        <v>2726</v>
      </c>
      <c s="35" t="s">
        <v>5</v>
      </c>
      <c s="6" t="s">
        <v>2727</v>
      </c>
      <c s="36" t="s">
        <v>154</v>
      </c>
      <c s="37">
        <v>308.142</v>
      </c>
      <c s="36">
        <v>0.0003</v>
      </c>
      <c s="36">
        <f>ROUND(G802*H802,6)</f>
      </c>
      <c r="L802" s="38">
        <v>0</v>
      </c>
      <c s="32">
        <f>ROUND(ROUND(L802,2)*ROUND(G802,3),2)</f>
      </c>
      <c s="36" t="s">
        <v>121</v>
      </c>
      <c>
        <f>(M802*21)/100</f>
      </c>
      <c t="s">
        <v>28</v>
      </c>
    </row>
    <row r="803" spans="1:5" ht="12.75">
      <c r="A803" s="35" t="s">
        <v>56</v>
      </c>
      <c r="E803" s="39" t="s">
        <v>2727</v>
      </c>
    </row>
    <row r="804" spans="1:5" ht="12.75">
      <c r="A804" s="35" t="s">
        <v>57</v>
      </c>
      <c r="E804" s="40" t="s">
        <v>5</v>
      </c>
    </row>
    <row r="805" spans="1:5" ht="76.5">
      <c r="A805" t="s">
        <v>59</v>
      </c>
      <c r="E805" s="39" t="s">
        <v>2724</v>
      </c>
    </row>
    <row r="806" spans="1:16" ht="25.5">
      <c r="A806" t="s">
        <v>50</v>
      </c>
      <c s="34" t="s">
        <v>2728</v>
      </c>
      <c s="34" t="s">
        <v>2729</v>
      </c>
      <c s="35" t="s">
        <v>5</v>
      </c>
      <c s="6" t="s">
        <v>2730</v>
      </c>
      <c s="36" t="s">
        <v>154</v>
      </c>
      <c s="37">
        <v>89.96</v>
      </c>
      <c s="36">
        <v>0.0075</v>
      </c>
      <c s="36">
        <f>ROUND(G806*H806,6)</f>
      </c>
      <c r="L806" s="38">
        <v>0</v>
      </c>
      <c s="32">
        <f>ROUND(ROUND(L806,2)*ROUND(G806,3),2)</f>
      </c>
      <c s="36" t="s">
        <v>121</v>
      </c>
      <c>
        <f>(M806*21)/100</f>
      </c>
      <c t="s">
        <v>28</v>
      </c>
    </row>
    <row r="807" spans="1:5" ht="25.5">
      <c r="A807" s="35" t="s">
        <v>56</v>
      </c>
      <c r="E807" s="39" t="s">
        <v>2730</v>
      </c>
    </row>
    <row r="808" spans="1:5" ht="25.5">
      <c r="A808" s="35" t="s">
        <v>57</v>
      </c>
      <c r="E808" s="40" t="s">
        <v>2731</v>
      </c>
    </row>
    <row r="809" spans="1:5" ht="12.75">
      <c r="A809" t="s">
        <v>59</v>
      </c>
      <c r="E809" s="39" t="s">
        <v>2732</v>
      </c>
    </row>
    <row r="810" spans="1:16" ht="12.75">
      <c r="A810" t="s">
        <v>50</v>
      </c>
      <c s="34" t="s">
        <v>2733</v>
      </c>
      <c s="34" t="s">
        <v>2734</v>
      </c>
      <c s="35" t="s">
        <v>5</v>
      </c>
      <c s="6" t="s">
        <v>2735</v>
      </c>
      <c s="36" t="s">
        <v>154</v>
      </c>
      <c s="37">
        <v>98.956</v>
      </c>
      <c s="36">
        <v>0.0177</v>
      </c>
      <c s="36">
        <f>ROUND(G810*H810,6)</f>
      </c>
      <c r="L810" s="38">
        <v>0</v>
      </c>
      <c s="32">
        <f>ROUND(ROUND(L810,2)*ROUND(G810,3),2)</f>
      </c>
      <c s="36" t="s">
        <v>121</v>
      </c>
      <c>
        <f>(M810*21)/100</f>
      </c>
      <c t="s">
        <v>28</v>
      </c>
    </row>
    <row r="811" spans="1:5" ht="12.75">
      <c r="A811" s="35" t="s">
        <v>56</v>
      </c>
      <c r="E811" s="39" t="s">
        <v>2735</v>
      </c>
    </row>
    <row r="812" spans="1:5" ht="12.75">
      <c r="A812" s="35" t="s">
        <v>57</v>
      </c>
      <c r="E812" s="40" t="s">
        <v>5</v>
      </c>
    </row>
    <row r="813" spans="1:5" ht="12.75">
      <c r="A813" t="s">
        <v>59</v>
      </c>
      <c r="E813" s="39" t="s">
        <v>5</v>
      </c>
    </row>
    <row r="814" spans="1:16" ht="25.5">
      <c r="A814" t="s">
        <v>50</v>
      </c>
      <c s="34" t="s">
        <v>2736</v>
      </c>
      <c s="34" t="s">
        <v>2729</v>
      </c>
      <c s="35" t="s">
        <v>51</v>
      </c>
      <c s="6" t="s">
        <v>2730</v>
      </c>
      <c s="36" t="s">
        <v>154</v>
      </c>
      <c s="37">
        <v>207.442</v>
      </c>
      <c s="36">
        <v>0.0075</v>
      </c>
      <c s="36">
        <f>ROUND(G814*H814,6)</f>
      </c>
      <c r="L814" s="38">
        <v>0</v>
      </c>
      <c s="32">
        <f>ROUND(ROUND(L814,2)*ROUND(G814,3),2)</f>
      </c>
      <c s="36" t="s">
        <v>121</v>
      </c>
      <c>
        <f>(M814*21)/100</f>
      </c>
      <c t="s">
        <v>28</v>
      </c>
    </row>
    <row r="815" spans="1:5" ht="25.5">
      <c r="A815" s="35" t="s">
        <v>56</v>
      </c>
      <c r="E815" s="39" t="s">
        <v>2730</v>
      </c>
    </row>
    <row r="816" spans="1:5" ht="12.75">
      <c r="A816" s="35" t="s">
        <v>57</v>
      </c>
      <c r="E816" s="40" t="s">
        <v>2737</v>
      </c>
    </row>
    <row r="817" spans="1:5" ht="12.75">
      <c r="A817" t="s">
        <v>59</v>
      </c>
      <c r="E817" s="39" t="s">
        <v>2732</v>
      </c>
    </row>
    <row r="818" spans="1:16" ht="12.75">
      <c r="A818" t="s">
        <v>50</v>
      </c>
      <c s="34" t="s">
        <v>2738</v>
      </c>
      <c s="34" t="s">
        <v>2734</v>
      </c>
      <c s="35" t="s">
        <v>51</v>
      </c>
      <c s="6" t="s">
        <v>2735</v>
      </c>
      <c s="36" t="s">
        <v>154</v>
      </c>
      <c s="37">
        <v>228.186</v>
      </c>
      <c s="36">
        <v>0.0177</v>
      </c>
      <c s="36">
        <f>ROUND(G818*H818,6)</f>
      </c>
      <c r="L818" s="38">
        <v>0</v>
      </c>
      <c s="32">
        <f>ROUND(ROUND(L818,2)*ROUND(G818,3),2)</f>
      </c>
      <c s="36" t="s">
        <v>121</v>
      </c>
      <c>
        <f>(M818*21)/100</f>
      </c>
      <c t="s">
        <v>28</v>
      </c>
    </row>
    <row r="819" spans="1:5" ht="12.75">
      <c r="A819" s="35" t="s">
        <v>56</v>
      </c>
      <c r="E819" s="39" t="s">
        <v>2735</v>
      </c>
    </row>
    <row r="820" spans="1:5" ht="12.75">
      <c r="A820" s="35" t="s">
        <v>57</v>
      </c>
      <c r="E820" s="40" t="s">
        <v>5</v>
      </c>
    </row>
    <row r="821" spans="1:5" ht="12.75">
      <c r="A821" t="s">
        <v>59</v>
      </c>
      <c r="E821" s="39" t="s">
        <v>5</v>
      </c>
    </row>
    <row r="822" spans="1:16" ht="25.5">
      <c r="A822" t="s">
        <v>50</v>
      </c>
      <c s="34" t="s">
        <v>2739</v>
      </c>
      <c s="34" t="s">
        <v>2740</v>
      </c>
      <c s="35" t="s">
        <v>5</v>
      </c>
      <c s="6" t="s">
        <v>2741</v>
      </c>
      <c s="36" t="s">
        <v>154</v>
      </c>
      <c s="37">
        <v>22.06</v>
      </c>
      <c s="36">
        <v>0.009</v>
      </c>
      <c s="36">
        <f>ROUND(G822*H822,6)</f>
      </c>
      <c r="L822" s="38">
        <v>0</v>
      </c>
      <c s="32">
        <f>ROUND(ROUND(L822,2)*ROUND(G822,3),2)</f>
      </c>
      <c s="36" t="s">
        <v>121</v>
      </c>
      <c>
        <f>(M822*21)/100</f>
      </c>
      <c t="s">
        <v>28</v>
      </c>
    </row>
    <row r="823" spans="1:5" ht="25.5">
      <c r="A823" s="35" t="s">
        <v>56</v>
      </c>
      <c r="E823" s="39" t="s">
        <v>2741</v>
      </c>
    </row>
    <row r="824" spans="1:5" ht="12.75">
      <c r="A824" s="35" t="s">
        <v>57</v>
      </c>
      <c r="E824" s="40" t="s">
        <v>2742</v>
      </c>
    </row>
    <row r="825" spans="1:5" ht="12.75">
      <c r="A825" t="s">
        <v>59</v>
      </c>
      <c r="E825" s="39" t="s">
        <v>2732</v>
      </c>
    </row>
    <row r="826" spans="1:16" ht="25.5">
      <c r="A826" t="s">
        <v>50</v>
      </c>
      <c s="34" t="s">
        <v>2743</v>
      </c>
      <c s="34" t="s">
        <v>2744</v>
      </c>
      <c s="35" t="s">
        <v>5</v>
      </c>
      <c s="6" t="s">
        <v>2745</v>
      </c>
      <c s="36" t="s">
        <v>154</v>
      </c>
      <c s="37">
        <v>25.369</v>
      </c>
      <c s="36">
        <v>0.023</v>
      </c>
      <c s="36">
        <f>ROUND(G826*H826,6)</f>
      </c>
      <c r="L826" s="38">
        <v>0</v>
      </c>
      <c s="32">
        <f>ROUND(ROUND(L826,2)*ROUND(G826,3),2)</f>
      </c>
      <c s="36" t="s">
        <v>121</v>
      </c>
      <c>
        <f>(M826*21)/100</f>
      </c>
      <c t="s">
        <v>28</v>
      </c>
    </row>
    <row r="827" spans="1:5" ht="25.5">
      <c r="A827" s="35" t="s">
        <v>56</v>
      </c>
      <c r="E827" s="39" t="s">
        <v>2745</v>
      </c>
    </row>
    <row r="828" spans="1:5" ht="12.75">
      <c r="A828" s="35" t="s">
        <v>57</v>
      </c>
      <c r="E828" s="40" t="s">
        <v>5</v>
      </c>
    </row>
    <row r="829" spans="1:5" ht="12.75">
      <c r="A829" t="s">
        <v>59</v>
      </c>
      <c r="E829" s="39" t="s">
        <v>5</v>
      </c>
    </row>
    <row r="830" spans="1:16" ht="25.5">
      <c r="A830" t="s">
        <v>50</v>
      </c>
      <c s="34" t="s">
        <v>2746</v>
      </c>
      <c s="34" t="s">
        <v>2747</v>
      </c>
      <c s="35" t="s">
        <v>5</v>
      </c>
      <c s="6" t="s">
        <v>2748</v>
      </c>
      <c s="36" t="s">
        <v>154</v>
      </c>
      <c s="37">
        <v>56.702</v>
      </c>
      <c s="36">
        <v>0</v>
      </c>
      <c s="36">
        <f>ROUND(G830*H830,6)</f>
      </c>
      <c r="L830" s="38">
        <v>0</v>
      </c>
      <c s="32">
        <f>ROUND(ROUND(L830,2)*ROUND(G830,3),2)</f>
      </c>
      <c s="36" t="s">
        <v>121</v>
      </c>
      <c>
        <f>(M830*21)/100</f>
      </c>
      <c t="s">
        <v>28</v>
      </c>
    </row>
    <row r="831" spans="1:5" ht="25.5">
      <c r="A831" s="35" t="s">
        <v>56</v>
      </c>
      <c r="E831" s="39" t="s">
        <v>2748</v>
      </c>
    </row>
    <row r="832" spans="1:5" ht="76.5">
      <c r="A832" s="35" t="s">
        <v>57</v>
      </c>
      <c r="E832" s="40" t="s">
        <v>2749</v>
      </c>
    </row>
    <row r="833" spans="1:5" ht="12.75">
      <c r="A833" t="s">
        <v>59</v>
      </c>
      <c r="E833" s="39" t="s">
        <v>2732</v>
      </c>
    </row>
    <row r="834" spans="1:16" ht="25.5">
      <c r="A834" t="s">
        <v>50</v>
      </c>
      <c s="34" t="s">
        <v>2750</v>
      </c>
      <c s="34" t="s">
        <v>2751</v>
      </c>
      <c s="35" t="s">
        <v>5</v>
      </c>
      <c s="6" t="s">
        <v>2752</v>
      </c>
      <c s="36" t="s">
        <v>154</v>
      </c>
      <c s="37">
        <v>15.9</v>
      </c>
      <c s="36">
        <v>0.0028</v>
      </c>
      <c s="36">
        <f>ROUND(G834*H834,6)</f>
      </c>
      <c r="L834" s="38">
        <v>0</v>
      </c>
      <c s="32">
        <f>ROUND(ROUND(L834,2)*ROUND(G834,3),2)</f>
      </c>
      <c s="36" t="s">
        <v>121</v>
      </c>
      <c>
        <f>(M834*21)/100</f>
      </c>
      <c t="s">
        <v>28</v>
      </c>
    </row>
    <row r="835" spans="1:5" ht="25.5">
      <c r="A835" s="35" t="s">
        <v>56</v>
      </c>
      <c r="E835" s="39" t="s">
        <v>2752</v>
      </c>
    </row>
    <row r="836" spans="1:5" ht="25.5">
      <c r="A836" s="35" t="s">
        <v>57</v>
      </c>
      <c r="E836" s="40" t="s">
        <v>2753</v>
      </c>
    </row>
    <row r="837" spans="1:5" ht="12.75">
      <c r="A837" t="s">
        <v>59</v>
      </c>
      <c r="E837" s="39" t="s">
        <v>5</v>
      </c>
    </row>
    <row r="838" spans="1:16" ht="25.5">
      <c r="A838" t="s">
        <v>50</v>
      </c>
      <c s="34" t="s">
        <v>2754</v>
      </c>
      <c s="34" t="s">
        <v>2755</v>
      </c>
      <c s="35" t="s">
        <v>5</v>
      </c>
      <c s="6" t="s">
        <v>2756</v>
      </c>
      <c s="36" t="s">
        <v>89</v>
      </c>
      <c s="37">
        <v>194.333</v>
      </c>
      <c s="36">
        <v>0.00193</v>
      </c>
      <c s="36">
        <f>ROUND(G838*H838,6)</f>
      </c>
      <c r="L838" s="38">
        <v>0</v>
      </c>
      <c s="32">
        <f>ROUND(ROUND(L838,2)*ROUND(G838,3),2)</f>
      </c>
      <c s="36" t="s">
        <v>121</v>
      </c>
      <c>
        <f>(M838*21)/100</f>
      </c>
      <c t="s">
        <v>28</v>
      </c>
    </row>
    <row r="839" spans="1:5" ht="25.5">
      <c r="A839" s="35" t="s">
        <v>56</v>
      </c>
      <c r="E839" s="39" t="s">
        <v>2756</v>
      </c>
    </row>
    <row r="840" spans="1:5" ht="51">
      <c r="A840" s="35" t="s">
        <v>57</v>
      </c>
      <c r="E840" s="40" t="s">
        <v>2757</v>
      </c>
    </row>
    <row r="841" spans="1:5" ht="12.75">
      <c r="A841" t="s">
        <v>59</v>
      </c>
      <c r="E841" s="39" t="s">
        <v>5</v>
      </c>
    </row>
    <row r="842" spans="1:16" ht="12.75">
      <c r="A842" t="s">
        <v>50</v>
      </c>
      <c s="34" t="s">
        <v>2758</v>
      </c>
      <c s="34" t="s">
        <v>2759</v>
      </c>
      <c s="35" t="s">
        <v>5</v>
      </c>
      <c s="6" t="s">
        <v>2760</v>
      </c>
      <c s="36" t="s">
        <v>154</v>
      </c>
      <c s="37">
        <v>114.132</v>
      </c>
      <c s="36">
        <v>0.0015</v>
      </c>
      <c s="36">
        <f>ROUND(G842*H842,6)</f>
      </c>
      <c r="L842" s="38">
        <v>0</v>
      </c>
      <c s="32">
        <f>ROUND(ROUND(L842,2)*ROUND(G842,3),2)</f>
      </c>
      <c s="36" t="s">
        <v>121</v>
      </c>
      <c>
        <f>(M842*21)/100</f>
      </c>
      <c t="s">
        <v>28</v>
      </c>
    </row>
    <row r="843" spans="1:5" ht="12.75">
      <c r="A843" s="35" t="s">
        <v>56</v>
      </c>
      <c r="E843" s="39" t="s">
        <v>2760</v>
      </c>
    </row>
    <row r="844" spans="1:5" ht="38.25">
      <c r="A844" s="35" t="s">
        <v>57</v>
      </c>
      <c r="E844" s="40" t="s">
        <v>2761</v>
      </c>
    </row>
    <row r="845" spans="1:5" ht="63.75">
      <c r="A845" t="s">
        <v>59</v>
      </c>
      <c r="E845" s="39" t="s">
        <v>2762</v>
      </c>
    </row>
    <row r="846" spans="1:16" ht="25.5">
      <c r="A846" t="s">
        <v>50</v>
      </c>
      <c s="34" t="s">
        <v>2763</v>
      </c>
      <c s="34" t="s">
        <v>2764</v>
      </c>
      <c s="35" t="s">
        <v>5</v>
      </c>
      <c s="6" t="s">
        <v>2765</v>
      </c>
      <c s="36" t="s">
        <v>182</v>
      </c>
      <c s="37">
        <v>9.486</v>
      </c>
      <c s="36">
        <v>0</v>
      </c>
      <c s="36">
        <f>ROUND(G846*H846,6)</f>
      </c>
      <c r="L846" s="38">
        <v>0</v>
      </c>
      <c s="32">
        <f>ROUND(ROUND(L846,2)*ROUND(G846,3),2)</f>
      </c>
      <c s="36" t="s">
        <v>121</v>
      </c>
      <c>
        <f>(M846*21)/100</f>
      </c>
      <c t="s">
        <v>28</v>
      </c>
    </row>
    <row r="847" spans="1:5" ht="25.5">
      <c r="A847" s="35" t="s">
        <v>56</v>
      </c>
      <c r="E847" s="39" t="s">
        <v>2765</v>
      </c>
    </row>
    <row r="848" spans="1:5" ht="12.75">
      <c r="A848" s="35" t="s">
        <v>57</v>
      </c>
      <c r="E848" s="40" t="s">
        <v>5</v>
      </c>
    </row>
    <row r="849" spans="1:5" ht="114.75">
      <c r="A849" t="s">
        <v>59</v>
      </c>
      <c r="E849" s="39" t="s">
        <v>987</v>
      </c>
    </row>
    <row r="850" spans="1:13" ht="12.75">
      <c r="A850" t="s">
        <v>47</v>
      </c>
      <c r="C850" s="31" t="s">
        <v>266</v>
      </c>
      <c r="E850" s="33" t="s">
        <v>267</v>
      </c>
      <c r="J850" s="32">
        <f>0</f>
      </c>
      <c s="32">
        <f>0</f>
      </c>
      <c s="32">
        <f>0+L851+L855</f>
      </c>
      <c s="32">
        <f>0+M851+M855</f>
      </c>
    </row>
    <row r="851" spans="1:16" ht="12.75">
      <c r="A851" t="s">
        <v>50</v>
      </c>
      <c s="34" t="s">
        <v>2766</v>
      </c>
      <c s="34" t="s">
        <v>2767</v>
      </c>
      <c s="35" t="s">
        <v>5</v>
      </c>
      <c s="6" t="s">
        <v>2768</v>
      </c>
      <c s="36" t="s">
        <v>154</v>
      </c>
      <c s="37">
        <v>23.773</v>
      </c>
      <c s="36">
        <v>0.00016</v>
      </c>
      <c s="36">
        <f>ROUND(G851*H851,6)</f>
      </c>
      <c r="L851" s="38">
        <v>0</v>
      </c>
      <c s="32">
        <f>ROUND(ROUND(L851,2)*ROUND(G851,3),2)</f>
      </c>
      <c s="36" t="s">
        <v>55</v>
      </c>
      <c>
        <f>(M851*21)/100</f>
      </c>
      <c t="s">
        <v>28</v>
      </c>
    </row>
    <row r="852" spans="1:5" ht="12.75">
      <c r="A852" s="35" t="s">
        <v>56</v>
      </c>
      <c r="E852" s="39" t="s">
        <v>2768</v>
      </c>
    </row>
    <row r="853" spans="1:5" ht="63.75">
      <c r="A853" s="35" t="s">
        <v>57</v>
      </c>
      <c r="E853" s="40" t="s">
        <v>2769</v>
      </c>
    </row>
    <row r="854" spans="1:5" ht="38.25">
      <c r="A854" t="s">
        <v>59</v>
      </c>
      <c r="E854" s="39" t="s">
        <v>279</v>
      </c>
    </row>
    <row r="855" spans="1:16" ht="25.5">
      <c r="A855" t="s">
        <v>50</v>
      </c>
      <c s="34" t="s">
        <v>2770</v>
      </c>
      <c s="34" t="s">
        <v>281</v>
      </c>
      <c s="35" t="s">
        <v>5</v>
      </c>
      <c s="6" t="s">
        <v>282</v>
      </c>
      <c s="36" t="s">
        <v>182</v>
      </c>
      <c s="37">
        <v>0.004</v>
      </c>
      <c s="36">
        <v>0</v>
      </c>
      <c s="36">
        <f>ROUND(G855*H855,6)</f>
      </c>
      <c r="L855" s="38">
        <v>0</v>
      </c>
      <c s="32">
        <f>ROUND(ROUND(L855,2)*ROUND(G855,3),2)</f>
      </c>
      <c s="36" t="s">
        <v>121</v>
      </c>
      <c>
        <f>(M855*21)/100</f>
      </c>
      <c t="s">
        <v>28</v>
      </c>
    </row>
    <row r="856" spans="1:5" ht="38.25">
      <c r="A856" s="35" t="s">
        <v>56</v>
      </c>
      <c r="E856" s="39" t="s">
        <v>283</v>
      </c>
    </row>
    <row r="857" spans="1:5" ht="12.75">
      <c r="A857" s="35" t="s">
        <v>57</v>
      </c>
      <c r="E857" s="40" t="s">
        <v>5</v>
      </c>
    </row>
    <row r="858" spans="1:5" ht="114.75">
      <c r="A858" t="s">
        <v>59</v>
      </c>
      <c r="E858" s="39" t="s">
        <v>284</v>
      </c>
    </row>
    <row r="859" spans="1:13" ht="12.75">
      <c r="A859" t="s">
        <v>47</v>
      </c>
      <c r="C859" s="31" t="s">
        <v>2771</v>
      </c>
      <c r="E859" s="33" t="s">
        <v>2772</v>
      </c>
      <c r="J859" s="32">
        <f>0</f>
      </c>
      <c s="32">
        <f>0</f>
      </c>
      <c s="32">
        <f>0+L860+L864+L868+L872+L876+L880+L884+L888+L892+L896</f>
      </c>
      <c s="32">
        <f>0+M860+M864+M868+M872+M876+M880+M884+M888+M892+M896</f>
      </c>
    </row>
    <row r="860" spans="1:16" ht="12.75">
      <c r="A860" t="s">
        <v>50</v>
      </c>
      <c s="34" t="s">
        <v>2773</v>
      </c>
      <c s="34" t="s">
        <v>2774</v>
      </c>
      <c s="35" t="s">
        <v>5</v>
      </c>
      <c s="6" t="s">
        <v>2775</v>
      </c>
      <c s="36" t="s">
        <v>154</v>
      </c>
      <c s="37">
        <v>401.3</v>
      </c>
      <c s="36">
        <v>0</v>
      </c>
      <c s="36">
        <f>ROUND(G860*H860,6)</f>
      </c>
      <c r="L860" s="38">
        <v>0</v>
      </c>
      <c s="32">
        <f>ROUND(ROUND(L860,2)*ROUND(G860,3),2)</f>
      </c>
      <c s="36" t="s">
        <v>121</v>
      </c>
      <c>
        <f>(M860*21)/100</f>
      </c>
      <c t="s">
        <v>28</v>
      </c>
    </row>
    <row r="861" spans="1:5" ht="12.75">
      <c r="A861" s="35" t="s">
        <v>56</v>
      </c>
      <c r="E861" s="39" t="s">
        <v>2775</v>
      </c>
    </row>
    <row r="862" spans="1:5" ht="12.75">
      <c r="A862" s="35" t="s">
        <v>57</v>
      </c>
      <c r="E862" s="40" t="s">
        <v>2776</v>
      </c>
    </row>
    <row r="863" spans="1:5" ht="63.75">
      <c r="A863" t="s">
        <v>59</v>
      </c>
      <c r="E863" s="39" t="s">
        <v>2777</v>
      </c>
    </row>
    <row r="864" spans="1:16" ht="25.5">
      <c r="A864" t="s">
        <v>50</v>
      </c>
      <c s="34" t="s">
        <v>2778</v>
      </c>
      <c s="34" t="s">
        <v>2779</v>
      </c>
      <c s="35" t="s">
        <v>5</v>
      </c>
      <c s="6" t="s">
        <v>2780</v>
      </c>
      <c s="36" t="s">
        <v>154</v>
      </c>
      <c s="37">
        <v>401.3</v>
      </c>
      <c s="36">
        <v>3.3E-05</v>
      </c>
      <c s="36">
        <f>ROUND(G864*H864,6)</f>
      </c>
      <c r="L864" s="38">
        <v>0</v>
      </c>
      <c s="32">
        <f>ROUND(ROUND(L864,2)*ROUND(G864,3),2)</f>
      </c>
      <c s="36" t="s">
        <v>121</v>
      </c>
      <c>
        <f>(M864*21)/100</f>
      </c>
      <c t="s">
        <v>28</v>
      </c>
    </row>
    <row r="865" spans="1:5" ht="25.5">
      <c r="A865" s="35" t="s">
        <v>56</v>
      </c>
      <c r="E865" s="39" t="s">
        <v>2780</v>
      </c>
    </row>
    <row r="866" spans="1:5" ht="12.75">
      <c r="A866" s="35" t="s">
        <v>57</v>
      </c>
      <c r="E866" s="40" t="s">
        <v>2776</v>
      </c>
    </row>
    <row r="867" spans="1:5" ht="63.75">
      <c r="A867" t="s">
        <v>59</v>
      </c>
      <c r="E867" s="39" t="s">
        <v>2777</v>
      </c>
    </row>
    <row r="868" spans="1:16" ht="25.5">
      <c r="A868" t="s">
        <v>50</v>
      </c>
      <c s="34" t="s">
        <v>2781</v>
      </c>
      <c s="34" t="s">
        <v>2782</v>
      </c>
      <c s="35" t="s">
        <v>5</v>
      </c>
      <c s="6" t="s">
        <v>2783</v>
      </c>
      <c s="36" t="s">
        <v>154</v>
      </c>
      <c s="37">
        <v>401.3</v>
      </c>
      <c s="36">
        <v>0.004545</v>
      </c>
      <c s="36">
        <f>ROUND(G868*H868,6)</f>
      </c>
      <c r="L868" s="38">
        <v>0</v>
      </c>
      <c s="32">
        <f>ROUND(ROUND(L868,2)*ROUND(G868,3),2)</f>
      </c>
      <c s="36" t="s">
        <v>121</v>
      </c>
      <c>
        <f>(M868*21)/100</f>
      </c>
      <c t="s">
        <v>28</v>
      </c>
    </row>
    <row r="869" spans="1:5" ht="25.5">
      <c r="A869" s="35" t="s">
        <v>56</v>
      </c>
      <c r="E869" s="39" t="s">
        <v>2783</v>
      </c>
    </row>
    <row r="870" spans="1:5" ht="12.75">
      <c r="A870" s="35" t="s">
        <v>57</v>
      </c>
      <c r="E870" s="40" t="s">
        <v>2776</v>
      </c>
    </row>
    <row r="871" spans="1:5" ht="63.75">
      <c r="A871" t="s">
        <v>59</v>
      </c>
      <c r="E871" s="39" t="s">
        <v>2777</v>
      </c>
    </row>
    <row r="872" spans="1:16" ht="12.75">
      <c r="A872" t="s">
        <v>50</v>
      </c>
      <c s="34" t="s">
        <v>2784</v>
      </c>
      <c s="34" t="s">
        <v>2785</v>
      </c>
      <c s="35" t="s">
        <v>5</v>
      </c>
      <c s="6" t="s">
        <v>2786</v>
      </c>
      <c s="36" t="s">
        <v>154</v>
      </c>
      <c s="37">
        <v>113.42</v>
      </c>
      <c s="36">
        <v>0.0007</v>
      </c>
      <c s="36">
        <f>ROUND(G872*H872,6)</f>
      </c>
      <c r="L872" s="38">
        <v>0</v>
      </c>
      <c s="32">
        <f>ROUND(ROUND(L872,2)*ROUND(G872,3),2)</f>
      </c>
      <c s="36" t="s">
        <v>121</v>
      </c>
      <c>
        <f>(M872*21)/100</f>
      </c>
      <c t="s">
        <v>28</v>
      </c>
    </row>
    <row r="873" spans="1:5" ht="12.75">
      <c r="A873" s="35" t="s">
        <v>56</v>
      </c>
      <c r="E873" s="39" t="s">
        <v>2786</v>
      </c>
    </row>
    <row r="874" spans="1:5" ht="12.75">
      <c r="A874" s="35" t="s">
        <v>57</v>
      </c>
      <c r="E874" s="40" t="s">
        <v>2787</v>
      </c>
    </row>
    <row r="875" spans="1:5" ht="12.75">
      <c r="A875" t="s">
        <v>59</v>
      </c>
      <c r="E875" s="39" t="s">
        <v>5</v>
      </c>
    </row>
    <row r="876" spans="1:16" ht="25.5">
      <c r="A876" t="s">
        <v>50</v>
      </c>
      <c s="34" t="s">
        <v>2788</v>
      </c>
      <c s="34" t="s">
        <v>2789</v>
      </c>
      <c s="35" t="s">
        <v>5</v>
      </c>
      <c s="6" t="s">
        <v>2790</v>
      </c>
      <c s="36" t="s">
        <v>154</v>
      </c>
      <c s="37">
        <v>124.762</v>
      </c>
      <c s="36">
        <v>0.00287</v>
      </c>
      <c s="36">
        <f>ROUND(G876*H876,6)</f>
      </c>
      <c r="L876" s="38">
        <v>0</v>
      </c>
      <c s="32">
        <f>ROUND(ROUND(L876,2)*ROUND(G876,3),2)</f>
      </c>
      <c s="36" t="s">
        <v>121</v>
      </c>
      <c>
        <f>(M876*21)/100</f>
      </c>
      <c t="s">
        <v>28</v>
      </c>
    </row>
    <row r="877" spans="1:5" ht="25.5">
      <c r="A877" s="35" t="s">
        <v>56</v>
      </c>
      <c r="E877" s="39" t="s">
        <v>2790</v>
      </c>
    </row>
    <row r="878" spans="1:5" ht="12.75">
      <c r="A878" s="35" t="s">
        <v>57</v>
      </c>
      <c r="E878" s="40" t="s">
        <v>5</v>
      </c>
    </row>
    <row r="879" spans="1:5" ht="12.75">
      <c r="A879" t="s">
        <v>59</v>
      </c>
      <c r="E879" s="39" t="s">
        <v>5</v>
      </c>
    </row>
    <row r="880" spans="1:16" ht="25.5">
      <c r="A880" t="s">
        <v>50</v>
      </c>
      <c s="34" t="s">
        <v>2791</v>
      </c>
      <c s="34" t="s">
        <v>2792</v>
      </c>
      <c s="35" t="s">
        <v>5</v>
      </c>
      <c s="6" t="s">
        <v>2793</v>
      </c>
      <c s="36" t="s">
        <v>154</v>
      </c>
      <c s="37">
        <v>287.88</v>
      </c>
      <c s="36">
        <v>0.0007</v>
      </c>
      <c s="36">
        <f>ROUND(G880*H880,6)</f>
      </c>
      <c r="L880" s="38">
        <v>0</v>
      </c>
      <c s="32">
        <f>ROUND(ROUND(L880,2)*ROUND(G880,3),2)</f>
      </c>
      <c s="36" t="s">
        <v>121</v>
      </c>
      <c>
        <f>(M880*21)/100</f>
      </c>
      <c t="s">
        <v>28</v>
      </c>
    </row>
    <row r="881" spans="1:5" ht="25.5">
      <c r="A881" s="35" t="s">
        <v>56</v>
      </c>
      <c r="E881" s="39" t="s">
        <v>2793</v>
      </c>
    </row>
    <row r="882" spans="1:5" ht="12.75">
      <c r="A882" s="35" t="s">
        <v>57</v>
      </c>
      <c r="E882" s="40" t="s">
        <v>2794</v>
      </c>
    </row>
    <row r="883" spans="1:5" ht="12.75">
      <c r="A883" t="s">
        <v>59</v>
      </c>
      <c r="E883" s="39" t="s">
        <v>5</v>
      </c>
    </row>
    <row r="884" spans="1:16" ht="25.5">
      <c r="A884" t="s">
        <v>50</v>
      </c>
      <c s="34" t="s">
        <v>2795</v>
      </c>
      <c s="34" t="s">
        <v>2796</v>
      </c>
      <c s="35" t="s">
        <v>5</v>
      </c>
      <c s="6" t="s">
        <v>2797</v>
      </c>
      <c s="36" t="s">
        <v>154</v>
      </c>
      <c s="37">
        <v>316.668</v>
      </c>
      <c s="36">
        <v>0.0073</v>
      </c>
      <c s="36">
        <f>ROUND(G884*H884,6)</f>
      </c>
      <c r="L884" s="38">
        <v>0</v>
      </c>
      <c s="32">
        <f>ROUND(ROUND(L884,2)*ROUND(G884,3),2)</f>
      </c>
      <c s="36" t="s">
        <v>121</v>
      </c>
      <c>
        <f>(M884*21)/100</f>
      </c>
      <c t="s">
        <v>28</v>
      </c>
    </row>
    <row r="885" spans="1:5" ht="25.5">
      <c r="A885" s="35" t="s">
        <v>56</v>
      </c>
      <c r="E885" s="39" t="s">
        <v>2797</v>
      </c>
    </row>
    <row r="886" spans="1:5" ht="12.75">
      <c r="A886" s="35" t="s">
        <v>57</v>
      </c>
      <c r="E886" s="40" t="s">
        <v>5</v>
      </c>
    </row>
    <row r="887" spans="1:5" ht="12.75">
      <c r="A887" t="s">
        <v>59</v>
      </c>
      <c r="E887" s="39" t="s">
        <v>5</v>
      </c>
    </row>
    <row r="888" spans="1:16" ht="12.75">
      <c r="A888" t="s">
        <v>50</v>
      </c>
      <c s="34" t="s">
        <v>2798</v>
      </c>
      <c s="34" t="s">
        <v>2799</v>
      </c>
      <c s="35" t="s">
        <v>5</v>
      </c>
      <c s="6" t="s">
        <v>2800</v>
      </c>
      <c s="36" t="s">
        <v>82</v>
      </c>
      <c s="37">
        <v>401.3</v>
      </c>
      <c s="36">
        <v>1.3E-05</v>
      </c>
      <c s="36">
        <f>ROUND(G888*H888,6)</f>
      </c>
      <c r="L888" s="38">
        <v>0</v>
      </c>
      <c s="32">
        <f>ROUND(ROUND(L888,2)*ROUND(G888,3),2)</f>
      </c>
      <c s="36" t="s">
        <v>121</v>
      </c>
      <c>
        <f>(M888*21)/100</f>
      </c>
      <c t="s">
        <v>28</v>
      </c>
    </row>
    <row r="889" spans="1:5" ht="12.75">
      <c r="A889" s="35" t="s">
        <v>56</v>
      </c>
      <c r="E889" s="39" t="s">
        <v>2800</v>
      </c>
    </row>
    <row r="890" spans="1:5" ht="12.75">
      <c r="A890" s="35" t="s">
        <v>57</v>
      </c>
      <c r="E890" s="40" t="s">
        <v>2776</v>
      </c>
    </row>
    <row r="891" spans="1:5" ht="12.75">
      <c r="A891" t="s">
        <v>59</v>
      </c>
      <c r="E891" s="39" t="s">
        <v>5</v>
      </c>
    </row>
    <row r="892" spans="1:16" ht="12.75">
      <c r="A892" t="s">
        <v>50</v>
      </c>
      <c s="34" t="s">
        <v>2801</v>
      </c>
      <c s="34" t="s">
        <v>2802</v>
      </c>
      <c s="35" t="s">
        <v>5</v>
      </c>
      <c s="6" t="s">
        <v>2803</v>
      </c>
      <c s="36" t="s">
        <v>82</v>
      </c>
      <c s="37">
        <v>409.326</v>
      </c>
      <c s="36">
        <v>0.00035</v>
      </c>
      <c s="36">
        <f>ROUND(G892*H892,6)</f>
      </c>
      <c r="L892" s="38">
        <v>0</v>
      </c>
      <c s="32">
        <f>ROUND(ROUND(L892,2)*ROUND(G892,3),2)</f>
      </c>
      <c s="36" t="s">
        <v>121</v>
      </c>
      <c>
        <f>(M892*21)/100</f>
      </c>
      <c t="s">
        <v>28</v>
      </c>
    </row>
    <row r="893" spans="1:5" ht="12.75">
      <c r="A893" s="35" t="s">
        <v>56</v>
      </c>
      <c r="E893" s="39" t="s">
        <v>2803</v>
      </c>
    </row>
    <row r="894" spans="1:5" ht="12.75">
      <c r="A894" s="35" t="s">
        <v>57</v>
      </c>
      <c r="E894" s="40" t="s">
        <v>5</v>
      </c>
    </row>
    <row r="895" spans="1:5" ht="12.75">
      <c r="A895" t="s">
        <v>59</v>
      </c>
      <c r="E895" s="39" t="s">
        <v>5</v>
      </c>
    </row>
    <row r="896" spans="1:16" ht="25.5">
      <c r="A896" t="s">
        <v>50</v>
      </c>
      <c s="34" t="s">
        <v>2804</v>
      </c>
      <c s="34" t="s">
        <v>2805</v>
      </c>
      <c s="35" t="s">
        <v>5</v>
      </c>
      <c s="6" t="s">
        <v>2806</v>
      </c>
      <c s="36" t="s">
        <v>182</v>
      </c>
      <c s="37">
        <v>4.936</v>
      </c>
      <c s="36">
        <v>0</v>
      </c>
      <c s="36">
        <f>ROUND(G896*H896,6)</f>
      </c>
      <c r="L896" s="38">
        <v>0</v>
      </c>
      <c s="32">
        <f>ROUND(ROUND(L896,2)*ROUND(G896,3),2)</f>
      </c>
      <c s="36" t="s">
        <v>121</v>
      </c>
      <c>
        <f>(M896*21)/100</f>
      </c>
      <c t="s">
        <v>28</v>
      </c>
    </row>
    <row r="897" spans="1:5" ht="25.5">
      <c r="A897" s="35" t="s">
        <v>56</v>
      </c>
      <c r="E897" s="39" t="s">
        <v>2806</v>
      </c>
    </row>
    <row r="898" spans="1:5" ht="12.75">
      <c r="A898" s="35" t="s">
        <v>57</v>
      </c>
      <c r="E898" s="40" t="s">
        <v>5</v>
      </c>
    </row>
    <row r="899" spans="1:5" ht="114.75">
      <c r="A899" t="s">
        <v>59</v>
      </c>
      <c r="E899" s="39" t="s">
        <v>921</v>
      </c>
    </row>
    <row r="900" spans="1:13" ht="12.75">
      <c r="A900" t="s">
        <v>47</v>
      </c>
      <c r="C900" s="31" t="s">
        <v>2807</v>
      </c>
      <c r="E900" s="33" t="s">
        <v>2808</v>
      </c>
      <c r="J900" s="32">
        <f>0</f>
      </c>
      <c s="32">
        <f>0</f>
      </c>
      <c s="32">
        <f>0+L901+L905+L909+L913+L917+L921+L925+L929+L933+L937</f>
      </c>
      <c s="32">
        <f>0+M901+M905+M909+M913+M917+M921+M925+M929+M933+M937</f>
      </c>
    </row>
    <row r="901" spans="1:16" ht="12.75">
      <c r="A901" t="s">
        <v>50</v>
      </c>
      <c s="34" t="s">
        <v>2809</v>
      </c>
      <c s="34" t="s">
        <v>2810</v>
      </c>
      <c s="35" t="s">
        <v>5</v>
      </c>
      <c s="6" t="s">
        <v>2811</v>
      </c>
      <c s="36" t="s">
        <v>154</v>
      </c>
      <c s="37">
        <v>490.016</v>
      </c>
      <c s="36">
        <v>0</v>
      </c>
      <c s="36">
        <f>ROUND(G901*H901,6)</f>
      </c>
      <c r="L901" s="38">
        <v>0</v>
      </c>
      <c s="32">
        <f>ROUND(ROUND(L901,2)*ROUND(G901,3),2)</f>
      </c>
      <c s="36" t="s">
        <v>121</v>
      </c>
      <c>
        <f>(M901*21)/100</f>
      </c>
      <c t="s">
        <v>28</v>
      </c>
    </row>
    <row r="902" spans="1:5" ht="12.75">
      <c r="A902" s="35" t="s">
        <v>56</v>
      </c>
      <c r="E902" s="39" t="s">
        <v>2811</v>
      </c>
    </row>
    <row r="903" spans="1:5" ht="89.25">
      <c r="A903" s="35" t="s">
        <v>57</v>
      </c>
      <c r="E903" s="40" t="s">
        <v>2812</v>
      </c>
    </row>
    <row r="904" spans="1:5" ht="89.25">
      <c r="A904" t="s">
        <v>59</v>
      </c>
      <c r="E904" s="39" t="s">
        <v>2813</v>
      </c>
    </row>
    <row r="905" spans="1:16" ht="12.75">
      <c r="A905" t="s">
        <v>50</v>
      </c>
      <c s="34" t="s">
        <v>2814</v>
      </c>
      <c s="34" t="s">
        <v>2815</v>
      </c>
      <c s="35" t="s">
        <v>5</v>
      </c>
      <c s="6" t="s">
        <v>2816</v>
      </c>
      <c s="36" t="s">
        <v>154</v>
      </c>
      <c s="37">
        <v>178.056</v>
      </c>
      <c s="36">
        <v>0.0003</v>
      </c>
      <c s="36">
        <f>ROUND(G905*H905,6)</f>
      </c>
      <c r="L905" s="38">
        <v>0</v>
      </c>
      <c s="32">
        <f>ROUND(ROUND(L905,2)*ROUND(G905,3),2)</f>
      </c>
      <c s="36" t="s">
        <v>121</v>
      </c>
      <c>
        <f>(M905*21)/100</f>
      </c>
      <c t="s">
        <v>28</v>
      </c>
    </row>
    <row r="906" spans="1:5" ht="12.75">
      <c r="A906" s="35" t="s">
        <v>56</v>
      </c>
      <c r="E906" s="39" t="s">
        <v>2816</v>
      </c>
    </row>
    <row r="907" spans="1:5" ht="12.75">
      <c r="A907" s="35" t="s">
        <v>57</v>
      </c>
      <c r="E907" s="40" t="s">
        <v>5</v>
      </c>
    </row>
    <row r="908" spans="1:5" ht="89.25">
      <c r="A908" t="s">
        <v>59</v>
      </c>
      <c r="E908" s="39" t="s">
        <v>2813</v>
      </c>
    </row>
    <row r="909" spans="1:16" ht="25.5">
      <c r="A909" t="s">
        <v>50</v>
      </c>
      <c s="34" t="s">
        <v>2817</v>
      </c>
      <c s="34" t="s">
        <v>2818</v>
      </c>
      <c s="35" t="s">
        <v>5</v>
      </c>
      <c s="6" t="s">
        <v>2819</v>
      </c>
      <c s="36" t="s">
        <v>154</v>
      </c>
      <c s="37">
        <v>265.246</v>
      </c>
      <c s="36">
        <v>0.006</v>
      </c>
      <c s="36">
        <f>ROUND(G909*H909,6)</f>
      </c>
      <c r="L909" s="38">
        <v>0</v>
      </c>
      <c s="32">
        <f>ROUND(ROUND(L909,2)*ROUND(G909,3),2)</f>
      </c>
      <c s="36" t="s">
        <v>121</v>
      </c>
      <c>
        <f>(M909*21)/100</f>
      </c>
      <c t="s">
        <v>28</v>
      </c>
    </row>
    <row r="910" spans="1:5" ht="25.5">
      <c r="A910" s="35" t="s">
        <v>56</v>
      </c>
      <c r="E910" s="39" t="s">
        <v>2819</v>
      </c>
    </row>
    <row r="911" spans="1:5" ht="395.25">
      <c r="A911" s="35" t="s">
        <v>57</v>
      </c>
      <c r="E911" s="40" t="s">
        <v>2820</v>
      </c>
    </row>
    <row r="912" spans="1:5" ht="12.75">
      <c r="A912" t="s">
        <v>59</v>
      </c>
      <c r="E912" s="39" t="s">
        <v>2821</v>
      </c>
    </row>
    <row r="913" spans="1:16" ht="12.75">
      <c r="A913" t="s">
        <v>50</v>
      </c>
      <c s="34" t="s">
        <v>2822</v>
      </c>
      <c s="34" t="s">
        <v>2823</v>
      </c>
      <c s="35" t="s">
        <v>5</v>
      </c>
      <c s="6" t="s">
        <v>2824</v>
      </c>
      <c s="36" t="s">
        <v>154</v>
      </c>
      <c s="37">
        <v>343.163</v>
      </c>
      <c s="36">
        <v>0.0129</v>
      </c>
      <c s="36">
        <f>ROUND(G913*H913,6)</f>
      </c>
      <c r="L913" s="38">
        <v>0</v>
      </c>
      <c s="32">
        <f>ROUND(ROUND(L913,2)*ROUND(G913,3),2)</f>
      </c>
      <c s="36" t="s">
        <v>121</v>
      </c>
      <c>
        <f>(M913*21)/100</f>
      </c>
      <c t="s">
        <v>28</v>
      </c>
    </row>
    <row r="914" spans="1:5" ht="12.75">
      <c r="A914" s="35" t="s">
        <v>56</v>
      </c>
      <c r="E914" s="39" t="s">
        <v>2824</v>
      </c>
    </row>
    <row r="915" spans="1:5" ht="12.75">
      <c r="A915" s="35" t="s">
        <v>57</v>
      </c>
      <c r="E915" s="40" t="s">
        <v>5</v>
      </c>
    </row>
    <row r="916" spans="1:5" ht="12.75">
      <c r="A916" t="s">
        <v>59</v>
      </c>
      <c r="E916" s="39" t="s">
        <v>5</v>
      </c>
    </row>
    <row r="917" spans="1:16" ht="25.5">
      <c r="A917" t="s">
        <v>50</v>
      </c>
      <c s="34" t="s">
        <v>2825</v>
      </c>
      <c s="34" t="s">
        <v>2826</v>
      </c>
      <c s="35" t="s">
        <v>5</v>
      </c>
      <c s="6" t="s">
        <v>2827</v>
      </c>
      <c s="36" t="s">
        <v>154</v>
      </c>
      <c s="37">
        <v>70.295</v>
      </c>
      <c s="36">
        <v>0.009</v>
      </c>
      <c s="36">
        <f>ROUND(G917*H917,6)</f>
      </c>
      <c r="L917" s="38">
        <v>0</v>
      </c>
      <c s="32">
        <f>ROUND(ROUND(L917,2)*ROUND(G917,3),2)</f>
      </c>
      <c s="36" t="s">
        <v>121</v>
      </c>
      <c>
        <f>(M917*21)/100</f>
      </c>
      <c t="s">
        <v>28</v>
      </c>
    </row>
    <row r="918" spans="1:5" ht="25.5">
      <c r="A918" s="35" t="s">
        <v>56</v>
      </c>
      <c r="E918" s="39" t="s">
        <v>2827</v>
      </c>
    </row>
    <row r="919" spans="1:5" ht="51">
      <c r="A919" s="35" t="s">
        <v>57</v>
      </c>
      <c r="E919" s="40" t="s">
        <v>2828</v>
      </c>
    </row>
    <row r="920" spans="1:5" ht="12.75">
      <c r="A920" t="s">
        <v>59</v>
      </c>
      <c r="E920" s="39" t="s">
        <v>2821</v>
      </c>
    </row>
    <row r="921" spans="1:16" ht="12.75">
      <c r="A921" t="s">
        <v>50</v>
      </c>
      <c s="34" t="s">
        <v>2829</v>
      </c>
      <c s="34" t="s">
        <v>2830</v>
      </c>
      <c s="35" t="s">
        <v>5</v>
      </c>
      <c s="6" t="s">
        <v>2831</v>
      </c>
      <c s="36" t="s">
        <v>154</v>
      </c>
      <c s="37">
        <v>80.839</v>
      </c>
      <c s="36">
        <v>0.004</v>
      </c>
      <c s="36">
        <f>ROUND(G921*H921,6)</f>
      </c>
      <c r="L921" s="38">
        <v>0</v>
      </c>
      <c s="32">
        <f>ROUND(ROUND(L921,2)*ROUND(G921,3),2)</f>
      </c>
      <c s="36" t="s">
        <v>121</v>
      </c>
      <c>
        <f>(M921*21)/100</f>
      </c>
      <c t="s">
        <v>28</v>
      </c>
    </row>
    <row r="922" spans="1:5" ht="12.75">
      <c r="A922" s="35" t="s">
        <v>56</v>
      </c>
      <c r="E922" s="39" t="s">
        <v>2831</v>
      </c>
    </row>
    <row r="923" spans="1:5" ht="12.75">
      <c r="A923" s="35" t="s">
        <v>57</v>
      </c>
      <c r="E923" s="40" t="s">
        <v>5</v>
      </c>
    </row>
    <row r="924" spans="1:5" ht="12.75">
      <c r="A924" t="s">
        <v>59</v>
      </c>
      <c r="E924" s="39" t="s">
        <v>5</v>
      </c>
    </row>
    <row r="925" spans="1:16" ht="25.5">
      <c r="A925" t="s">
        <v>50</v>
      </c>
      <c s="34" t="s">
        <v>2832</v>
      </c>
      <c s="34" t="s">
        <v>2833</v>
      </c>
      <c s="35" t="s">
        <v>5</v>
      </c>
      <c s="6" t="s">
        <v>2834</v>
      </c>
      <c s="36" t="s">
        <v>154</v>
      </c>
      <c s="37">
        <v>178.056</v>
      </c>
      <c s="36">
        <v>0.005</v>
      </c>
      <c s="36">
        <f>ROUND(G925*H925,6)</f>
      </c>
      <c r="L925" s="38">
        <v>0</v>
      </c>
      <c s="32">
        <f>ROUND(ROUND(L925,2)*ROUND(G925,3),2)</f>
      </c>
      <c s="36" t="s">
        <v>121</v>
      </c>
      <c>
        <f>(M925*21)/100</f>
      </c>
      <c t="s">
        <v>28</v>
      </c>
    </row>
    <row r="926" spans="1:5" ht="25.5">
      <c r="A926" s="35" t="s">
        <v>56</v>
      </c>
      <c r="E926" s="39" t="s">
        <v>2834</v>
      </c>
    </row>
    <row r="927" spans="1:5" ht="63.75">
      <c r="A927" s="35" t="s">
        <v>57</v>
      </c>
      <c r="E927" s="40" t="s">
        <v>2835</v>
      </c>
    </row>
    <row r="928" spans="1:5" ht="12.75">
      <c r="A928" t="s">
        <v>59</v>
      </c>
      <c r="E928" s="39" t="s">
        <v>2836</v>
      </c>
    </row>
    <row r="929" spans="1:16" ht="12.75">
      <c r="A929" t="s">
        <v>50</v>
      </c>
      <c s="34" t="s">
        <v>2837</v>
      </c>
      <c s="34" t="s">
        <v>2838</v>
      </c>
      <c s="35" t="s">
        <v>5</v>
      </c>
      <c s="6" t="s">
        <v>2839</v>
      </c>
      <c s="36" t="s">
        <v>154</v>
      </c>
      <c s="37">
        <v>195.862</v>
      </c>
      <c s="36">
        <v>0.0354</v>
      </c>
      <c s="36">
        <f>ROUND(G929*H929,6)</f>
      </c>
      <c r="L929" s="38">
        <v>0</v>
      </c>
      <c s="32">
        <f>ROUND(ROUND(L929,2)*ROUND(G929,3),2)</f>
      </c>
      <c s="36" t="s">
        <v>121</v>
      </c>
      <c>
        <f>(M929*21)/100</f>
      </c>
      <c t="s">
        <v>28</v>
      </c>
    </row>
    <row r="930" spans="1:5" ht="12.75">
      <c r="A930" s="35" t="s">
        <v>56</v>
      </c>
      <c r="E930" s="39" t="s">
        <v>2839</v>
      </c>
    </row>
    <row r="931" spans="1:5" ht="12.75">
      <c r="A931" s="35" t="s">
        <v>57</v>
      </c>
      <c r="E931" s="40" t="s">
        <v>5</v>
      </c>
    </row>
    <row r="932" spans="1:5" ht="12.75">
      <c r="A932" t="s">
        <v>59</v>
      </c>
      <c r="E932" s="39" t="s">
        <v>5</v>
      </c>
    </row>
    <row r="933" spans="1:16" ht="25.5">
      <c r="A933" t="s">
        <v>50</v>
      </c>
      <c s="34" t="s">
        <v>2840</v>
      </c>
      <c s="34" t="s">
        <v>2841</v>
      </c>
      <c s="35" t="s">
        <v>5</v>
      </c>
      <c s="6" t="s">
        <v>2842</v>
      </c>
      <c s="36" t="s">
        <v>154</v>
      </c>
      <c s="37">
        <v>3.997</v>
      </c>
      <c s="36">
        <v>0</v>
      </c>
      <c s="36">
        <f>ROUND(G933*H933,6)</f>
      </c>
      <c r="L933" s="38">
        <v>0</v>
      </c>
      <c s="32">
        <f>ROUND(ROUND(L933,2)*ROUND(G933,3),2)</f>
      </c>
      <c s="36" t="s">
        <v>121</v>
      </c>
      <c>
        <f>(M933*21)/100</f>
      </c>
      <c t="s">
        <v>28</v>
      </c>
    </row>
    <row r="934" spans="1:5" ht="25.5">
      <c r="A934" s="35" t="s">
        <v>56</v>
      </c>
      <c r="E934" s="39" t="s">
        <v>2842</v>
      </c>
    </row>
    <row r="935" spans="1:5" ht="25.5">
      <c r="A935" s="35" t="s">
        <v>57</v>
      </c>
      <c r="E935" s="40" t="s">
        <v>2843</v>
      </c>
    </row>
    <row r="936" spans="1:5" ht="12.75">
      <c r="A936" t="s">
        <v>59</v>
      </c>
      <c r="E936" s="39" t="s">
        <v>2836</v>
      </c>
    </row>
    <row r="937" spans="1:16" ht="25.5">
      <c r="A937" t="s">
        <v>50</v>
      </c>
      <c s="34" t="s">
        <v>2844</v>
      </c>
      <c s="34" t="s">
        <v>2845</v>
      </c>
      <c s="35" t="s">
        <v>5</v>
      </c>
      <c s="6" t="s">
        <v>2846</v>
      </c>
      <c s="36" t="s">
        <v>182</v>
      </c>
      <c s="37">
        <v>14.852</v>
      </c>
      <c s="36">
        <v>0</v>
      </c>
      <c s="36">
        <f>ROUND(G937*H937,6)</f>
      </c>
      <c r="L937" s="38">
        <v>0</v>
      </c>
      <c s="32">
        <f>ROUND(ROUND(L937,2)*ROUND(G937,3),2)</f>
      </c>
      <c s="36" t="s">
        <v>121</v>
      </c>
      <c>
        <f>(M937*21)/100</f>
      </c>
      <c t="s">
        <v>28</v>
      </c>
    </row>
    <row r="938" spans="1:5" ht="25.5">
      <c r="A938" s="35" t="s">
        <v>56</v>
      </c>
      <c r="E938" s="39" t="s">
        <v>2846</v>
      </c>
    </row>
    <row r="939" spans="1:5" ht="12.75">
      <c r="A939" s="35" t="s">
        <v>57</v>
      </c>
      <c r="E939" s="40" t="s">
        <v>5</v>
      </c>
    </row>
    <row r="940" spans="1:5" ht="114.75">
      <c r="A940" t="s">
        <v>59</v>
      </c>
      <c r="E940" s="39" t="s">
        <v>987</v>
      </c>
    </row>
    <row r="941" spans="1:13" ht="12.75">
      <c r="A941" t="s">
        <v>47</v>
      </c>
      <c r="C941" s="31" t="s">
        <v>1240</v>
      </c>
      <c r="E941" s="33" t="s">
        <v>1241</v>
      </c>
      <c r="J941" s="32">
        <f>0</f>
      </c>
      <c s="32">
        <f>0</f>
      </c>
      <c s="32">
        <f>0+L942+L946+L950</f>
      </c>
      <c s="32">
        <f>0+M942+M946+M950</f>
      </c>
    </row>
    <row r="942" spans="1:16" ht="12.75">
      <c r="A942" t="s">
        <v>50</v>
      </c>
      <c s="34" t="s">
        <v>2847</v>
      </c>
      <c s="34" t="s">
        <v>2848</v>
      </c>
      <c s="35" t="s">
        <v>5</v>
      </c>
      <c s="6" t="s">
        <v>2849</v>
      </c>
      <c s="36" t="s">
        <v>154</v>
      </c>
      <c s="37">
        <v>349.47</v>
      </c>
      <c s="36">
        <v>0.000248</v>
      </c>
      <c s="36">
        <f>ROUND(G942*H942,6)</f>
      </c>
      <c r="L942" s="38">
        <v>0</v>
      </c>
      <c s="32">
        <f>ROUND(ROUND(L942,2)*ROUND(G942,3),2)</f>
      </c>
      <c s="36" t="s">
        <v>121</v>
      </c>
      <c>
        <f>(M942*21)/100</f>
      </c>
      <c t="s">
        <v>28</v>
      </c>
    </row>
    <row r="943" spans="1:5" ht="12.75">
      <c r="A943" s="35" t="s">
        <v>56</v>
      </c>
      <c r="E943" s="39" t="s">
        <v>2849</v>
      </c>
    </row>
    <row r="944" spans="1:5" ht="102">
      <c r="A944" s="35" t="s">
        <v>57</v>
      </c>
      <c r="E944" s="40" t="s">
        <v>2850</v>
      </c>
    </row>
    <row r="945" spans="1:5" ht="12.75">
      <c r="A945" t="s">
        <v>59</v>
      </c>
      <c r="E945" s="39" t="s">
        <v>5</v>
      </c>
    </row>
    <row r="946" spans="1:16" ht="12.75">
      <c r="A946" t="s">
        <v>50</v>
      </c>
      <c s="34" t="s">
        <v>2851</v>
      </c>
      <c s="34" t="s">
        <v>2852</v>
      </c>
      <c s="35" t="s">
        <v>5</v>
      </c>
      <c s="6" t="s">
        <v>2853</v>
      </c>
      <c s="36" t="s">
        <v>154</v>
      </c>
      <c s="37">
        <v>738.518</v>
      </c>
      <c s="36">
        <v>0</v>
      </c>
      <c s="36">
        <f>ROUND(G946*H946,6)</f>
      </c>
      <c r="L946" s="38">
        <v>0</v>
      </c>
      <c s="32">
        <f>ROUND(ROUND(L946,2)*ROUND(G946,3),2)</f>
      </c>
      <c s="36" t="s">
        <v>121</v>
      </c>
      <c>
        <f>(M946*21)/100</f>
      </c>
      <c t="s">
        <v>28</v>
      </c>
    </row>
    <row r="947" spans="1:5" ht="12.75">
      <c r="A947" s="35" t="s">
        <v>56</v>
      </c>
      <c r="E947" s="39" t="s">
        <v>2853</v>
      </c>
    </row>
    <row r="948" spans="1:5" ht="25.5">
      <c r="A948" s="35" t="s">
        <v>57</v>
      </c>
      <c r="E948" s="40" t="s">
        <v>2449</v>
      </c>
    </row>
    <row r="949" spans="1:5" ht="12.75">
      <c r="A949" t="s">
        <v>59</v>
      </c>
      <c r="E949" s="39" t="s">
        <v>5</v>
      </c>
    </row>
    <row r="950" spans="1:16" ht="12.75">
      <c r="A950" t="s">
        <v>50</v>
      </c>
      <c s="34" t="s">
        <v>2854</v>
      </c>
      <c s="34" t="s">
        <v>2855</v>
      </c>
      <c s="35" t="s">
        <v>5</v>
      </c>
      <c s="6" t="s">
        <v>2856</v>
      </c>
      <c s="36" t="s">
        <v>154</v>
      </c>
      <c s="37">
        <v>738.518</v>
      </c>
      <c s="36">
        <v>0.000241</v>
      </c>
      <c s="36">
        <f>ROUND(G950*H950,6)</f>
      </c>
      <c r="L950" s="38">
        <v>0</v>
      </c>
      <c s="32">
        <f>ROUND(ROUND(L950,2)*ROUND(G950,3),2)</f>
      </c>
      <c s="36" t="s">
        <v>121</v>
      </c>
      <c>
        <f>(M950*21)/100</f>
      </c>
      <c t="s">
        <v>28</v>
      </c>
    </row>
    <row r="951" spans="1:5" ht="12.75">
      <c r="A951" s="35" t="s">
        <v>56</v>
      </c>
      <c r="E951" s="39" t="s">
        <v>2856</v>
      </c>
    </row>
    <row r="952" spans="1:5" ht="12.75">
      <c r="A952" s="35" t="s">
        <v>57</v>
      </c>
      <c r="E952" s="40" t="s">
        <v>5</v>
      </c>
    </row>
    <row r="953" spans="1:5" ht="12.75">
      <c r="A953" t="s">
        <v>59</v>
      </c>
      <c r="E953" s="39" t="s">
        <v>5</v>
      </c>
    </row>
    <row r="954" spans="1:13" ht="12.75">
      <c r="A954" t="s">
        <v>47</v>
      </c>
      <c r="C954" s="31" t="s">
        <v>2857</v>
      </c>
      <c r="E954" s="33" t="s">
        <v>2858</v>
      </c>
      <c r="J954" s="32">
        <f>0</f>
      </c>
      <c s="32">
        <f>0</f>
      </c>
      <c s="32">
        <f>0+L955+L959+L963</f>
      </c>
      <c s="32">
        <f>0+M955+M959+M963</f>
      </c>
    </row>
    <row r="955" spans="1:16" ht="12.75">
      <c r="A955" t="s">
        <v>50</v>
      </c>
      <c s="34" t="s">
        <v>2859</v>
      </c>
      <c s="34" t="s">
        <v>2447</v>
      </c>
      <c s="35" t="s">
        <v>5</v>
      </c>
      <c s="6" t="s">
        <v>2448</v>
      </c>
      <c s="36" t="s">
        <v>154</v>
      </c>
      <c s="37">
        <v>1339.384</v>
      </c>
      <c s="36">
        <v>0</v>
      </c>
      <c s="36">
        <f>ROUND(G955*H955,6)</f>
      </c>
      <c r="L955" s="38">
        <v>0</v>
      </c>
      <c s="32">
        <f>ROUND(ROUND(L955,2)*ROUND(G955,3),2)</f>
      </c>
      <c s="36" t="s">
        <v>121</v>
      </c>
      <c>
        <f>(M955*21)/100</f>
      </c>
      <c t="s">
        <v>28</v>
      </c>
    </row>
    <row r="956" spans="1:5" ht="12.75">
      <c r="A956" s="35" t="s">
        <v>56</v>
      </c>
      <c r="E956" s="39" t="s">
        <v>2448</v>
      </c>
    </row>
    <row r="957" spans="1:5" ht="51">
      <c r="A957" s="35" t="s">
        <v>57</v>
      </c>
      <c r="E957" s="40" t="s">
        <v>2860</v>
      </c>
    </row>
    <row r="958" spans="1:5" ht="12.75">
      <c r="A958" t="s">
        <v>59</v>
      </c>
      <c r="E958" s="39" t="s">
        <v>5</v>
      </c>
    </row>
    <row r="959" spans="1:16" ht="12.75">
      <c r="A959" t="s">
        <v>50</v>
      </c>
      <c s="34" t="s">
        <v>2861</v>
      </c>
      <c s="34" t="s">
        <v>2862</v>
      </c>
      <c s="35" t="s">
        <v>5</v>
      </c>
      <c s="6" t="s">
        <v>2863</v>
      </c>
      <c s="36" t="s">
        <v>154</v>
      </c>
      <c s="37">
        <v>1339.384</v>
      </c>
      <c s="36">
        <v>0.0002</v>
      </c>
      <c s="36">
        <f>ROUND(G959*H959,6)</f>
      </c>
      <c r="L959" s="38">
        <v>0</v>
      </c>
      <c s="32">
        <f>ROUND(ROUND(L959,2)*ROUND(G959,3),2)</f>
      </c>
      <c s="36" t="s">
        <v>121</v>
      </c>
      <c>
        <f>(M959*21)/100</f>
      </c>
      <c t="s">
        <v>28</v>
      </c>
    </row>
    <row r="960" spans="1:5" ht="12.75">
      <c r="A960" s="35" t="s">
        <v>56</v>
      </c>
      <c r="E960" s="39" t="s">
        <v>2863</v>
      </c>
    </row>
    <row r="961" spans="1:5" ht="12.75">
      <c r="A961" s="35" t="s">
        <v>57</v>
      </c>
      <c r="E961" s="40" t="s">
        <v>5</v>
      </c>
    </row>
    <row r="962" spans="1:5" ht="12.75">
      <c r="A962" t="s">
        <v>59</v>
      </c>
      <c r="E962" s="39" t="s">
        <v>5</v>
      </c>
    </row>
    <row r="963" spans="1:16" ht="25.5">
      <c r="A963" t="s">
        <v>50</v>
      </c>
      <c s="34" t="s">
        <v>2864</v>
      </c>
      <c s="34" t="s">
        <v>2865</v>
      </c>
      <c s="35" t="s">
        <v>5</v>
      </c>
      <c s="6" t="s">
        <v>2866</v>
      </c>
      <c s="36" t="s">
        <v>154</v>
      </c>
      <c s="37">
        <v>1339.384</v>
      </c>
      <c s="36">
        <v>0.000258</v>
      </c>
      <c s="36">
        <f>ROUND(G963*H963,6)</f>
      </c>
      <c r="L963" s="38">
        <v>0</v>
      </c>
      <c s="32">
        <f>ROUND(ROUND(L963,2)*ROUND(G963,3),2)</f>
      </c>
      <c s="36" t="s">
        <v>121</v>
      </c>
      <c>
        <f>(M963*21)/100</f>
      </c>
      <c t="s">
        <v>28</v>
      </c>
    </row>
    <row r="964" spans="1:5" ht="25.5">
      <c r="A964" s="35" t="s">
        <v>56</v>
      </c>
      <c r="E964" s="39" t="s">
        <v>2866</v>
      </c>
    </row>
    <row r="965" spans="1:5" ht="12.75">
      <c r="A965" s="35" t="s">
        <v>57</v>
      </c>
      <c r="E965" s="40" t="s">
        <v>5</v>
      </c>
    </row>
    <row r="966" spans="1:5" ht="12.75">
      <c r="A966" t="s">
        <v>59</v>
      </c>
      <c r="E966" s="39" t="s">
        <v>5</v>
      </c>
    </row>
    <row r="967" spans="1:13" ht="12.75">
      <c r="A967" t="s">
        <v>47</v>
      </c>
      <c r="C967" s="31" t="s">
        <v>2867</v>
      </c>
      <c r="E967" s="33" t="s">
        <v>2868</v>
      </c>
      <c r="J967" s="32">
        <f>0</f>
      </c>
      <c s="32">
        <f>0</f>
      </c>
      <c s="32">
        <f>0+L968+L972+L976+L980</f>
      </c>
      <c s="32">
        <f>0+M968+M972+M976+M980</f>
      </c>
    </row>
    <row r="968" spans="1:16" ht="12.75">
      <c r="A968" t="s">
        <v>50</v>
      </c>
      <c s="34" t="s">
        <v>2869</v>
      </c>
      <c s="34" t="s">
        <v>2870</v>
      </c>
      <c s="35" t="s">
        <v>5</v>
      </c>
      <c s="6" t="s">
        <v>2871</v>
      </c>
      <c s="36" t="s">
        <v>154</v>
      </c>
      <c s="37">
        <v>42.735</v>
      </c>
      <c s="36">
        <v>0</v>
      </c>
      <c s="36">
        <f>ROUND(G968*H968,6)</f>
      </c>
      <c r="L968" s="38">
        <v>0</v>
      </c>
      <c s="32">
        <f>ROUND(ROUND(L968,2)*ROUND(G968,3),2)</f>
      </c>
      <c s="36" t="s">
        <v>121</v>
      </c>
      <c>
        <f>(M968*21)/100</f>
      </c>
      <c t="s">
        <v>28</v>
      </c>
    </row>
    <row r="969" spans="1:5" ht="12.75">
      <c r="A969" s="35" t="s">
        <v>56</v>
      </c>
      <c r="E969" s="39" t="s">
        <v>2871</v>
      </c>
    </row>
    <row r="970" spans="1:5" ht="25.5">
      <c r="A970" s="35" t="s">
        <v>57</v>
      </c>
      <c r="E970" s="40" t="s">
        <v>2872</v>
      </c>
    </row>
    <row r="971" spans="1:5" ht="12.75">
      <c r="A971" t="s">
        <v>59</v>
      </c>
      <c r="E971" s="39" t="s">
        <v>5</v>
      </c>
    </row>
    <row r="972" spans="1:16" ht="25.5">
      <c r="A972" t="s">
        <v>50</v>
      </c>
      <c s="34" t="s">
        <v>2873</v>
      </c>
      <c s="34" t="s">
        <v>2874</v>
      </c>
      <c s="35" t="s">
        <v>5</v>
      </c>
      <c s="6" t="s">
        <v>2875</v>
      </c>
      <c s="36" t="s">
        <v>154</v>
      </c>
      <c s="37">
        <v>42.735</v>
      </c>
      <c s="36">
        <v>0.000526</v>
      </c>
      <c s="36">
        <f>ROUND(G972*H972,6)</f>
      </c>
      <c r="L972" s="38">
        <v>0</v>
      </c>
      <c s="32">
        <f>ROUND(ROUND(L972,2)*ROUND(G972,3),2)</f>
      </c>
      <c s="36" t="s">
        <v>121</v>
      </c>
      <c>
        <f>(M972*21)/100</f>
      </c>
      <c t="s">
        <v>28</v>
      </c>
    </row>
    <row r="973" spans="1:5" ht="25.5">
      <c r="A973" s="35" t="s">
        <v>56</v>
      </c>
      <c r="E973" s="39" t="s">
        <v>2875</v>
      </c>
    </row>
    <row r="974" spans="1:5" ht="25.5">
      <c r="A974" s="35" t="s">
        <v>57</v>
      </c>
      <c r="E974" s="40" t="s">
        <v>2872</v>
      </c>
    </row>
    <row r="975" spans="1:5" ht="12.75">
      <c r="A975" t="s">
        <v>59</v>
      </c>
      <c r="E975" s="39" t="s">
        <v>5</v>
      </c>
    </row>
    <row r="976" spans="1:16" ht="25.5">
      <c r="A976" t="s">
        <v>50</v>
      </c>
      <c s="34" t="s">
        <v>2876</v>
      </c>
      <c s="34" t="s">
        <v>2877</v>
      </c>
      <c s="35" t="s">
        <v>5</v>
      </c>
      <c s="6" t="s">
        <v>2878</v>
      </c>
      <c s="36" t="s">
        <v>154</v>
      </c>
      <c s="37">
        <v>17.41</v>
      </c>
      <c s="36">
        <v>0.001617</v>
      </c>
      <c s="36">
        <f>ROUND(G976*H976,6)</f>
      </c>
      <c r="L976" s="38">
        <v>0</v>
      </c>
      <c s="32">
        <f>ROUND(ROUND(L976,2)*ROUND(G976,3),2)</f>
      </c>
      <c s="36" t="s">
        <v>121</v>
      </c>
      <c>
        <f>(M976*21)/100</f>
      </c>
      <c t="s">
        <v>28</v>
      </c>
    </row>
    <row r="977" spans="1:5" ht="25.5">
      <c r="A977" s="35" t="s">
        <v>56</v>
      </c>
      <c r="E977" s="39" t="s">
        <v>2878</v>
      </c>
    </row>
    <row r="978" spans="1:5" ht="12.75">
      <c r="A978" s="35" t="s">
        <v>57</v>
      </c>
      <c r="E978" s="40" t="s">
        <v>5</v>
      </c>
    </row>
    <row r="979" spans="1:5" ht="12.75">
      <c r="A979" t="s">
        <v>59</v>
      </c>
      <c r="E979" s="39" t="s">
        <v>5</v>
      </c>
    </row>
    <row r="980" spans="1:16" ht="25.5">
      <c r="A980" t="s">
        <v>50</v>
      </c>
      <c s="34" t="s">
        <v>2879</v>
      </c>
      <c s="34" t="s">
        <v>2880</v>
      </c>
      <c s="35" t="s">
        <v>5</v>
      </c>
      <c s="6" t="s">
        <v>2881</v>
      </c>
      <c s="36" t="s">
        <v>154</v>
      </c>
      <c s="37">
        <v>71.636</v>
      </c>
      <c s="36">
        <v>0.0012</v>
      </c>
      <c s="36">
        <f>ROUND(G980*H980,6)</f>
      </c>
      <c r="L980" s="38">
        <v>0</v>
      </c>
      <c s="32">
        <f>ROUND(ROUND(L980,2)*ROUND(G980,3),2)</f>
      </c>
      <c s="36" t="s">
        <v>121</v>
      </c>
      <c>
        <f>(M980*21)/100</f>
      </c>
      <c t="s">
        <v>28</v>
      </c>
    </row>
    <row r="981" spans="1:5" ht="25.5">
      <c r="A981" s="35" t="s">
        <v>56</v>
      </c>
      <c r="E981" s="39" t="s">
        <v>2881</v>
      </c>
    </row>
    <row r="982" spans="1:5" ht="140.25">
      <c r="A982" s="35" t="s">
        <v>57</v>
      </c>
      <c r="E982" s="40" t="s">
        <v>2882</v>
      </c>
    </row>
    <row r="983" spans="1:5" ht="12.75">
      <c r="A983" t="s">
        <v>59</v>
      </c>
      <c r="E983" s="39" t="s">
        <v>5</v>
      </c>
    </row>
    <row r="984" spans="1:13" ht="12.75">
      <c r="A984" t="s">
        <v>47</v>
      </c>
      <c r="C984" s="31" t="s">
        <v>2883</v>
      </c>
      <c r="E984" s="33" t="s">
        <v>2884</v>
      </c>
      <c r="J984" s="32">
        <f>0</f>
      </c>
      <c s="32">
        <f>0</f>
      </c>
      <c s="32">
        <f>0+L985+L989+L993+L997</f>
      </c>
      <c s="32">
        <f>0+M985+M989+M993+M997</f>
      </c>
    </row>
    <row r="985" spans="1:16" ht="12.75">
      <c r="A985" t="s">
        <v>50</v>
      </c>
      <c s="34" t="s">
        <v>2885</v>
      </c>
      <c s="34" t="s">
        <v>2886</v>
      </c>
      <c s="35" t="s">
        <v>5</v>
      </c>
      <c s="6" t="s">
        <v>2887</v>
      </c>
      <c s="36" t="s">
        <v>89</v>
      </c>
      <c s="37">
        <v>10</v>
      </c>
      <c s="36">
        <v>0</v>
      </c>
      <c s="36">
        <f>ROUND(G985*H985,6)</f>
      </c>
      <c r="L985" s="38">
        <v>0</v>
      </c>
      <c s="32">
        <f>ROUND(ROUND(L985,2)*ROUND(G985,3),2)</f>
      </c>
      <c s="36" t="s">
        <v>55</v>
      </c>
      <c>
        <f>(M985*21)/100</f>
      </c>
      <c t="s">
        <v>28</v>
      </c>
    </row>
    <row r="986" spans="1:5" ht="12.75">
      <c r="A986" s="35" t="s">
        <v>56</v>
      </c>
      <c r="E986" s="39" t="s">
        <v>2887</v>
      </c>
    </row>
    <row r="987" spans="1:5" ht="12.75">
      <c r="A987" s="35" t="s">
        <v>57</v>
      </c>
      <c r="E987" s="40" t="s">
        <v>5</v>
      </c>
    </row>
    <row r="988" spans="1:5" ht="12.75">
      <c r="A988" t="s">
        <v>59</v>
      </c>
      <c r="E988" s="39" t="s">
        <v>5</v>
      </c>
    </row>
    <row r="989" spans="1:16" ht="12.75">
      <c r="A989" t="s">
        <v>50</v>
      </c>
      <c s="34" t="s">
        <v>2888</v>
      </c>
      <c s="34" t="s">
        <v>2889</v>
      </c>
      <c s="35" t="s">
        <v>5</v>
      </c>
      <c s="6" t="s">
        <v>2890</v>
      </c>
      <c s="36" t="s">
        <v>89</v>
      </c>
      <c s="37">
        <v>4</v>
      </c>
      <c s="36">
        <v>0</v>
      </c>
      <c s="36">
        <f>ROUND(G989*H989,6)</f>
      </c>
      <c r="L989" s="38">
        <v>0</v>
      </c>
      <c s="32">
        <f>ROUND(ROUND(L989,2)*ROUND(G989,3),2)</f>
      </c>
      <c s="36" t="s">
        <v>55</v>
      </c>
      <c>
        <f>(M989*21)/100</f>
      </c>
      <c t="s">
        <v>28</v>
      </c>
    </row>
    <row r="990" spans="1:5" ht="12.75">
      <c r="A990" s="35" t="s">
        <v>56</v>
      </c>
      <c r="E990" s="39" t="s">
        <v>2890</v>
      </c>
    </row>
    <row r="991" spans="1:5" ht="12.75">
      <c r="A991" s="35" t="s">
        <v>57</v>
      </c>
      <c r="E991" s="40" t="s">
        <v>5</v>
      </c>
    </row>
    <row r="992" spans="1:5" ht="12.75">
      <c r="A992" t="s">
        <v>59</v>
      </c>
      <c r="E992" s="39" t="s">
        <v>5</v>
      </c>
    </row>
    <row r="993" spans="1:16" ht="25.5">
      <c r="A993" t="s">
        <v>50</v>
      </c>
      <c s="34" t="s">
        <v>2891</v>
      </c>
      <c s="34" t="s">
        <v>2892</v>
      </c>
      <c s="35" t="s">
        <v>5</v>
      </c>
      <c s="6" t="s">
        <v>2893</v>
      </c>
      <c s="36" t="s">
        <v>89</v>
      </c>
      <c s="37">
        <v>1</v>
      </c>
      <c s="36">
        <v>0</v>
      </c>
      <c s="36">
        <f>ROUND(G993*H993,6)</f>
      </c>
      <c r="L993" s="38">
        <v>0</v>
      </c>
      <c s="32">
        <f>ROUND(ROUND(L993,2)*ROUND(G993,3),2)</f>
      </c>
      <c s="36" t="s">
        <v>55</v>
      </c>
      <c>
        <f>(M993*21)/100</f>
      </c>
      <c t="s">
        <v>28</v>
      </c>
    </row>
    <row r="994" spans="1:5" ht="25.5">
      <c r="A994" s="35" t="s">
        <v>56</v>
      </c>
      <c r="E994" s="39" t="s">
        <v>2893</v>
      </c>
    </row>
    <row r="995" spans="1:5" ht="12.75">
      <c r="A995" s="35" t="s">
        <v>57</v>
      </c>
      <c r="E995" s="40" t="s">
        <v>5</v>
      </c>
    </row>
    <row r="996" spans="1:5" ht="12.75">
      <c r="A996" t="s">
        <v>59</v>
      </c>
      <c r="E996" s="39" t="s">
        <v>5</v>
      </c>
    </row>
    <row r="997" spans="1:16" ht="25.5">
      <c r="A997" t="s">
        <v>50</v>
      </c>
      <c s="34" t="s">
        <v>2894</v>
      </c>
      <c s="34" t="s">
        <v>2895</v>
      </c>
      <c s="35" t="s">
        <v>5</v>
      </c>
      <c s="6" t="s">
        <v>2896</v>
      </c>
      <c s="36" t="s">
        <v>89</v>
      </c>
      <c s="37">
        <v>2</v>
      </c>
      <c s="36">
        <v>0</v>
      </c>
      <c s="36">
        <f>ROUND(G997*H997,6)</f>
      </c>
      <c r="L997" s="38">
        <v>0</v>
      </c>
      <c s="32">
        <f>ROUND(ROUND(L997,2)*ROUND(G997,3),2)</f>
      </c>
      <c s="36" t="s">
        <v>55</v>
      </c>
      <c>
        <f>(M997*21)/100</f>
      </c>
      <c t="s">
        <v>28</v>
      </c>
    </row>
    <row r="998" spans="1:5" ht="25.5">
      <c r="A998" s="35" t="s">
        <v>56</v>
      </c>
      <c r="E998" s="39" t="s">
        <v>2896</v>
      </c>
    </row>
    <row r="999" spans="1:5" ht="12.75">
      <c r="A999" s="35" t="s">
        <v>57</v>
      </c>
      <c r="E999" s="40" t="s">
        <v>5</v>
      </c>
    </row>
    <row r="1000" spans="1:5" ht="12.75">
      <c r="A1000" t="s">
        <v>59</v>
      </c>
      <c r="E1000" s="39" t="s">
        <v>5</v>
      </c>
    </row>
    <row r="1001" spans="1:13" ht="12.75">
      <c r="A1001" t="s">
        <v>47</v>
      </c>
      <c r="C1001" s="31" t="s">
        <v>86</v>
      </c>
      <c r="E1001" s="33" t="s">
        <v>285</v>
      </c>
      <c r="J1001" s="32">
        <f>0</f>
      </c>
      <c s="32">
        <f>0</f>
      </c>
      <c s="32">
        <f>0+L1002+L1006+L1010</f>
      </c>
      <c s="32">
        <f>0+M1002+M1006+M1010</f>
      </c>
    </row>
    <row r="1002" spans="1:16" ht="12.75">
      <c r="A1002" t="s">
        <v>50</v>
      </c>
      <c s="34" t="s">
        <v>700</v>
      </c>
      <c s="34" t="s">
        <v>2897</v>
      </c>
      <c s="35" t="s">
        <v>5</v>
      </c>
      <c s="6" t="s">
        <v>2898</v>
      </c>
      <c s="36" t="s">
        <v>89</v>
      </c>
      <c s="37">
        <v>1</v>
      </c>
      <c s="36">
        <v>0</v>
      </c>
      <c s="36">
        <f>ROUND(G1002*H1002,6)</f>
      </c>
      <c r="L1002" s="38">
        <v>0</v>
      </c>
      <c s="32">
        <f>ROUND(ROUND(L1002,2)*ROUND(G1002,3),2)</f>
      </c>
      <c s="36" t="s">
        <v>55</v>
      </c>
      <c>
        <f>(M1002*21)/100</f>
      </c>
      <c t="s">
        <v>28</v>
      </c>
    </row>
    <row r="1003" spans="1:5" ht="12.75">
      <c r="A1003" s="35" t="s">
        <v>56</v>
      </c>
      <c r="E1003" s="39" t="s">
        <v>2898</v>
      </c>
    </row>
    <row r="1004" spans="1:5" ht="12.75">
      <c r="A1004" s="35" t="s">
        <v>57</v>
      </c>
      <c r="E1004" s="40" t="s">
        <v>5</v>
      </c>
    </row>
    <row r="1005" spans="1:5" ht="12.75">
      <c r="A1005" t="s">
        <v>59</v>
      </c>
      <c r="E1005" s="39" t="s">
        <v>5</v>
      </c>
    </row>
    <row r="1006" spans="1:16" ht="12.75">
      <c r="A1006" t="s">
        <v>50</v>
      </c>
      <c s="34" t="s">
        <v>703</v>
      </c>
      <c s="34" t="s">
        <v>2899</v>
      </c>
      <c s="35" t="s">
        <v>5</v>
      </c>
      <c s="6" t="s">
        <v>2900</v>
      </c>
      <c s="36" t="s">
        <v>89</v>
      </c>
      <c s="37">
        <v>1</v>
      </c>
      <c s="36">
        <v>0</v>
      </c>
      <c s="36">
        <f>ROUND(G1006*H1006,6)</f>
      </c>
      <c r="L1006" s="38">
        <v>0</v>
      </c>
      <c s="32">
        <f>ROUND(ROUND(L1006,2)*ROUND(G1006,3),2)</f>
      </c>
      <c s="36" t="s">
        <v>55</v>
      </c>
      <c>
        <f>(M1006*21)/100</f>
      </c>
      <c t="s">
        <v>28</v>
      </c>
    </row>
    <row r="1007" spans="1:5" ht="12.75">
      <c r="A1007" s="35" t="s">
        <v>56</v>
      </c>
      <c r="E1007" s="39" t="s">
        <v>2900</v>
      </c>
    </row>
    <row r="1008" spans="1:5" ht="12.75">
      <c r="A1008" s="35" t="s">
        <v>57</v>
      </c>
      <c r="E1008" s="40" t="s">
        <v>5</v>
      </c>
    </row>
    <row r="1009" spans="1:5" ht="12.75">
      <c r="A1009" t="s">
        <v>59</v>
      </c>
      <c r="E1009" s="39" t="s">
        <v>5</v>
      </c>
    </row>
    <row r="1010" spans="1:16" ht="12.75">
      <c r="A1010" t="s">
        <v>50</v>
      </c>
      <c s="34" t="s">
        <v>706</v>
      </c>
      <c s="34" t="s">
        <v>2901</v>
      </c>
      <c s="35" t="s">
        <v>5</v>
      </c>
      <c s="6" t="s">
        <v>2902</v>
      </c>
      <c s="36" t="s">
        <v>89</v>
      </c>
      <c s="37">
        <v>1</v>
      </c>
      <c s="36">
        <v>0</v>
      </c>
      <c s="36">
        <f>ROUND(G1010*H1010,6)</f>
      </c>
      <c r="L1010" s="38">
        <v>0</v>
      </c>
      <c s="32">
        <f>ROUND(ROUND(L1010,2)*ROUND(G1010,3),2)</f>
      </c>
      <c s="36" t="s">
        <v>55</v>
      </c>
      <c>
        <f>(M1010*21)/100</f>
      </c>
      <c t="s">
        <v>28</v>
      </c>
    </row>
    <row r="1011" spans="1:5" ht="12.75">
      <c r="A1011" s="35" t="s">
        <v>56</v>
      </c>
      <c r="E1011" s="39" t="s">
        <v>2902</v>
      </c>
    </row>
    <row r="1012" spans="1:5" ht="12.75">
      <c r="A1012" s="35" t="s">
        <v>57</v>
      </c>
      <c r="E1012" s="40" t="s">
        <v>5</v>
      </c>
    </row>
    <row r="1013" spans="1:5" ht="12.75">
      <c r="A1013" t="s">
        <v>59</v>
      </c>
      <c r="E1013" s="39" t="s">
        <v>5</v>
      </c>
    </row>
    <row r="1014" spans="1:13" ht="12.75">
      <c r="A1014" t="s">
        <v>47</v>
      </c>
      <c r="C1014" s="31" t="s">
        <v>517</v>
      </c>
      <c r="E1014" s="33" t="s">
        <v>518</v>
      </c>
      <c r="J1014" s="32">
        <f>0</f>
      </c>
      <c s="32">
        <f>0</f>
      </c>
      <c s="32">
        <f>0+L1015</f>
      </c>
      <c s="32">
        <f>0+M1015</f>
      </c>
    </row>
    <row r="1015" spans="1:16" ht="25.5">
      <c r="A1015" t="s">
        <v>50</v>
      </c>
      <c s="34" t="s">
        <v>710</v>
      </c>
      <c s="34" t="s">
        <v>519</v>
      </c>
      <c s="35" t="s">
        <v>5</v>
      </c>
      <c s="6" t="s">
        <v>520</v>
      </c>
      <c s="36" t="s">
        <v>154</v>
      </c>
      <c s="37">
        <v>914.21</v>
      </c>
      <c s="36">
        <v>0.00013</v>
      </c>
      <c s="36">
        <f>ROUND(G1015*H1015,6)</f>
      </c>
      <c r="L1015" s="38">
        <v>0</v>
      </c>
      <c s="32">
        <f>ROUND(ROUND(L1015,2)*ROUND(G1015,3),2)</f>
      </c>
      <c s="36" t="s">
        <v>121</v>
      </c>
      <c>
        <f>(M1015*21)/100</f>
      </c>
      <c t="s">
        <v>28</v>
      </c>
    </row>
    <row r="1016" spans="1:5" ht="25.5">
      <c r="A1016" s="35" t="s">
        <v>56</v>
      </c>
      <c r="E1016" s="39" t="s">
        <v>520</v>
      </c>
    </row>
    <row r="1017" spans="1:5" ht="51">
      <c r="A1017" s="35" t="s">
        <v>57</v>
      </c>
      <c r="E1017" s="40" t="s">
        <v>2903</v>
      </c>
    </row>
    <row r="1018" spans="1:5" ht="63.75">
      <c r="A1018" t="s">
        <v>59</v>
      </c>
      <c r="E1018" s="39" t="s">
        <v>521</v>
      </c>
    </row>
    <row r="1019" spans="1:13" ht="12.75">
      <c r="A1019" t="s">
        <v>47</v>
      </c>
      <c r="C1019" s="31" t="s">
        <v>522</v>
      </c>
      <c r="E1019" s="33" t="s">
        <v>523</v>
      </c>
      <c r="J1019" s="32">
        <f>0</f>
      </c>
      <c s="32">
        <f>0</f>
      </c>
      <c s="32">
        <f>0+L1020+L1024+L1028</f>
      </c>
      <c s="32">
        <f>0+M1020+M1024+M1028</f>
      </c>
    </row>
    <row r="1020" spans="1:16" ht="25.5">
      <c r="A1020" t="s">
        <v>50</v>
      </c>
      <c s="34" t="s">
        <v>714</v>
      </c>
      <c s="34" t="s">
        <v>2904</v>
      </c>
      <c s="35" t="s">
        <v>5</v>
      </c>
      <c s="6" t="s">
        <v>2905</v>
      </c>
      <c s="36" t="s">
        <v>154</v>
      </c>
      <c s="37">
        <v>1841.151</v>
      </c>
      <c s="36">
        <v>4E-05</v>
      </c>
      <c s="36">
        <f>ROUND(G1020*H1020,6)</f>
      </c>
      <c r="L1020" s="38">
        <v>0</v>
      </c>
      <c s="32">
        <f>ROUND(ROUND(L1020,2)*ROUND(G1020,3),2)</f>
      </c>
      <c s="36" t="s">
        <v>121</v>
      </c>
      <c>
        <f>(M1020*21)/100</f>
      </c>
      <c t="s">
        <v>28</v>
      </c>
    </row>
    <row r="1021" spans="1:5" ht="25.5">
      <c r="A1021" s="35" t="s">
        <v>56</v>
      </c>
      <c r="E1021" s="39" t="s">
        <v>2905</v>
      </c>
    </row>
    <row r="1022" spans="1:5" ht="63.75">
      <c r="A1022" s="35" t="s">
        <v>57</v>
      </c>
      <c r="E1022" s="40" t="s">
        <v>2906</v>
      </c>
    </row>
    <row r="1023" spans="1:5" ht="242.25">
      <c r="A1023" t="s">
        <v>59</v>
      </c>
      <c r="E1023" s="39" t="s">
        <v>2907</v>
      </c>
    </row>
    <row r="1024" spans="1:16" ht="12.75">
      <c r="A1024" t="s">
        <v>50</v>
      </c>
      <c s="34" t="s">
        <v>717</v>
      </c>
      <c s="34" t="s">
        <v>2908</v>
      </c>
      <c s="35" t="s">
        <v>5</v>
      </c>
      <c s="6" t="s">
        <v>2909</v>
      </c>
      <c s="36" t="s">
        <v>89</v>
      </c>
      <c s="37">
        <v>13</v>
      </c>
      <c s="36">
        <v>0.000176</v>
      </c>
      <c s="36">
        <f>ROUND(G1024*H1024,6)</f>
      </c>
      <c r="L1024" s="38">
        <v>0</v>
      </c>
      <c s="32">
        <f>ROUND(ROUND(L1024,2)*ROUND(G1024,3),2)</f>
      </c>
      <c s="36" t="s">
        <v>121</v>
      </c>
      <c>
        <f>(M1024*21)/100</f>
      </c>
      <c t="s">
        <v>28</v>
      </c>
    </row>
    <row r="1025" spans="1:5" ht="12.75">
      <c r="A1025" s="35" t="s">
        <v>56</v>
      </c>
      <c r="E1025" s="39" t="s">
        <v>2909</v>
      </c>
    </row>
    <row r="1026" spans="1:5" ht="63.75">
      <c r="A1026" s="35" t="s">
        <v>57</v>
      </c>
      <c r="E1026" s="40" t="s">
        <v>2910</v>
      </c>
    </row>
    <row r="1027" spans="1:5" ht="102">
      <c r="A1027" t="s">
        <v>59</v>
      </c>
      <c r="E1027" s="39" t="s">
        <v>1776</v>
      </c>
    </row>
    <row r="1028" spans="1:16" ht="12.75">
      <c r="A1028" t="s">
        <v>50</v>
      </c>
      <c s="34" t="s">
        <v>721</v>
      </c>
      <c s="34" t="s">
        <v>2911</v>
      </c>
      <c s="35" t="s">
        <v>5</v>
      </c>
      <c s="6" t="s">
        <v>2912</v>
      </c>
      <c s="36" t="s">
        <v>89</v>
      </c>
      <c s="37">
        <v>13</v>
      </c>
      <c s="36">
        <v>0.012</v>
      </c>
      <c s="36">
        <f>ROUND(G1028*H1028,6)</f>
      </c>
      <c r="L1028" s="38">
        <v>0</v>
      </c>
      <c s="32">
        <f>ROUND(ROUND(L1028,2)*ROUND(G1028,3),2)</f>
      </c>
      <c s="36" t="s">
        <v>121</v>
      </c>
      <c>
        <f>(M1028*21)/100</f>
      </c>
      <c t="s">
        <v>28</v>
      </c>
    </row>
    <row r="1029" spans="1:5" ht="12.75">
      <c r="A1029" s="35" t="s">
        <v>56</v>
      </c>
      <c r="E1029" s="39" t="s">
        <v>2912</v>
      </c>
    </row>
    <row r="1030" spans="1:5" ht="12.75">
      <c r="A1030" s="35" t="s">
        <v>57</v>
      </c>
      <c r="E1030" s="40" t="s">
        <v>5</v>
      </c>
    </row>
    <row r="1031" spans="1:5" ht="12.75">
      <c r="A1031" t="s">
        <v>59</v>
      </c>
      <c r="E1031" s="39" t="s">
        <v>5</v>
      </c>
    </row>
    <row r="1032" spans="1:13" ht="12.75">
      <c r="A1032" t="s">
        <v>47</v>
      </c>
      <c r="C1032" s="31" t="s">
        <v>303</v>
      </c>
      <c r="E1032" s="33" t="s">
        <v>304</v>
      </c>
      <c r="J1032" s="32">
        <f>0</f>
      </c>
      <c s="32">
        <f>0</f>
      </c>
      <c s="32">
        <f>0+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f>
      </c>
      <c s="32">
        <f>0+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f>
      </c>
    </row>
    <row r="1033" spans="1:16" ht="12.75">
      <c r="A1033" t="s">
        <v>50</v>
      </c>
      <c s="34" t="s">
        <v>725</v>
      </c>
      <c s="34" t="s">
        <v>2913</v>
      </c>
      <c s="35" t="s">
        <v>5</v>
      </c>
      <c s="6" t="s">
        <v>2914</v>
      </c>
      <c s="36" t="s">
        <v>120</v>
      </c>
      <c s="37">
        <v>8</v>
      </c>
      <c s="36">
        <v>0</v>
      </c>
      <c s="36">
        <f>ROUND(G1033*H1033,6)</f>
      </c>
      <c r="L1033" s="38">
        <v>0</v>
      </c>
      <c s="32">
        <f>ROUND(ROUND(L1033,2)*ROUND(G1033,3),2)</f>
      </c>
      <c s="36" t="s">
        <v>121</v>
      </c>
      <c>
        <f>(M1033*21)/100</f>
      </c>
      <c t="s">
        <v>28</v>
      </c>
    </row>
    <row r="1034" spans="1:5" ht="12.75">
      <c r="A1034" s="35" t="s">
        <v>56</v>
      </c>
      <c r="E1034" s="39" t="s">
        <v>2914</v>
      </c>
    </row>
    <row r="1035" spans="1:5" ht="38.25">
      <c r="A1035" s="35" t="s">
        <v>57</v>
      </c>
      <c r="E1035" s="40" t="s">
        <v>2915</v>
      </c>
    </row>
    <row r="1036" spans="1:5" ht="12.75">
      <c r="A1036" t="s">
        <v>59</v>
      </c>
      <c r="E1036" s="39" t="s">
        <v>5</v>
      </c>
    </row>
    <row r="1037" spans="1:16" ht="12.75">
      <c r="A1037" t="s">
        <v>50</v>
      </c>
      <c s="34" t="s">
        <v>728</v>
      </c>
      <c s="34" t="s">
        <v>2916</v>
      </c>
      <c s="35" t="s">
        <v>5</v>
      </c>
      <c s="6" t="s">
        <v>2917</v>
      </c>
      <c s="36" t="s">
        <v>120</v>
      </c>
      <c s="37">
        <v>13</v>
      </c>
      <c s="36">
        <v>0</v>
      </c>
      <c s="36">
        <f>ROUND(G1037*H1037,6)</f>
      </c>
      <c r="L1037" s="38">
        <v>0</v>
      </c>
      <c s="32">
        <f>ROUND(ROUND(L1037,2)*ROUND(G1037,3),2)</f>
      </c>
      <c s="36" t="s">
        <v>121</v>
      </c>
      <c>
        <f>(M1037*21)/100</f>
      </c>
      <c t="s">
        <v>28</v>
      </c>
    </row>
    <row r="1038" spans="1:5" ht="12.75">
      <c r="A1038" s="35" t="s">
        <v>56</v>
      </c>
      <c r="E1038" s="39" t="s">
        <v>2917</v>
      </c>
    </row>
    <row r="1039" spans="1:5" ht="38.25">
      <c r="A1039" s="35" t="s">
        <v>57</v>
      </c>
      <c r="E1039" s="40" t="s">
        <v>2918</v>
      </c>
    </row>
    <row r="1040" spans="1:5" ht="12.75">
      <c r="A1040" t="s">
        <v>59</v>
      </c>
      <c r="E1040" s="39" t="s">
        <v>5</v>
      </c>
    </row>
    <row r="1041" spans="1:16" ht="12.75">
      <c r="A1041" t="s">
        <v>50</v>
      </c>
      <c s="34" t="s">
        <v>731</v>
      </c>
      <c s="34" t="s">
        <v>2919</v>
      </c>
      <c s="35" t="s">
        <v>5</v>
      </c>
      <c s="6" t="s">
        <v>2920</v>
      </c>
      <c s="36" t="s">
        <v>120</v>
      </c>
      <c s="37">
        <v>2</v>
      </c>
      <c s="36">
        <v>0</v>
      </c>
      <c s="36">
        <f>ROUND(G1041*H1041,6)</f>
      </c>
      <c r="L1041" s="38">
        <v>0</v>
      </c>
      <c s="32">
        <f>ROUND(ROUND(L1041,2)*ROUND(G1041,3),2)</f>
      </c>
      <c s="36" t="s">
        <v>121</v>
      </c>
      <c>
        <f>(M1041*21)/100</f>
      </c>
      <c t="s">
        <v>28</v>
      </c>
    </row>
    <row r="1042" spans="1:5" ht="12.75">
      <c r="A1042" s="35" t="s">
        <v>56</v>
      </c>
      <c r="E1042" s="39" t="s">
        <v>2920</v>
      </c>
    </row>
    <row r="1043" spans="1:5" ht="12.75">
      <c r="A1043" s="35" t="s">
        <v>57</v>
      </c>
      <c r="E1043" s="40" t="s">
        <v>2921</v>
      </c>
    </row>
    <row r="1044" spans="1:5" ht="12.75">
      <c r="A1044" t="s">
        <v>59</v>
      </c>
      <c r="E1044" s="39" t="s">
        <v>5</v>
      </c>
    </row>
    <row r="1045" spans="1:16" ht="25.5">
      <c r="A1045" t="s">
        <v>50</v>
      </c>
      <c s="34" t="s">
        <v>734</v>
      </c>
      <c s="34" t="s">
        <v>2922</v>
      </c>
      <c s="35" t="s">
        <v>5</v>
      </c>
      <c s="6" t="s">
        <v>2923</v>
      </c>
      <c s="36" t="s">
        <v>182</v>
      </c>
      <c s="37">
        <v>0.51</v>
      </c>
      <c s="36">
        <v>0</v>
      </c>
      <c s="36">
        <f>ROUND(G1045*H1045,6)</f>
      </c>
      <c r="L1045" s="38">
        <v>0</v>
      </c>
      <c s="32">
        <f>ROUND(ROUND(L1045,2)*ROUND(G1045,3),2)</f>
      </c>
      <c s="36" t="s">
        <v>121</v>
      </c>
      <c>
        <f>(M1045*21)/100</f>
      </c>
      <c t="s">
        <v>28</v>
      </c>
    </row>
    <row r="1046" spans="1:5" ht="25.5">
      <c r="A1046" s="35" t="s">
        <v>56</v>
      </c>
      <c r="E1046" s="39" t="s">
        <v>2923</v>
      </c>
    </row>
    <row r="1047" spans="1:5" ht="12.75">
      <c r="A1047" s="35" t="s">
        <v>57</v>
      </c>
      <c r="E1047" s="40" t="s">
        <v>2924</v>
      </c>
    </row>
    <row r="1048" spans="1:5" ht="12.75">
      <c r="A1048" t="s">
        <v>59</v>
      </c>
      <c r="E1048" s="39" t="s">
        <v>5</v>
      </c>
    </row>
    <row r="1049" spans="1:16" ht="12.75">
      <c r="A1049" t="s">
        <v>50</v>
      </c>
      <c s="34" t="s">
        <v>739</v>
      </c>
      <c s="34" t="s">
        <v>2925</v>
      </c>
      <c s="35" t="s">
        <v>5</v>
      </c>
      <c s="6" t="s">
        <v>2926</v>
      </c>
      <c s="36" t="s">
        <v>120</v>
      </c>
      <c s="37">
        <v>15</v>
      </c>
      <c s="36">
        <v>0</v>
      </c>
      <c s="36">
        <f>ROUND(G1049*H1049,6)</f>
      </c>
      <c r="L1049" s="38">
        <v>0</v>
      </c>
      <c s="32">
        <f>ROUND(ROUND(L1049,2)*ROUND(G1049,3),2)</f>
      </c>
      <c s="36" t="s">
        <v>121</v>
      </c>
      <c>
        <f>(M1049*21)/100</f>
      </c>
      <c t="s">
        <v>28</v>
      </c>
    </row>
    <row r="1050" spans="1:5" ht="12.75">
      <c r="A1050" s="35" t="s">
        <v>56</v>
      </c>
      <c r="E1050" s="39" t="s">
        <v>2926</v>
      </c>
    </row>
    <row r="1051" spans="1:5" ht="38.25">
      <c r="A1051" s="35" t="s">
        <v>57</v>
      </c>
      <c r="E1051" s="40" t="s">
        <v>2927</v>
      </c>
    </row>
    <row r="1052" spans="1:5" ht="12.75">
      <c r="A1052" t="s">
        <v>59</v>
      </c>
      <c r="E1052" s="39" t="s">
        <v>5</v>
      </c>
    </row>
    <row r="1053" spans="1:16" ht="12.75">
      <c r="A1053" t="s">
        <v>50</v>
      </c>
      <c s="34" t="s">
        <v>742</v>
      </c>
      <c s="34" t="s">
        <v>2928</v>
      </c>
      <c s="35" t="s">
        <v>5</v>
      </c>
      <c s="6" t="s">
        <v>2929</v>
      </c>
      <c s="36" t="s">
        <v>89</v>
      </c>
      <c s="37">
        <v>15</v>
      </c>
      <c s="36">
        <v>0</v>
      </c>
      <c s="36">
        <f>ROUND(G1053*H1053,6)</f>
      </c>
      <c r="L1053" s="38">
        <v>0</v>
      </c>
      <c s="32">
        <f>ROUND(ROUND(L1053,2)*ROUND(G1053,3),2)</f>
      </c>
      <c s="36" t="s">
        <v>121</v>
      </c>
      <c>
        <f>(M1053*21)/100</f>
      </c>
      <c t="s">
        <v>28</v>
      </c>
    </row>
    <row r="1054" spans="1:5" ht="12.75">
      <c r="A1054" s="35" t="s">
        <v>56</v>
      </c>
      <c r="E1054" s="39" t="s">
        <v>2929</v>
      </c>
    </row>
    <row r="1055" spans="1:5" ht="38.25">
      <c r="A1055" s="35" t="s">
        <v>57</v>
      </c>
      <c r="E1055" s="40" t="s">
        <v>2927</v>
      </c>
    </row>
    <row r="1056" spans="1:5" ht="12.75">
      <c r="A1056" t="s">
        <v>59</v>
      </c>
      <c r="E1056" s="39" t="s">
        <v>5</v>
      </c>
    </row>
    <row r="1057" spans="1:16" ht="12.75">
      <c r="A1057" t="s">
        <v>50</v>
      </c>
      <c s="34" t="s">
        <v>745</v>
      </c>
      <c s="34" t="s">
        <v>2930</v>
      </c>
      <c s="35" t="s">
        <v>5</v>
      </c>
      <c s="6" t="s">
        <v>2931</v>
      </c>
      <c s="36" t="s">
        <v>154</v>
      </c>
      <c s="37">
        <v>10.948</v>
      </c>
      <c s="36">
        <v>0</v>
      </c>
      <c s="36">
        <f>ROUND(G1057*H1057,6)</f>
      </c>
      <c r="L1057" s="38">
        <v>0</v>
      </c>
      <c s="32">
        <f>ROUND(ROUND(L1057,2)*ROUND(G1057,3),2)</f>
      </c>
      <c s="36" t="s">
        <v>121</v>
      </c>
      <c>
        <f>(M1057*21)/100</f>
      </c>
      <c t="s">
        <v>28</v>
      </c>
    </row>
    <row r="1058" spans="1:5" ht="12.75">
      <c r="A1058" s="35" t="s">
        <v>56</v>
      </c>
      <c r="E1058" s="39" t="s">
        <v>2931</v>
      </c>
    </row>
    <row r="1059" spans="1:5" ht="25.5">
      <c r="A1059" s="35" t="s">
        <v>57</v>
      </c>
      <c r="E1059" s="40" t="s">
        <v>2932</v>
      </c>
    </row>
    <row r="1060" spans="1:5" ht="12.75">
      <c r="A1060" t="s">
        <v>59</v>
      </c>
      <c r="E1060" s="39" t="s">
        <v>5</v>
      </c>
    </row>
    <row r="1061" spans="1:16" ht="25.5">
      <c r="A1061" t="s">
        <v>50</v>
      </c>
      <c s="34" t="s">
        <v>748</v>
      </c>
      <c s="34" t="s">
        <v>2933</v>
      </c>
      <c s="35" t="s">
        <v>5</v>
      </c>
      <c s="6" t="s">
        <v>2934</v>
      </c>
      <c s="36" t="s">
        <v>154</v>
      </c>
      <c s="37">
        <v>21.895</v>
      </c>
      <c s="36">
        <v>0</v>
      </c>
      <c s="36">
        <f>ROUND(G1061*H1061,6)</f>
      </c>
      <c r="L1061" s="38">
        <v>0</v>
      </c>
      <c s="32">
        <f>ROUND(ROUND(L1061,2)*ROUND(G1061,3),2)</f>
      </c>
      <c s="36" t="s">
        <v>121</v>
      </c>
      <c>
        <f>(M1061*21)/100</f>
      </c>
      <c t="s">
        <v>28</v>
      </c>
    </row>
    <row r="1062" spans="1:5" ht="25.5">
      <c r="A1062" s="35" t="s">
        <v>56</v>
      </c>
      <c r="E1062" s="39" t="s">
        <v>2934</v>
      </c>
    </row>
    <row r="1063" spans="1:5" ht="25.5">
      <c r="A1063" s="35" t="s">
        <v>57</v>
      </c>
      <c r="E1063" s="40" t="s">
        <v>2935</v>
      </c>
    </row>
    <row r="1064" spans="1:5" ht="12.75">
      <c r="A1064" t="s">
        <v>59</v>
      </c>
      <c r="E1064" s="39" t="s">
        <v>5</v>
      </c>
    </row>
    <row r="1065" spans="1:16" ht="25.5">
      <c r="A1065" t="s">
        <v>50</v>
      </c>
      <c s="34" t="s">
        <v>751</v>
      </c>
      <c s="34" t="s">
        <v>2936</v>
      </c>
      <c s="35" t="s">
        <v>5</v>
      </c>
      <c s="6" t="s">
        <v>2937</v>
      </c>
      <c s="36" t="s">
        <v>82</v>
      </c>
      <c s="37">
        <v>223.5</v>
      </c>
      <c s="36">
        <v>0</v>
      </c>
      <c s="36">
        <f>ROUND(G1065*H1065,6)</f>
      </c>
      <c r="L1065" s="38">
        <v>0</v>
      </c>
      <c s="32">
        <f>ROUND(ROUND(L1065,2)*ROUND(G1065,3),2)</f>
      </c>
      <c s="36" t="s">
        <v>121</v>
      </c>
      <c>
        <f>(M1065*21)/100</f>
      </c>
      <c t="s">
        <v>28</v>
      </c>
    </row>
    <row r="1066" spans="1:5" ht="25.5">
      <c r="A1066" s="35" t="s">
        <v>56</v>
      </c>
      <c r="E1066" s="39" t="s">
        <v>2937</v>
      </c>
    </row>
    <row r="1067" spans="1:5" ht="63.75">
      <c r="A1067" s="35" t="s">
        <v>57</v>
      </c>
      <c r="E1067" s="40" t="s">
        <v>2938</v>
      </c>
    </row>
    <row r="1068" spans="1:5" ht="12.75">
      <c r="A1068" t="s">
        <v>59</v>
      </c>
      <c r="E1068" s="39" t="s">
        <v>5</v>
      </c>
    </row>
    <row r="1069" spans="1:16" ht="25.5">
      <c r="A1069" t="s">
        <v>50</v>
      </c>
      <c s="34" t="s">
        <v>754</v>
      </c>
      <c s="34" t="s">
        <v>2939</v>
      </c>
      <c s="35" t="s">
        <v>5</v>
      </c>
      <c s="6" t="s">
        <v>2940</v>
      </c>
      <c s="36" t="s">
        <v>82</v>
      </c>
      <c s="37">
        <v>1007.845</v>
      </c>
      <c s="36">
        <v>0</v>
      </c>
      <c s="36">
        <f>ROUND(G1069*H1069,6)</f>
      </c>
      <c r="L1069" s="38">
        <v>0</v>
      </c>
      <c s="32">
        <f>ROUND(ROUND(L1069,2)*ROUND(G1069,3),2)</f>
      </c>
      <c s="36" t="s">
        <v>121</v>
      </c>
      <c>
        <f>(M1069*21)/100</f>
      </c>
      <c t="s">
        <v>28</v>
      </c>
    </row>
    <row r="1070" spans="1:5" ht="25.5">
      <c r="A1070" s="35" t="s">
        <v>56</v>
      </c>
      <c r="E1070" s="39" t="s">
        <v>2940</v>
      </c>
    </row>
    <row r="1071" spans="1:5" ht="140.25">
      <c r="A1071" s="35" t="s">
        <v>57</v>
      </c>
      <c r="E1071" s="40" t="s">
        <v>2941</v>
      </c>
    </row>
    <row r="1072" spans="1:5" ht="12.75">
      <c r="A1072" t="s">
        <v>59</v>
      </c>
      <c r="E1072" s="39" t="s">
        <v>5</v>
      </c>
    </row>
    <row r="1073" spans="1:16" ht="25.5">
      <c r="A1073" t="s">
        <v>50</v>
      </c>
      <c s="34" t="s">
        <v>758</v>
      </c>
      <c s="34" t="s">
        <v>2942</v>
      </c>
      <c s="35" t="s">
        <v>5</v>
      </c>
      <c s="6" t="s">
        <v>2943</v>
      </c>
      <c s="36" t="s">
        <v>82</v>
      </c>
      <c s="37">
        <v>176.55</v>
      </c>
      <c s="36">
        <v>0</v>
      </c>
      <c s="36">
        <f>ROUND(G1073*H1073,6)</f>
      </c>
      <c r="L1073" s="38">
        <v>0</v>
      </c>
      <c s="32">
        <f>ROUND(ROUND(L1073,2)*ROUND(G1073,3),2)</f>
      </c>
      <c s="36" t="s">
        <v>121</v>
      </c>
      <c>
        <f>(M1073*21)/100</f>
      </c>
      <c t="s">
        <v>28</v>
      </c>
    </row>
    <row r="1074" spans="1:5" ht="25.5">
      <c r="A1074" s="35" t="s">
        <v>56</v>
      </c>
      <c r="E1074" s="39" t="s">
        <v>2943</v>
      </c>
    </row>
    <row r="1075" spans="1:5" ht="51">
      <c r="A1075" s="35" t="s">
        <v>57</v>
      </c>
      <c r="E1075" s="40" t="s">
        <v>2944</v>
      </c>
    </row>
    <row r="1076" spans="1:5" ht="12.75">
      <c r="A1076" t="s">
        <v>59</v>
      </c>
      <c r="E1076" s="39" t="s">
        <v>5</v>
      </c>
    </row>
    <row r="1077" spans="1:16" ht="25.5">
      <c r="A1077" t="s">
        <v>50</v>
      </c>
      <c s="34" t="s">
        <v>761</v>
      </c>
      <c s="34" t="s">
        <v>2945</v>
      </c>
      <c s="35" t="s">
        <v>5</v>
      </c>
      <c s="6" t="s">
        <v>2946</v>
      </c>
      <c s="36" t="s">
        <v>154</v>
      </c>
      <c s="37">
        <v>176.8</v>
      </c>
      <c s="36">
        <v>0</v>
      </c>
      <c s="36">
        <f>ROUND(G1077*H1077,6)</f>
      </c>
      <c r="L1077" s="38">
        <v>0</v>
      </c>
      <c s="32">
        <f>ROUND(ROUND(L1077,2)*ROUND(G1077,3),2)</f>
      </c>
      <c s="36" t="s">
        <v>121</v>
      </c>
      <c>
        <f>(M1077*21)/100</f>
      </c>
      <c t="s">
        <v>28</v>
      </c>
    </row>
    <row r="1078" spans="1:5" ht="25.5">
      <c r="A1078" s="35" t="s">
        <v>56</v>
      </c>
      <c r="E1078" s="39" t="s">
        <v>2946</v>
      </c>
    </row>
    <row r="1079" spans="1:5" ht="38.25">
      <c r="A1079" s="35" t="s">
        <v>57</v>
      </c>
      <c r="E1079" s="40" t="s">
        <v>2947</v>
      </c>
    </row>
    <row r="1080" spans="1:5" ht="12.75">
      <c r="A1080" t="s">
        <v>59</v>
      </c>
      <c r="E1080" s="39" t="s">
        <v>5</v>
      </c>
    </row>
    <row r="1081" spans="1:16" ht="12.75">
      <c r="A1081" t="s">
        <v>50</v>
      </c>
      <c s="34" t="s">
        <v>766</v>
      </c>
      <c s="34" t="s">
        <v>2948</v>
      </c>
      <c s="35" t="s">
        <v>5</v>
      </c>
      <c s="6" t="s">
        <v>2949</v>
      </c>
      <c s="36" t="s">
        <v>154</v>
      </c>
      <c s="37">
        <v>1063.71</v>
      </c>
      <c s="36">
        <v>0</v>
      </c>
      <c s="36">
        <f>ROUND(G1081*H1081,6)</f>
      </c>
      <c r="L1081" s="38">
        <v>0</v>
      </c>
      <c s="32">
        <f>ROUND(ROUND(L1081,2)*ROUND(G1081,3),2)</f>
      </c>
      <c s="36" t="s">
        <v>121</v>
      </c>
      <c>
        <f>(M1081*21)/100</f>
      </c>
      <c t="s">
        <v>28</v>
      </c>
    </row>
    <row r="1082" spans="1:5" ht="12.75">
      <c r="A1082" s="35" t="s">
        <v>56</v>
      </c>
      <c r="E1082" s="39" t="s">
        <v>2949</v>
      </c>
    </row>
    <row r="1083" spans="1:5" ht="51">
      <c r="A1083" s="35" t="s">
        <v>57</v>
      </c>
      <c r="E1083" s="40" t="s">
        <v>2950</v>
      </c>
    </row>
    <row r="1084" spans="1:5" ht="12.75">
      <c r="A1084" t="s">
        <v>59</v>
      </c>
      <c r="E1084" s="39" t="s">
        <v>5</v>
      </c>
    </row>
    <row r="1085" spans="1:16" ht="12.75">
      <c r="A1085" t="s">
        <v>50</v>
      </c>
      <c s="34" t="s">
        <v>770</v>
      </c>
      <c s="34" t="s">
        <v>2951</v>
      </c>
      <c s="35" t="s">
        <v>5</v>
      </c>
      <c s="6" t="s">
        <v>2952</v>
      </c>
      <c s="36" t="s">
        <v>154</v>
      </c>
      <c s="37">
        <v>363.6</v>
      </c>
      <c s="36">
        <v>0</v>
      </c>
      <c s="36">
        <f>ROUND(G1085*H1085,6)</f>
      </c>
      <c r="L1085" s="38">
        <v>0</v>
      </c>
      <c s="32">
        <f>ROUND(ROUND(L1085,2)*ROUND(G1085,3),2)</f>
      </c>
      <c s="36" t="s">
        <v>121</v>
      </c>
      <c>
        <f>(M1085*21)/100</f>
      </c>
      <c t="s">
        <v>28</v>
      </c>
    </row>
    <row r="1086" spans="1:5" ht="12.75">
      <c r="A1086" s="35" t="s">
        <v>56</v>
      </c>
      <c r="E1086" s="39" t="s">
        <v>2952</v>
      </c>
    </row>
    <row r="1087" spans="1:5" ht="12.75">
      <c r="A1087" s="35" t="s">
        <v>57</v>
      </c>
      <c r="E1087" s="40" t="s">
        <v>2953</v>
      </c>
    </row>
    <row r="1088" spans="1:5" ht="12.75">
      <c r="A1088" t="s">
        <v>59</v>
      </c>
      <c r="E1088" s="39" t="s">
        <v>5</v>
      </c>
    </row>
    <row r="1089" spans="1:16" ht="25.5">
      <c r="A1089" t="s">
        <v>50</v>
      </c>
      <c s="34" t="s">
        <v>774</v>
      </c>
      <c s="34" t="s">
        <v>2954</v>
      </c>
      <c s="35" t="s">
        <v>5</v>
      </c>
      <c s="6" t="s">
        <v>2955</v>
      </c>
      <c s="36" t="s">
        <v>154</v>
      </c>
      <c s="37">
        <v>700.11</v>
      </c>
      <c s="36">
        <v>0</v>
      </c>
      <c s="36">
        <f>ROUND(G1089*H1089,6)</f>
      </c>
      <c r="L1089" s="38">
        <v>0</v>
      </c>
      <c s="32">
        <f>ROUND(ROUND(L1089,2)*ROUND(G1089,3),2)</f>
      </c>
      <c s="36" t="s">
        <v>121</v>
      </c>
      <c>
        <f>(M1089*21)/100</f>
      </c>
      <c t="s">
        <v>28</v>
      </c>
    </row>
    <row r="1090" spans="1:5" ht="25.5">
      <c r="A1090" s="35" t="s">
        <v>56</v>
      </c>
      <c r="E1090" s="39" t="s">
        <v>2955</v>
      </c>
    </row>
    <row r="1091" spans="1:5" ht="38.25">
      <c r="A1091" s="35" t="s">
        <v>57</v>
      </c>
      <c r="E1091" s="40" t="s">
        <v>2956</v>
      </c>
    </row>
    <row r="1092" spans="1:5" ht="12.75">
      <c r="A1092" t="s">
        <v>59</v>
      </c>
      <c r="E1092" s="39" t="s">
        <v>5</v>
      </c>
    </row>
    <row r="1093" spans="1:16" ht="12.75">
      <c r="A1093" t="s">
        <v>50</v>
      </c>
      <c s="34" t="s">
        <v>777</v>
      </c>
      <c s="34" t="s">
        <v>2957</v>
      </c>
      <c s="35" t="s">
        <v>5</v>
      </c>
      <c s="6" t="s">
        <v>2958</v>
      </c>
      <c s="36" t="s">
        <v>154</v>
      </c>
      <c s="37">
        <v>205.28</v>
      </c>
      <c s="36">
        <v>0</v>
      </c>
      <c s="36">
        <f>ROUND(G1093*H1093,6)</f>
      </c>
      <c r="L1093" s="38">
        <v>0</v>
      </c>
      <c s="32">
        <f>ROUND(ROUND(L1093,2)*ROUND(G1093,3),2)</f>
      </c>
      <c s="36" t="s">
        <v>121</v>
      </c>
      <c>
        <f>(M1093*21)/100</f>
      </c>
      <c t="s">
        <v>28</v>
      </c>
    </row>
    <row r="1094" spans="1:5" ht="12.75">
      <c r="A1094" s="35" t="s">
        <v>56</v>
      </c>
      <c r="E1094" s="39" t="s">
        <v>2958</v>
      </c>
    </row>
    <row r="1095" spans="1:5" ht="63.75">
      <c r="A1095" s="35" t="s">
        <v>57</v>
      </c>
      <c r="E1095" s="40" t="s">
        <v>2959</v>
      </c>
    </row>
    <row r="1096" spans="1:5" ht="12.75">
      <c r="A1096" t="s">
        <v>59</v>
      </c>
      <c r="E1096" s="39" t="s">
        <v>5</v>
      </c>
    </row>
    <row r="1097" spans="1:16" ht="12.75">
      <c r="A1097" t="s">
        <v>50</v>
      </c>
      <c s="34" t="s">
        <v>781</v>
      </c>
      <c s="34" t="s">
        <v>2960</v>
      </c>
      <c s="35" t="s">
        <v>5</v>
      </c>
      <c s="6" t="s">
        <v>2961</v>
      </c>
      <c s="36" t="s">
        <v>82</v>
      </c>
      <c s="37">
        <v>65.325</v>
      </c>
      <c s="36">
        <v>0</v>
      </c>
      <c s="36">
        <f>ROUND(G1097*H1097,6)</f>
      </c>
      <c r="L1097" s="38">
        <v>0</v>
      </c>
      <c s="32">
        <f>ROUND(ROUND(L1097,2)*ROUND(G1097,3),2)</f>
      </c>
      <c s="36" t="s">
        <v>121</v>
      </c>
      <c>
        <f>(M1097*21)/100</f>
      </c>
      <c t="s">
        <v>28</v>
      </c>
    </row>
    <row r="1098" spans="1:5" ht="12.75">
      <c r="A1098" s="35" t="s">
        <v>56</v>
      </c>
      <c r="E1098" s="39" t="s">
        <v>2961</v>
      </c>
    </row>
    <row r="1099" spans="1:5" ht="140.25">
      <c r="A1099" s="35" t="s">
        <v>57</v>
      </c>
      <c r="E1099" s="40" t="s">
        <v>2962</v>
      </c>
    </row>
    <row r="1100" spans="1:5" ht="12.75">
      <c r="A1100" t="s">
        <v>59</v>
      </c>
      <c r="E1100" s="39" t="s">
        <v>5</v>
      </c>
    </row>
    <row r="1101" spans="1:16" ht="12.75">
      <c r="A1101" t="s">
        <v>50</v>
      </c>
      <c s="34" t="s">
        <v>785</v>
      </c>
      <c s="34" t="s">
        <v>2963</v>
      </c>
      <c s="35" t="s">
        <v>5</v>
      </c>
      <c s="6" t="s">
        <v>2964</v>
      </c>
      <c s="36" t="s">
        <v>82</v>
      </c>
      <c s="37">
        <v>65.14</v>
      </c>
      <c s="36">
        <v>0</v>
      </c>
      <c s="36">
        <f>ROUND(G1101*H1101,6)</f>
      </c>
      <c r="L1101" s="38">
        <v>0</v>
      </c>
      <c s="32">
        <f>ROUND(ROUND(L1101,2)*ROUND(G1101,3),2)</f>
      </c>
      <c s="36" t="s">
        <v>121</v>
      </c>
      <c>
        <f>(M1101*21)/100</f>
      </c>
      <c t="s">
        <v>28</v>
      </c>
    </row>
    <row r="1102" spans="1:5" ht="12.75">
      <c r="A1102" s="35" t="s">
        <v>56</v>
      </c>
      <c r="E1102" s="39" t="s">
        <v>2964</v>
      </c>
    </row>
    <row r="1103" spans="1:5" ht="12.75">
      <c r="A1103" s="35" t="s">
        <v>57</v>
      </c>
      <c r="E1103" s="40" t="s">
        <v>2965</v>
      </c>
    </row>
    <row r="1104" spans="1:5" ht="12.75">
      <c r="A1104" t="s">
        <v>59</v>
      </c>
      <c r="E1104" s="39" t="s">
        <v>5</v>
      </c>
    </row>
    <row r="1105" spans="1:16" ht="12.75">
      <c r="A1105" t="s">
        <v>50</v>
      </c>
      <c s="34" t="s">
        <v>788</v>
      </c>
      <c s="34" t="s">
        <v>2966</v>
      </c>
      <c s="35" t="s">
        <v>5</v>
      </c>
      <c s="6" t="s">
        <v>2967</v>
      </c>
      <c s="36" t="s">
        <v>154</v>
      </c>
      <c s="37">
        <v>9.478</v>
      </c>
      <c s="36">
        <v>0</v>
      </c>
      <c s="36">
        <f>ROUND(G1105*H1105,6)</f>
      </c>
      <c r="L1105" s="38">
        <v>0</v>
      </c>
      <c s="32">
        <f>ROUND(ROUND(L1105,2)*ROUND(G1105,3),2)</f>
      </c>
      <c s="36" t="s">
        <v>121</v>
      </c>
      <c>
        <f>(M1105*21)/100</f>
      </c>
      <c t="s">
        <v>28</v>
      </c>
    </row>
    <row r="1106" spans="1:5" ht="12.75">
      <c r="A1106" s="35" t="s">
        <v>56</v>
      </c>
      <c r="E1106" s="39" t="s">
        <v>2967</v>
      </c>
    </row>
    <row r="1107" spans="1:5" ht="51">
      <c r="A1107" s="35" t="s">
        <v>57</v>
      </c>
      <c r="E1107" s="40" t="s">
        <v>2968</v>
      </c>
    </row>
    <row r="1108" spans="1:5" ht="12.75">
      <c r="A1108" t="s">
        <v>59</v>
      </c>
      <c r="E1108" s="39" t="s">
        <v>5</v>
      </c>
    </row>
    <row r="1109" spans="1:16" ht="25.5">
      <c r="A1109" t="s">
        <v>50</v>
      </c>
      <c s="34" t="s">
        <v>791</v>
      </c>
      <c s="34" t="s">
        <v>2969</v>
      </c>
      <c s="35" t="s">
        <v>5</v>
      </c>
      <c s="6" t="s">
        <v>2970</v>
      </c>
      <c s="36" t="s">
        <v>89</v>
      </c>
      <c s="37">
        <v>5</v>
      </c>
      <c s="36">
        <v>0</v>
      </c>
      <c s="36">
        <f>ROUND(G1109*H1109,6)</f>
      </c>
      <c r="L1109" s="38">
        <v>0</v>
      </c>
      <c s="32">
        <f>ROUND(ROUND(L1109,2)*ROUND(G1109,3),2)</f>
      </c>
      <c s="36" t="s">
        <v>121</v>
      </c>
      <c>
        <f>(M1109*21)/100</f>
      </c>
      <c t="s">
        <v>28</v>
      </c>
    </row>
    <row r="1110" spans="1:5" ht="25.5">
      <c r="A1110" s="35" t="s">
        <v>56</v>
      </c>
      <c r="E1110" s="39" t="s">
        <v>2970</v>
      </c>
    </row>
    <row r="1111" spans="1:5" ht="12.75">
      <c r="A1111" s="35" t="s">
        <v>57</v>
      </c>
      <c r="E1111" s="40" t="s">
        <v>2971</v>
      </c>
    </row>
    <row r="1112" spans="1:5" ht="12.75">
      <c r="A1112" t="s">
        <v>59</v>
      </c>
      <c r="E1112" s="39" t="s">
        <v>5</v>
      </c>
    </row>
    <row r="1113" spans="1:16" ht="12.75">
      <c r="A1113" t="s">
        <v>50</v>
      </c>
      <c s="34" t="s">
        <v>795</v>
      </c>
      <c s="34" t="s">
        <v>2972</v>
      </c>
      <c s="35" t="s">
        <v>5</v>
      </c>
      <c s="6" t="s">
        <v>2973</v>
      </c>
      <c s="36" t="s">
        <v>82</v>
      </c>
      <c s="37">
        <v>119.86</v>
      </c>
      <c s="36">
        <v>0</v>
      </c>
      <c s="36">
        <f>ROUND(G1113*H1113,6)</f>
      </c>
      <c r="L1113" s="38">
        <v>0</v>
      </c>
      <c s="32">
        <f>ROUND(ROUND(L1113,2)*ROUND(G1113,3),2)</f>
      </c>
      <c s="36" t="s">
        <v>121</v>
      </c>
      <c>
        <f>(M1113*21)/100</f>
      </c>
      <c t="s">
        <v>28</v>
      </c>
    </row>
    <row r="1114" spans="1:5" ht="12.75">
      <c r="A1114" s="35" t="s">
        <v>56</v>
      </c>
      <c r="E1114" s="39" t="s">
        <v>2973</v>
      </c>
    </row>
    <row r="1115" spans="1:5" ht="89.25">
      <c r="A1115" s="35" t="s">
        <v>57</v>
      </c>
      <c r="E1115" s="40" t="s">
        <v>2974</v>
      </c>
    </row>
    <row r="1116" spans="1:5" ht="12.75">
      <c r="A1116" t="s">
        <v>59</v>
      </c>
      <c r="E1116" s="39" t="s">
        <v>5</v>
      </c>
    </row>
    <row r="1117" spans="1:16" ht="12.75">
      <c r="A1117" t="s">
        <v>50</v>
      </c>
      <c s="34" t="s">
        <v>798</v>
      </c>
      <c s="34" t="s">
        <v>2975</v>
      </c>
      <c s="35" t="s">
        <v>5</v>
      </c>
      <c s="6" t="s">
        <v>2976</v>
      </c>
      <c s="36" t="s">
        <v>82</v>
      </c>
      <c s="37">
        <v>48.4</v>
      </c>
      <c s="36">
        <v>0</v>
      </c>
      <c s="36">
        <f>ROUND(G1117*H1117,6)</f>
      </c>
      <c r="L1117" s="38">
        <v>0</v>
      </c>
      <c s="32">
        <f>ROUND(ROUND(L1117,2)*ROUND(G1117,3),2)</f>
      </c>
      <c s="36" t="s">
        <v>121</v>
      </c>
      <c>
        <f>(M1117*21)/100</f>
      </c>
      <c t="s">
        <v>28</v>
      </c>
    </row>
    <row r="1118" spans="1:5" ht="12.75">
      <c r="A1118" s="35" t="s">
        <v>56</v>
      </c>
      <c r="E1118" s="39" t="s">
        <v>2976</v>
      </c>
    </row>
    <row r="1119" spans="1:5" ht="76.5">
      <c r="A1119" s="35" t="s">
        <v>57</v>
      </c>
      <c r="E1119" s="40" t="s">
        <v>2977</v>
      </c>
    </row>
    <row r="1120" spans="1:5" ht="12.75">
      <c r="A1120" t="s">
        <v>59</v>
      </c>
      <c r="E1120" s="39" t="s">
        <v>5</v>
      </c>
    </row>
    <row r="1121" spans="1:16" ht="12.75">
      <c r="A1121" t="s">
        <v>50</v>
      </c>
      <c s="34" t="s">
        <v>801</v>
      </c>
      <c s="34" t="s">
        <v>2978</v>
      </c>
      <c s="35" t="s">
        <v>5</v>
      </c>
      <c s="6" t="s">
        <v>2979</v>
      </c>
      <c s="36" t="s">
        <v>154</v>
      </c>
      <c s="37">
        <v>557</v>
      </c>
      <c s="36">
        <v>0</v>
      </c>
      <c s="36">
        <f>ROUND(G1121*H1121,6)</f>
      </c>
      <c r="L1121" s="38">
        <v>0</v>
      </c>
      <c s="32">
        <f>ROUND(ROUND(L1121,2)*ROUND(G1121,3),2)</f>
      </c>
      <c s="36" t="s">
        <v>55</v>
      </c>
      <c>
        <f>(M1121*21)/100</f>
      </c>
      <c t="s">
        <v>28</v>
      </c>
    </row>
    <row r="1122" spans="1:5" ht="12.75">
      <c r="A1122" s="35" t="s">
        <v>56</v>
      </c>
      <c r="E1122" s="39" t="s">
        <v>2979</v>
      </c>
    </row>
    <row r="1123" spans="1:5" ht="12.75">
      <c r="A1123" s="35" t="s">
        <v>57</v>
      </c>
      <c r="E1123" s="40" t="s">
        <v>2406</v>
      </c>
    </row>
    <row r="1124" spans="1:5" ht="12.75">
      <c r="A1124" t="s">
        <v>59</v>
      </c>
      <c r="E1124" s="39" t="s">
        <v>2980</v>
      </c>
    </row>
    <row r="1125" spans="1:16" ht="12.75">
      <c r="A1125" t="s">
        <v>50</v>
      </c>
      <c s="34" t="s">
        <v>804</v>
      </c>
      <c s="34" t="s">
        <v>2981</v>
      </c>
      <c s="35" t="s">
        <v>5</v>
      </c>
      <c s="6" t="s">
        <v>2982</v>
      </c>
      <c s="36" t="s">
        <v>89</v>
      </c>
      <c s="37">
        <v>4</v>
      </c>
      <c s="36">
        <v>0</v>
      </c>
      <c s="36">
        <f>ROUND(G1125*H1125,6)</f>
      </c>
      <c r="L1125" s="38">
        <v>0</v>
      </c>
      <c s="32">
        <f>ROUND(ROUND(L1125,2)*ROUND(G1125,3),2)</f>
      </c>
      <c s="36" t="s">
        <v>121</v>
      </c>
      <c>
        <f>(M1125*21)/100</f>
      </c>
      <c t="s">
        <v>28</v>
      </c>
    </row>
    <row r="1126" spans="1:5" ht="12.75">
      <c r="A1126" s="35" t="s">
        <v>56</v>
      </c>
      <c r="E1126" s="39" t="s">
        <v>2982</v>
      </c>
    </row>
    <row r="1127" spans="1:5" ht="12.75">
      <c r="A1127" s="35" t="s">
        <v>57</v>
      </c>
      <c r="E1127" s="40" t="s">
        <v>5</v>
      </c>
    </row>
    <row r="1128" spans="1:5" ht="63.75">
      <c r="A1128" t="s">
        <v>59</v>
      </c>
      <c r="E1128" s="39" t="s">
        <v>2983</v>
      </c>
    </row>
    <row r="1129" spans="1:16" ht="25.5">
      <c r="A1129" t="s">
        <v>50</v>
      </c>
      <c s="34" t="s">
        <v>807</v>
      </c>
      <c s="34" t="s">
        <v>2984</v>
      </c>
      <c s="35" t="s">
        <v>5</v>
      </c>
      <c s="6" t="s">
        <v>2985</v>
      </c>
      <c s="36" t="s">
        <v>89</v>
      </c>
      <c s="37">
        <v>2</v>
      </c>
      <c s="36">
        <v>0</v>
      </c>
      <c s="36">
        <f>ROUND(G1129*H1129,6)</f>
      </c>
      <c r="L1129" s="38">
        <v>0</v>
      </c>
      <c s="32">
        <f>ROUND(ROUND(L1129,2)*ROUND(G1129,3),2)</f>
      </c>
      <c s="36" t="s">
        <v>121</v>
      </c>
      <c>
        <f>(M1129*21)/100</f>
      </c>
      <c t="s">
        <v>28</v>
      </c>
    </row>
    <row r="1130" spans="1:5" ht="25.5">
      <c r="A1130" s="35" t="s">
        <v>56</v>
      </c>
      <c r="E1130" s="39" t="s">
        <v>2985</v>
      </c>
    </row>
    <row r="1131" spans="1:5" ht="12.75">
      <c r="A1131" s="35" t="s">
        <v>57</v>
      </c>
      <c r="E1131" s="40" t="s">
        <v>2986</v>
      </c>
    </row>
    <row r="1132" spans="1:5" ht="12.75">
      <c r="A1132" t="s">
        <v>59</v>
      </c>
      <c r="E1132" s="39" t="s">
        <v>5</v>
      </c>
    </row>
    <row r="1133" spans="1:16" ht="25.5">
      <c r="A1133" t="s">
        <v>50</v>
      </c>
      <c s="34" t="s">
        <v>810</v>
      </c>
      <c s="34" t="s">
        <v>2987</v>
      </c>
      <c s="35" t="s">
        <v>5</v>
      </c>
      <c s="6" t="s">
        <v>2988</v>
      </c>
      <c s="36" t="s">
        <v>89</v>
      </c>
      <c s="37">
        <v>46</v>
      </c>
      <c s="36">
        <v>0</v>
      </c>
      <c s="36">
        <f>ROUND(G1133*H1133,6)</f>
      </c>
      <c r="L1133" s="38">
        <v>0</v>
      </c>
      <c s="32">
        <f>ROUND(ROUND(L1133,2)*ROUND(G1133,3),2)</f>
      </c>
      <c s="36" t="s">
        <v>121</v>
      </c>
      <c>
        <f>(M1133*21)/100</f>
      </c>
      <c t="s">
        <v>28</v>
      </c>
    </row>
    <row r="1134" spans="1:5" ht="25.5">
      <c r="A1134" s="35" t="s">
        <v>56</v>
      </c>
      <c r="E1134" s="39" t="s">
        <v>2988</v>
      </c>
    </row>
    <row r="1135" spans="1:5" ht="38.25">
      <c r="A1135" s="35" t="s">
        <v>57</v>
      </c>
      <c r="E1135" s="40" t="s">
        <v>2989</v>
      </c>
    </row>
    <row r="1136" spans="1:5" ht="12.75">
      <c r="A1136" t="s">
        <v>59</v>
      </c>
      <c r="E1136" s="39" t="s">
        <v>5</v>
      </c>
    </row>
    <row r="1137" spans="1:16" ht="25.5">
      <c r="A1137" t="s">
        <v>50</v>
      </c>
      <c s="34" t="s">
        <v>813</v>
      </c>
      <c s="34" t="s">
        <v>2990</v>
      </c>
      <c s="35" t="s">
        <v>5</v>
      </c>
      <c s="6" t="s">
        <v>2991</v>
      </c>
      <c s="36" t="s">
        <v>89</v>
      </c>
      <c s="37">
        <v>3</v>
      </c>
      <c s="36">
        <v>0</v>
      </c>
      <c s="36">
        <f>ROUND(G1137*H1137,6)</f>
      </c>
      <c r="L1137" s="38">
        <v>0</v>
      </c>
      <c s="32">
        <f>ROUND(ROUND(L1137,2)*ROUND(G1137,3),2)</f>
      </c>
      <c s="36" t="s">
        <v>121</v>
      </c>
      <c>
        <f>(M1137*21)/100</f>
      </c>
      <c t="s">
        <v>28</v>
      </c>
    </row>
    <row r="1138" spans="1:5" ht="25.5">
      <c r="A1138" s="35" t="s">
        <v>56</v>
      </c>
      <c r="E1138" s="39" t="s">
        <v>2991</v>
      </c>
    </row>
    <row r="1139" spans="1:5" ht="12.75">
      <c r="A1139" s="35" t="s">
        <v>57</v>
      </c>
      <c r="E1139" s="40" t="s">
        <v>2992</v>
      </c>
    </row>
    <row r="1140" spans="1:5" ht="12.75">
      <c r="A1140" t="s">
        <v>59</v>
      </c>
      <c r="E1140" s="39" t="s">
        <v>5</v>
      </c>
    </row>
    <row r="1141" spans="1:16" ht="12.75">
      <c r="A1141" t="s">
        <v>50</v>
      </c>
      <c s="34" t="s">
        <v>517</v>
      </c>
      <c s="34" t="s">
        <v>2993</v>
      </c>
      <c s="35" t="s">
        <v>5</v>
      </c>
      <c s="6" t="s">
        <v>2994</v>
      </c>
      <c s="36" t="s">
        <v>82</v>
      </c>
      <c s="37">
        <v>45.2</v>
      </c>
      <c s="36">
        <v>0</v>
      </c>
      <c s="36">
        <f>ROUND(G1141*H1141,6)</f>
      </c>
      <c r="L1141" s="38">
        <v>0</v>
      </c>
      <c s="32">
        <f>ROUND(ROUND(L1141,2)*ROUND(G1141,3),2)</f>
      </c>
      <c s="36" t="s">
        <v>121</v>
      </c>
      <c>
        <f>(M1141*21)/100</f>
      </c>
      <c t="s">
        <v>28</v>
      </c>
    </row>
    <row r="1142" spans="1:5" ht="12.75">
      <c r="A1142" s="35" t="s">
        <v>56</v>
      </c>
      <c r="E1142" s="39" t="s">
        <v>2994</v>
      </c>
    </row>
    <row r="1143" spans="1:5" ht="12.75">
      <c r="A1143" s="35" t="s">
        <v>57</v>
      </c>
      <c r="E1143" s="40" t="s">
        <v>2995</v>
      </c>
    </row>
    <row r="1144" spans="1:5" ht="12.75">
      <c r="A1144" t="s">
        <v>59</v>
      </c>
      <c r="E1144" s="39" t="s">
        <v>2996</v>
      </c>
    </row>
    <row r="1145" spans="1:16" ht="12.75">
      <c r="A1145" t="s">
        <v>50</v>
      </c>
      <c s="34" t="s">
        <v>522</v>
      </c>
      <c s="34" t="s">
        <v>2997</v>
      </c>
      <c s="35" t="s">
        <v>5</v>
      </c>
      <c s="6" t="s">
        <v>2998</v>
      </c>
      <c s="36" t="s">
        <v>82</v>
      </c>
      <c s="37">
        <v>263.43</v>
      </c>
      <c s="36">
        <v>0</v>
      </c>
      <c s="36">
        <f>ROUND(G1145*H1145,6)</f>
      </c>
      <c r="L1145" s="38">
        <v>0</v>
      </c>
      <c s="32">
        <f>ROUND(ROUND(L1145,2)*ROUND(G1145,3),2)</f>
      </c>
      <c s="36" t="s">
        <v>121</v>
      </c>
      <c>
        <f>(M1145*21)/100</f>
      </c>
      <c t="s">
        <v>28</v>
      </c>
    </row>
    <row r="1146" spans="1:5" ht="12.75">
      <c r="A1146" s="35" t="s">
        <v>56</v>
      </c>
      <c r="E1146" s="39" t="s">
        <v>2998</v>
      </c>
    </row>
    <row r="1147" spans="1:5" ht="12.75">
      <c r="A1147" s="35" t="s">
        <v>57</v>
      </c>
      <c r="E1147" s="40" t="s">
        <v>5</v>
      </c>
    </row>
    <row r="1148" spans="1:5" ht="12.75">
      <c r="A1148" t="s">
        <v>59</v>
      </c>
      <c r="E1148" s="39" t="s">
        <v>5</v>
      </c>
    </row>
    <row r="1149" spans="1:16" ht="12.75">
      <c r="A1149" t="s">
        <v>50</v>
      </c>
      <c s="34" t="s">
        <v>303</v>
      </c>
      <c s="34" t="s">
        <v>2999</v>
      </c>
      <c s="35" t="s">
        <v>5</v>
      </c>
      <c s="6" t="s">
        <v>3000</v>
      </c>
      <c s="36" t="s">
        <v>154</v>
      </c>
      <c s="37">
        <v>263.43</v>
      </c>
      <c s="36">
        <v>0</v>
      </c>
      <c s="36">
        <f>ROUND(G1149*H1149,6)</f>
      </c>
      <c r="L1149" s="38">
        <v>0</v>
      </c>
      <c s="32">
        <f>ROUND(ROUND(L1149,2)*ROUND(G1149,3),2)</f>
      </c>
      <c s="36" t="s">
        <v>121</v>
      </c>
      <c>
        <f>(M1149*21)/100</f>
      </c>
      <c t="s">
        <v>28</v>
      </c>
    </row>
    <row r="1150" spans="1:5" ht="12.75">
      <c r="A1150" s="35" t="s">
        <v>56</v>
      </c>
      <c r="E1150" s="39" t="s">
        <v>3000</v>
      </c>
    </row>
    <row r="1151" spans="1:5" ht="114.75">
      <c r="A1151" s="35" t="s">
        <v>57</v>
      </c>
      <c r="E1151" s="40" t="s">
        <v>3001</v>
      </c>
    </row>
    <row r="1152" spans="1:5" ht="12.75">
      <c r="A1152" t="s">
        <v>59</v>
      </c>
      <c r="E1152" s="39" t="s">
        <v>5</v>
      </c>
    </row>
    <row r="1153" spans="1:16" ht="12.75">
      <c r="A1153" t="s">
        <v>50</v>
      </c>
      <c s="34" t="s">
        <v>536</v>
      </c>
      <c s="34" t="s">
        <v>3002</v>
      </c>
      <c s="35" t="s">
        <v>5</v>
      </c>
      <c s="6" t="s">
        <v>3003</v>
      </c>
      <c s="36" t="s">
        <v>154</v>
      </c>
      <c s="37">
        <v>381.39</v>
      </c>
      <c s="36">
        <v>0</v>
      </c>
      <c s="36">
        <f>ROUND(G1153*H1153,6)</f>
      </c>
      <c r="L1153" s="38">
        <v>0</v>
      </c>
      <c s="32">
        <f>ROUND(ROUND(L1153,2)*ROUND(G1153,3),2)</f>
      </c>
      <c s="36" t="s">
        <v>121</v>
      </c>
      <c>
        <f>(M1153*21)/100</f>
      </c>
      <c t="s">
        <v>28</v>
      </c>
    </row>
    <row r="1154" spans="1:5" ht="12.75">
      <c r="A1154" s="35" t="s">
        <v>56</v>
      </c>
      <c r="E1154" s="39" t="s">
        <v>3003</v>
      </c>
    </row>
    <row r="1155" spans="1:5" ht="89.25">
      <c r="A1155" s="35" t="s">
        <v>57</v>
      </c>
      <c r="E1155" s="40" t="s">
        <v>3004</v>
      </c>
    </row>
    <row r="1156" spans="1:5" ht="12.75">
      <c r="A1156" t="s">
        <v>59</v>
      </c>
      <c r="E1156" s="39" t="s">
        <v>5</v>
      </c>
    </row>
    <row r="1157" spans="1:16" ht="12.75">
      <c r="A1157" t="s">
        <v>50</v>
      </c>
      <c s="34" t="s">
        <v>824</v>
      </c>
      <c s="34" t="s">
        <v>3005</v>
      </c>
      <c s="35" t="s">
        <v>5</v>
      </c>
      <c s="6" t="s">
        <v>3006</v>
      </c>
      <c s="36" t="s">
        <v>82</v>
      </c>
      <c s="37">
        <v>381.39</v>
      </c>
      <c s="36">
        <v>0</v>
      </c>
      <c s="36">
        <f>ROUND(G1157*H1157,6)</f>
      </c>
      <c r="L1157" s="38">
        <v>0</v>
      </c>
      <c s="32">
        <f>ROUND(ROUND(L1157,2)*ROUND(G1157,3),2)</f>
      </c>
      <c s="36" t="s">
        <v>121</v>
      </c>
      <c>
        <f>(M1157*21)/100</f>
      </c>
      <c t="s">
        <v>28</v>
      </c>
    </row>
    <row r="1158" spans="1:5" ht="12.75">
      <c r="A1158" s="35" t="s">
        <v>56</v>
      </c>
      <c r="E1158" s="39" t="s">
        <v>3006</v>
      </c>
    </row>
    <row r="1159" spans="1:5" ht="12.75">
      <c r="A1159" s="35" t="s">
        <v>57</v>
      </c>
      <c r="E1159" s="40" t="s">
        <v>5</v>
      </c>
    </row>
    <row r="1160" spans="1:5" ht="12.75">
      <c r="A1160" t="s">
        <v>59</v>
      </c>
      <c r="E1160" s="39" t="s">
        <v>5</v>
      </c>
    </row>
    <row r="1161" spans="1:16" ht="12.75">
      <c r="A1161" t="s">
        <v>50</v>
      </c>
      <c s="34" t="s">
        <v>827</v>
      </c>
      <c s="34" t="s">
        <v>3007</v>
      </c>
      <c s="35" t="s">
        <v>5</v>
      </c>
      <c s="6" t="s">
        <v>3008</v>
      </c>
      <c s="36" t="s">
        <v>124</v>
      </c>
      <c s="37">
        <v>1</v>
      </c>
      <c s="36">
        <v>0</v>
      </c>
      <c s="36">
        <f>ROUND(G1161*H1161,6)</f>
      </c>
      <c r="L1161" s="38">
        <v>0</v>
      </c>
      <c s="32">
        <f>ROUND(ROUND(L1161,2)*ROUND(G1161,3),2)</f>
      </c>
      <c s="36" t="s">
        <v>55</v>
      </c>
      <c>
        <f>(M1161*21)/100</f>
      </c>
      <c t="s">
        <v>28</v>
      </c>
    </row>
    <row r="1162" spans="1:5" ht="12.75">
      <c r="A1162" s="35" t="s">
        <v>56</v>
      </c>
      <c r="E1162" s="39" t="s">
        <v>3008</v>
      </c>
    </row>
    <row r="1163" spans="1:5" ht="12.75">
      <c r="A1163" s="35" t="s">
        <v>57</v>
      </c>
      <c r="E1163" s="40" t="s">
        <v>5</v>
      </c>
    </row>
    <row r="1164" spans="1:5" ht="12.75">
      <c r="A1164" t="s">
        <v>59</v>
      </c>
      <c r="E1164" s="39" t="s">
        <v>5</v>
      </c>
    </row>
    <row r="1165" spans="1:16" ht="25.5">
      <c r="A1165" t="s">
        <v>50</v>
      </c>
      <c s="34" t="s">
        <v>830</v>
      </c>
      <c s="34" t="s">
        <v>3009</v>
      </c>
      <c s="35" t="s">
        <v>5</v>
      </c>
      <c s="6" t="s">
        <v>3010</v>
      </c>
      <c s="36" t="s">
        <v>154</v>
      </c>
      <c s="37">
        <v>73.337</v>
      </c>
      <c s="36">
        <v>0</v>
      </c>
      <c s="36">
        <f>ROUND(G1165*H1165,6)</f>
      </c>
      <c r="L1165" s="38">
        <v>0</v>
      </c>
      <c s="32">
        <f>ROUND(ROUND(L1165,2)*ROUND(G1165,3),2)</f>
      </c>
      <c s="36" t="s">
        <v>121</v>
      </c>
      <c>
        <f>(M1165*21)/100</f>
      </c>
      <c t="s">
        <v>28</v>
      </c>
    </row>
    <row r="1166" spans="1:5" ht="25.5">
      <c r="A1166" s="35" t="s">
        <v>56</v>
      </c>
      <c r="E1166" s="39" t="s">
        <v>3010</v>
      </c>
    </row>
    <row r="1167" spans="1:5" ht="229.5">
      <c r="A1167" s="35" t="s">
        <v>57</v>
      </c>
      <c r="E1167" s="40" t="s">
        <v>3011</v>
      </c>
    </row>
    <row r="1168" spans="1:5" ht="12.75">
      <c r="A1168" t="s">
        <v>59</v>
      </c>
      <c r="E1168" s="39" t="s">
        <v>5</v>
      </c>
    </row>
    <row r="1169" spans="1:16" ht="25.5">
      <c r="A1169" t="s">
        <v>50</v>
      </c>
      <c s="34" t="s">
        <v>835</v>
      </c>
      <c s="34" t="s">
        <v>3012</v>
      </c>
      <c s="35" t="s">
        <v>5</v>
      </c>
      <c s="6" t="s">
        <v>3013</v>
      </c>
      <c s="36" t="s">
        <v>154</v>
      </c>
      <c s="37">
        <v>50.362</v>
      </c>
      <c s="36">
        <v>0</v>
      </c>
      <c s="36">
        <f>ROUND(G1169*H1169,6)</f>
      </c>
      <c r="L1169" s="38">
        <v>0</v>
      </c>
      <c s="32">
        <f>ROUND(ROUND(L1169,2)*ROUND(G1169,3),2)</f>
      </c>
      <c s="36" t="s">
        <v>121</v>
      </c>
      <c>
        <f>(M1169*21)/100</f>
      </c>
      <c t="s">
        <v>28</v>
      </c>
    </row>
    <row r="1170" spans="1:5" ht="25.5">
      <c r="A1170" s="35" t="s">
        <v>56</v>
      </c>
      <c r="E1170" s="39" t="s">
        <v>3013</v>
      </c>
    </row>
    <row r="1171" spans="1:5" ht="140.25">
      <c r="A1171" s="35" t="s">
        <v>57</v>
      </c>
      <c r="E1171" s="40" t="s">
        <v>3014</v>
      </c>
    </row>
    <row r="1172" spans="1:5" ht="12.75">
      <c r="A1172" t="s">
        <v>59</v>
      </c>
      <c r="E1172" s="39" t="s">
        <v>5</v>
      </c>
    </row>
    <row r="1173" spans="1:16" ht="25.5">
      <c r="A1173" t="s">
        <v>50</v>
      </c>
      <c s="34" t="s">
        <v>839</v>
      </c>
      <c s="34" t="s">
        <v>3015</v>
      </c>
      <c s="35" t="s">
        <v>5</v>
      </c>
      <c s="6" t="s">
        <v>3016</v>
      </c>
      <c s="36" t="s">
        <v>54</v>
      </c>
      <c s="37">
        <v>1.323</v>
      </c>
      <c s="36">
        <v>0</v>
      </c>
      <c s="36">
        <f>ROUND(G1173*H1173,6)</f>
      </c>
      <c r="L1173" s="38">
        <v>0</v>
      </c>
      <c s="32">
        <f>ROUND(ROUND(L1173,2)*ROUND(G1173,3),2)</f>
      </c>
      <c s="36" t="s">
        <v>121</v>
      </c>
      <c>
        <f>(M1173*21)/100</f>
      </c>
      <c t="s">
        <v>28</v>
      </c>
    </row>
    <row r="1174" spans="1:5" ht="25.5">
      <c r="A1174" s="35" t="s">
        <v>56</v>
      </c>
      <c r="E1174" s="39" t="s">
        <v>3016</v>
      </c>
    </row>
    <row r="1175" spans="1:5" ht="51">
      <c r="A1175" s="35" t="s">
        <v>57</v>
      </c>
      <c r="E1175" s="40" t="s">
        <v>3017</v>
      </c>
    </row>
    <row r="1176" spans="1:5" ht="25.5">
      <c r="A1176" t="s">
        <v>59</v>
      </c>
      <c r="E1176" s="39" t="s">
        <v>3018</v>
      </c>
    </row>
    <row r="1177" spans="1:16" ht="25.5">
      <c r="A1177" t="s">
        <v>50</v>
      </c>
      <c s="34" t="s">
        <v>843</v>
      </c>
      <c s="34" t="s">
        <v>3019</v>
      </c>
      <c s="35" t="s">
        <v>5</v>
      </c>
      <c s="6" t="s">
        <v>3020</v>
      </c>
      <c s="36" t="s">
        <v>54</v>
      </c>
      <c s="37">
        <v>25.317</v>
      </c>
      <c s="36">
        <v>0</v>
      </c>
      <c s="36">
        <f>ROUND(G1177*H1177,6)</f>
      </c>
      <c r="L1177" s="38">
        <v>0</v>
      </c>
      <c s="32">
        <f>ROUND(ROUND(L1177,2)*ROUND(G1177,3),2)</f>
      </c>
      <c s="36" t="s">
        <v>121</v>
      </c>
      <c>
        <f>(M1177*21)/100</f>
      </c>
      <c t="s">
        <v>28</v>
      </c>
    </row>
    <row r="1178" spans="1:5" ht="25.5">
      <c r="A1178" s="35" t="s">
        <v>56</v>
      </c>
      <c r="E1178" s="39" t="s">
        <v>3020</v>
      </c>
    </row>
    <row r="1179" spans="1:5" ht="204">
      <c r="A1179" s="35" t="s">
        <v>57</v>
      </c>
      <c r="E1179" s="40" t="s">
        <v>3021</v>
      </c>
    </row>
    <row r="1180" spans="1:5" ht="25.5">
      <c r="A1180" t="s">
        <v>59</v>
      </c>
      <c r="E1180" s="39" t="s">
        <v>3018</v>
      </c>
    </row>
    <row r="1181" spans="1:16" ht="25.5">
      <c r="A1181" t="s">
        <v>50</v>
      </c>
      <c s="34" t="s">
        <v>846</v>
      </c>
      <c s="34" t="s">
        <v>3022</v>
      </c>
      <c s="35" t="s">
        <v>5</v>
      </c>
      <c s="6" t="s">
        <v>3023</v>
      </c>
      <c s="36" t="s">
        <v>54</v>
      </c>
      <c s="37">
        <v>4.762</v>
      </c>
      <c s="36">
        <v>0</v>
      </c>
      <c s="36">
        <f>ROUND(G1181*H1181,6)</f>
      </c>
      <c r="L1181" s="38">
        <v>0</v>
      </c>
      <c s="32">
        <f>ROUND(ROUND(L1181,2)*ROUND(G1181,3),2)</f>
      </c>
      <c s="36" t="s">
        <v>121</v>
      </c>
      <c>
        <f>(M1181*21)/100</f>
      </c>
      <c t="s">
        <v>28</v>
      </c>
    </row>
    <row r="1182" spans="1:5" ht="25.5">
      <c r="A1182" s="35" t="s">
        <v>56</v>
      </c>
      <c r="E1182" s="39" t="s">
        <v>3023</v>
      </c>
    </row>
    <row r="1183" spans="1:5" ht="12.75">
      <c r="A1183" s="35" t="s">
        <v>57</v>
      </c>
      <c r="E1183" s="40" t="s">
        <v>3024</v>
      </c>
    </row>
    <row r="1184" spans="1:5" ht="12.75">
      <c r="A1184" t="s">
        <v>59</v>
      </c>
      <c r="E1184" s="39" t="s">
        <v>5</v>
      </c>
    </row>
    <row r="1185" spans="1:16" ht="25.5">
      <c r="A1185" t="s">
        <v>50</v>
      </c>
      <c s="34" t="s">
        <v>849</v>
      </c>
      <c s="34" t="s">
        <v>3025</v>
      </c>
      <c s="35" t="s">
        <v>5</v>
      </c>
      <c s="6" t="s">
        <v>3026</v>
      </c>
      <c s="36" t="s">
        <v>154</v>
      </c>
      <c s="37">
        <v>363.6</v>
      </c>
      <c s="36">
        <v>0</v>
      </c>
      <c s="36">
        <f>ROUND(G1185*H1185,6)</f>
      </c>
      <c r="L1185" s="38">
        <v>0</v>
      </c>
      <c s="32">
        <f>ROUND(ROUND(L1185,2)*ROUND(G1185,3),2)</f>
      </c>
      <c s="36" t="s">
        <v>121</v>
      </c>
      <c>
        <f>(M1185*21)/100</f>
      </c>
      <c t="s">
        <v>28</v>
      </c>
    </row>
    <row r="1186" spans="1:5" ht="25.5">
      <c r="A1186" s="35" t="s">
        <v>56</v>
      </c>
      <c r="E1186" s="39" t="s">
        <v>3026</v>
      </c>
    </row>
    <row r="1187" spans="1:5" ht="12.75">
      <c r="A1187" s="35" t="s">
        <v>57</v>
      </c>
      <c r="E1187" s="40" t="s">
        <v>3027</v>
      </c>
    </row>
    <row r="1188" spans="1:5" ht="12.75">
      <c r="A1188" t="s">
        <v>59</v>
      </c>
      <c r="E1188" s="39" t="s">
        <v>3028</v>
      </c>
    </row>
    <row r="1189" spans="1:16" ht="25.5">
      <c r="A1189" t="s">
        <v>50</v>
      </c>
      <c s="34" t="s">
        <v>852</v>
      </c>
      <c s="34" t="s">
        <v>3029</v>
      </c>
      <c s="35" t="s">
        <v>5</v>
      </c>
      <c s="6" t="s">
        <v>3030</v>
      </c>
      <c s="36" t="s">
        <v>54</v>
      </c>
      <c s="37">
        <v>1160.266</v>
      </c>
      <c s="36">
        <v>0</v>
      </c>
      <c s="36">
        <f>ROUND(G1189*H1189,6)</f>
      </c>
      <c r="L1189" s="38">
        <v>0</v>
      </c>
      <c s="32">
        <f>ROUND(ROUND(L1189,2)*ROUND(G1189,3),2)</f>
      </c>
      <c s="36" t="s">
        <v>121</v>
      </c>
      <c>
        <f>(M1189*21)/100</f>
      </c>
      <c t="s">
        <v>28</v>
      </c>
    </row>
    <row r="1190" spans="1:5" ht="25.5">
      <c r="A1190" s="35" t="s">
        <v>56</v>
      </c>
      <c r="E1190" s="39" t="s">
        <v>3030</v>
      </c>
    </row>
    <row r="1191" spans="1:5" ht="127.5">
      <c r="A1191" s="35" t="s">
        <v>57</v>
      </c>
      <c r="E1191" s="40" t="s">
        <v>3031</v>
      </c>
    </row>
    <row r="1192" spans="1:5" ht="12.75">
      <c r="A1192" t="s">
        <v>59</v>
      </c>
      <c r="E1192" s="39" t="s">
        <v>5</v>
      </c>
    </row>
    <row r="1193" spans="1:16" ht="25.5">
      <c r="A1193" t="s">
        <v>50</v>
      </c>
      <c s="34" t="s">
        <v>856</v>
      </c>
      <c s="34" t="s">
        <v>3032</v>
      </c>
      <c s="35" t="s">
        <v>5</v>
      </c>
      <c s="6" t="s">
        <v>3033</v>
      </c>
      <c s="36" t="s">
        <v>154</v>
      </c>
      <c s="37">
        <v>132.044</v>
      </c>
      <c s="36">
        <v>0</v>
      </c>
      <c s="36">
        <f>ROUND(G1193*H1193,6)</f>
      </c>
      <c r="L1193" s="38">
        <v>0</v>
      </c>
      <c s="32">
        <f>ROUND(ROUND(L1193,2)*ROUND(G1193,3),2)</f>
      </c>
      <c s="36" t="s">
        <v>121</v>
      </c>
      <c>
        <f>(M1193*21)/100</f>
      </c>
      <c t="s">
        <v>28</v>
      </c>
    </row>
    <row r="1194" spans="1:5" ht="38.25">
      <c r="A1194" s="35" t="s">
        <v>56</v>
      </c>
      <c r="E1194" s="39" t="s">
        <v>3034</v>
      </c>
    </row>
    <row r="1195" spans="1:5" ht="382.5">
      <c r="A1195" s="35" t="s">
        <v>57</v>
      </c>
      <c r="E1195" s="40" t="s">
        <v>3035</v>
      </c>
    </row>
    <row r="1196" spans="1:5" ht="12.75">
      <c r="A1196" t="s">
        <v>59</v>
      </c>
      <c r="E1196" s="39" t="s">
        <v>5</v>
      </c>
    </row>
    <row r="1197" spans="1:16" ht="25.5">
      <c r="A1197" t="s">
        <v>50</v>
      </c>
      <c s="34" t="s">
        <v>860</v>
      </c>
      <c s="34" t="s">
        <v>3036</v>
      </c>
      <c s="35" t="s">
        <v>5</v>
      </c>
      <c s="6" t="s">
        <v>3033</v>
      </c>
      <c s="36" t="s">
        <v>154</v>
      </c>
      <c s="37">
        <v>4.504</v>
      </c>
      <c s="36">
        <v>0</v>
      </c>
      <c s="36">
        <f>ROUND(G1197*H1197,6)</f>
      </c>
      <c r="L1197" s="38">
        <v>0</v>
      </c>
      <c s="32">
        <f>ROUND(ROUND(L1197,2)*ROUND(G1197,3),2)</f>
      </c>
      <c s="36" t="s">
        <v>121</v>
      </c>
      <c>
        <f>(M1197*21)/100</f>
      </c>
      <c t="s">
        <v>28</v>
      </c>
    </row>
    <row r="1198" spans="1:5" ht="38.25">
      <c r="A1198" s="35" t="s">
        <v>56</v>
      </c>
      <c r="E1198" s="39" t="s">
        <v>3037</v>
      </c>
    </row>
    <row r="1199" spans="1:5" ht="127.5">
      <c r="A1199" s="35" t="s">
        <v>57</v>
      </c>
      <c r="E1199" s="40" t="s">
        <v>3038</v>
      </c>
    </row>
    <row r="1200" spans="1:5" ht="12.75">
      <c r="A1200" t="s">
        <v>59</v>
      </c>
      <c r="E1200" s="39" t="s">
        <v>5</v>
      </c>
    </row>
    <row r="1201" spans="1:16" ht="25.5">
      <c r="A1201" t="s">
        <v>50</v>
      </c>
      <c s="34" t="s">
        <v>863</v>
      </c>
      <c s="34" t="s">
        <v>3039</v>
      </c>
      <c s="35" t="s">
        <v>5</v>
      </c>
      <c s="6" t="s">
        <v>3040</v>
      </c>
      <c s="36" t="s">
        <v>154</v>
      </c>
      <c s="37">
        <v>16.492</v>
      </c>
      <c s="36">
        <v>0</v>
      </c>
      <c s="36">
        <f>ROUND(G1201*H1201,6)</f>
      </c>
      <c r="L1201" s="38">
        <v>0</v>
      </c>
      <c s="32">
        <f>ROUND(ROUND(L1201,2)*ROUND(G1201,3),2)</f>
      </c>
      <c s="36" t="s">
        <v>121</v>
      </c>
      <c>
        <f>(M1201*21)/100</f>
      </c>
      <c t="s">
        <v>28</v>
      </c>
    </row>
    <row r="1202" spans="1:5" ht="25.5">
      <c r="A1202" s="35" t="s">
        <v>56</v>
      </c>
      <c r="E1202" s="39" t="s">
        <v>3040</v>
      </c>
    </row>
    <row r="1203" spans="1:5" ht="63.75">
      <c r="A1203" s="35" t="s">
        <v>57</v>
      </c>
      <c r="E1203" s="40" t="s">
        <v>3041</v>
      </c>
    </row>
    <row r="1204" spans="1:5" ht="12.75">
      <c r="A1204" t="s">
        <v>59</v>
      </c>
      <c r="E1204" s="39" t="s">
        <v>3042</v>
      </c>
    </row>
    <row r="1205" spans="1:16" ht="25.5">
      <c r="A1205" t="s">
        <v>50</v>
      </c>
      <c s="34" t="s">
        <v>866</v>
      </c>
      <c s="34" t="s">
        <v>3043</v>
      </c>
      <c s="35" t="s">
        <v>5</v>
      </c>
      <c s="6" t="s">
        <v>3044</v>
      </c>
      <c s="36" t="s">
        <v>154</v>
      </c>
      <c s="37">
        <v>1.755</v>
      </c>
      <c s="36">
        <v>0</v>
      </c>
      <c s="36">
        <f>ROUND(G1205*H1205,6)</f>
      </c>
      <c r="L1205" s="38">
        <v>0</v>
      </c>
      <c s="32">
        <f>ROUND(ROUND(L1205,2)*ROUND(G1205,3),2)</f>
      </c>
      <c s="36" t="s">
        <v>121</v>
      </c>
      <c>
        <f>(M1205*21)/100</f>
      </c>
      <c t="s">
        <v>28</v>
      </c>
    </row>
    <row r="1206" spans="1:5" ht="25.5">
      <c r="A1206" s="35" t="s">
        <v>56</v>
      </c>
      <c r="E1206" s="39" t="s">
        <v>3044</v>
      </c>
    </row>
    <row r="1207" spans="1:5" ht="63.75">
      <c r="A1207" s="35" t="s">
        <v>57</v>
      </c>
      <c r="E1207" s="40" t="s">
        <v>3045</v>
      </c>
    </row>
    <row r="1208" spans="1:5" ht="38.25">
      <c r="A1208" t="s">
        <v>59</v>
      </c>
      <c r="E1208" s="39" t="s">
        <v>3046</v>
      </c>
    </row>
    <row r="1209" spans="1:16" ht="25.5">
      <c r="A1209" t="s">
        <v>50</v>
      </c>
      <c s="34" t="s">
        <v>869</v>
      </c>
      <c s="34" t="s">
        <v>3047</v>
      </c>
      <c s="35" t="s">
        <v>5</v>
      </c>
      <c s="6" t="s">
        <v>3048</v>
      </c>
      <c s="36" t="s">
        <v>154</v>
      </c>
      <c s="37">
        <v>54.443</v>
      </c>
      <c s="36">
        <v>0</v>
      </c>
      <c s="36">
        <f>ROUND(G1209*H1209,6)</f>
      </c>
      <c r="L1209" s="38">
        <v>0</v>
      </c>
      <c s="32">
        <f>ROUND(ROUND(L1209,2)*ROUND(G1209,3),2)</f>
      </c>
      <c s="36" t="s">
        <v>121</v>
      </c>
      <c>
        <f>(M1209*21)/100</f>
      </c>
      <c t="s">
        <v>28</v>
      </c>
    </row>
    <row r="1210" spans="1:5" ht="25.5">
      <c r="A1210" s="35" t="s">
        <v>56</v>
      </c>
      <c r="E1210" s="39" t="s">
        <v>3048</v>
      </c>
    </row>
    <row r="1211" spans="1:5" ht="204">
      <c r="A1211" s="35" t="s">
        <v>57</v>
      </c>
      <c r="E1211" s="40" t="s">
        <v>3049</v>
      </c>
    </row>
    <row r="1212" spans="1:5" ht="38.25">
      <c r="A1212" t="s">
        <v>59</v>
      </c>
      <c r="E1212" s="39" t="s">
        <v>3046</v>
      </c>
    </row>
    <row r="1213" spans="1:16" ht="25.5">
      <c r="A1213" t="s">
        <v>50</v>
      </c>
      <c s="34" t="s">
        <v>872</v>
      </c>
      <c s="34" t="s">
        <v>3050</v>
      </c>
      <c s="35" t="s">
        <v>5</v>
      </c>
      <c s="6" t="s">
        <v>3051</v>
      </c>
      <c s="36" t="s">
        <v>154</v>
      </c>
      <c s="37">
        <v>49.864</v>
      </c>
      <c s="36">
        <v>0</v>
      </c>
      <c s="36">
        <f>ROUND(G1213*H1213,6)</f>
      </c>
      <c r="L1213" s="38">
        <v>0</v>
      </c>
      <c s="32">
        <f>ROUND(ROUND(L1213,2)*ROUND(G1213,3),2)</f>
      </c>
      <c s="36" t="s">
        <v>121</v>
      </c>
      <c>
        <f>(M1213*21)/100</f>
      </c>
      <c t="s">
        <v>28</v>
      </c>
    </row>
    <row r="1214" spans="1:5" ht="25.5">
      <c r="A1214" s="35" t="s">
        <v>56</v>
      </c>
      <c r="E1214" s="39" t="s">
        <v>3051</v>
      </c>
    </row>
    <row r="1215" spans="1:5" ht="153">
      <c r="A1215" s="35" t="s">
        <v>57</v>
      </c>
      <c r="E1215" s="40" t="s">
        <v>3052</v>
      </c>
    </row>
    <row r="1216" spans="1:5" ht="38.25">
      <c r="A1216" t="s">
        <v>59</v>
      </c>
      <c r="E1216" s="39" t="s">
        <v>3046</v>
      </c>
    </row>
    <row r="1217" spans="1:16" ht="25.5">
      <c r="A1217" t="s">
        <v>50</v>
      </c>
      <c s="34" t="s">
        <v>875</v>
      </c>
      <c s="34" t="s">
        <v>3053</v>
      </c>
      <c s="35" t="s">
        <v>5</v>
      </c>
      <c s="6" t="s">
        <v>3054</v>
      </c>
      <c s="36" t="s">
        <v>154</v>
      </c>
      <c s="37">
        <v>2.185</v>
      </c>
      <c s="36">
        <v>0</v>
      </c>
      <c s="36">
        <f>ROUND(G1217*H1217,6)</f>
      </c>
      <c r="L1217" s="38">
        <v>0</v>
      </c>
      <c s="32">
        <f>ROUND(ROUND(L1217,2)*ROUND(G1217,3),2)</f>
      </c>
      <c s="36" t="s">
        <v>121</v>
      </c>
      <c>
        <f>(M1217*21)/100</f>
      </c>
      <c t="s">
        <v>28</v>
      </c>
    </row>
    <row r="1218" spans="1:5" ht="25.5">
      <c r="A1218" s="35" t="s">
        <v>56</v>
      </c>
      <c r="E1218" s="39" t="s">
        <v>3054</v>
      </c>
    </row>
    <row r="1219" spans="1:5" ht="25.5">
      <c r="A1219" s="35" t="s">
        <v>57</v>
      </c>
      <c r="E1219" s="40" t="s">
        <v>3055</v>
      </c>
    </row>
    <row r="1220" spans="1:5" ht="38.25">
      <c r="A1220" t="s">
        <v>59</v>
      </c>
      <c r="E1220" s="39" t="s">
        <v>3046</v>
      </c>
    </row>
    <row r="1221" spans="1:16" ht="25.5">
      <c r="A1221" t="s">
        <v>50</v>
      </c>
      <c s="34" t="s">
        <v>878</v>
      </c>
      <c s="34" t="s">
        <v>3056</v>
      </c>
      <c s="35" t="s">
        <v>5</v>
      </c>
      <c s="6" t="s">
        <v>3057</v>
      </c>
      <c s="36" t="s">
        <v>154</v>
      </c>
      <c s="37">
        <v>5.1</v>
      </c>
      <c s="36">
        <v>0</v>
      </c>
      <c s="36">
        <f>ROUND(G1221*H1221,6)</f>
      </c>
      <c r="L1221" s="38">
        <v>0</v>
      </c>
      <c s="32">
        <f>ROUND(ROUND(L1221,2)*ROUND(G1221,3),2)</f>
      </c>
      <c s="36" t="s">
        <v>121</v>
      </c>
      <c>
        <f>(M1221*21)/100</f>
      </c>
      <c t="s">
        <v>28</v>
      </c>
    </row>
    <row r="1222" spans="1:5" ht="25.5">
      <c r="A1222" s="35" t="s">
        <v>56</v>
      </c>
      <c r="E1222" s="39" t="s">
        <v>3057</v>
      </c>
    </row>
    <row r="1223" spans="1:5" ht="25.5">
      <c r="A1223" s="35" t="s">
        <v>57</v>
      </c>
      <c r="E1223" s="40" t="s">
        <v>3058</v>
      </c>
    </row>
    <row r="1224" spans="1:5" ht="38.25">
      <c r="A1224" t="s">
        <v>59</v>
      </c>
      <c r="E1224" s="39" t="s">
        <v>3046</v>
      </c>
    </row>
    <row r="1225" spans="1:16" ht="38.25">
      <c r="A1225" t="s">
        <v>50</v>
      </c>
      <c s="34" t="s">
        <v>881</v>
      </c>
      <c s="34" t="s">
        <v>3059</v>
      </c>
      <c s="35" t="s">
        <v>5</v>
      </c>
      <c s="6" t="s">
        <v>3060</v>
      </c>
      <c s="36" t="s">
        <v>89</v>
      </c>
      <c s="37">
        <v>39</v>
      </c>
      <c s="36">
        <v>0</v>
      </c>
      <c s="36">
        <f>ROUND(G1225*H1225,6)</f>
      </c>
      <c r="L1225" s="38">
        <v>0</v>
      </c>
      <c s="32">
        <f>ROUND(ROUND(L1225,2)*ROUND(G1225,3),2)</f>
      </c>
      <c s="36" t="s">
        <v>121</v>
      </c>
      <c>
        <f>(M1225*21)/100</f>
      </c>
      <c t="s">
        <v>28</v>
      </c>
    </row>
    <row r="1226" spans="1:5" ht="38.25">
      <c r="A1226" s="35" t="s">
        <v>56</v>
      </c>
      <c r="E1226" s="39" t="s">
        <v>3061</v>
      </c>
    </row>
    <row r="1227" spans="1:5" ht="51">
      <c r="A1227" s="35" t="s">
        <v>57</v>
      </c>
      <c r="E1227" s="40" t="s">
        <v>3062</v>
      </c>
    </row>
    <row r="1228" spans="1:5" ht="12.75">
      <c r="A1228" t="s">
        <v>59</v>
      </c>
      <c r="E1228" s="39" t="s">
        <v>5</v>
      </c>
    </row>
    <row r="1229" spans="1:16" ht="38.25">
      <c r="A1229" t="s">
        <v>50</v>
      </c>
      <c s="34" t="s">
        <v>884</v>
      </c>
      <c s="34" t="s">
        <v>3063</v>
      </c>
      <c s="35" t="s">
        <v>5</v>
      </c>
      <c s="6" t="s">
        <v>3064</v>
      </c>
      <c s="36" t="s">
        <v>154</v>
      </c>
      <c s="37">
        <v>1.955</v>
      </c>
      <c s="36">
        <v>0</v>
      </c>
      <c s="36">
        <f>ROUND(G1229*H1229,6)</f>
      </c>
      <c r="L1229" s="38">
        <v>0</v>
      </c>
      <c s="32">
        <f>ROUND(ROUND(L1229,2)*ROUND(G1229,3),2)</f>
      </c>
      <c s="36" t="s">
        <v>121</v>
      </c>
      <c>
        <f>(M1229*21)/100</f>
      </c>
      <c t="s">
        <v>28</v>
      </c>
    </row>
    <row r="1230" spans="1:5" ht="38.25">
      <c r="A1230" s="35" t="s">
        <v>56</v>
      </c>
      <c r="E1230" s="39" t="s">
        <v>3065</v>
      </c>
    </row>
    <row r="1231" spans="1:5" ht="25.5">
      <c r="A1231" s="35" t="s">
        <v>57</v>
      </c>
      <c r="E1231" s="40" t="s">
        <v>3066</v>
      </c>
    </row>
    <row r="1232" spans="1:5" ht="12.75">
      <c r="A1232" t="s">
        <v>59</v>
      </c>
      <c r="E1232" s="39" t="s">
        <v>5</v>
      </c>
    </row>
    <row r="1233" spans="1:16" ht="38.25">
      <c r="A1233" t="s">
        <v>50</v>
      </c>
      <c s="34" t="s">
        <v>887</v>
      </c>
      <c s="34" t="s">
        <v>3067</v>
      </c>
      <c s="35" t="s">
        <v>5</v>
      </c>
      <c s="6" t="s">
        <v>3064</v>
      </c>
      <c s="36" t="s">
        <v>154</v>
      </c>
      <c s="37">
        <v>5.397</v>
      </c>
      <c s="36">
        <v>0</v>
      </c>
      <c s="36">
        <f>ROUND(G1233*H1233,6)</f>
      </c>
      <c r="L1233" s="38">
        <v>0</v>
      </c>
      <c s="32">
        <f>ROUND(ROUND(L1233,2)*ROUND(G1233,3),2)</f>
      </c>
      <c s="36" t="s">
        <v>121</v>
      </c>
      <c>
        <f>(M1233*21)/100</f>
      </c>
      <c t="s">
        <v>28</v>
      </c>
    </row>
    <row r="1234" spans="1:5" ht="38.25">
      <c r="A1234" s="35" t="s">
        <v>56</v>
      </c>
      <c r="E1234" s="39" t="s">
        <v>3068</v>
      </c>
    </row>
    <row r="1235" spans="1:5" ht="51">
      <c r="A1235" s="35" t="s">
        <v>57</v>
      </c>
      <c r="E1235" s="40" t="s">
        <v>3069</v>
      </c>
    </row>
    <row r="1236" spans="1:5" ht="12.75">
      <c r="A1236" t="s">
        <v>59</v>
      </c>
      <c r="E1236" s="39" t="s">
        <v>5</v>
      </c>
    </row>
    <row r="1237" spans="1:16" ht="38.25">
      <c r="A1237" t="s">
        <v>50</v>
      </c>
      <c s="34" t="s">
        <v>889</v>
      </c>
      <c s="34" t="s">
        <v>3070</v>
      </c>
      <c s="35" t="s">
        <v>5</v>
      </c>
      <c s="6" t="s">
        <v>3064</v>
      </c>
      <c s="36" t="s">
        <v>54</v>
      </c>
      <c s="37">
        <v>23.411</v>
      </c>
      <c s="36">
        <v>0</v>
      </c>
      <c s="36">
        <f>ROUND(G1237*H1237,6)</f>
      </c>
      <c r="L1237" s="38">
        <v>0</v>
      </c>
      <c s="32">
        <f>ROUND(ROUND(L1237,2)*ROUND(G1237,3),2)</f>
      </c>
      <c s="36" t="s">
        <v>121</v>
      </c>
      <c>
        <f>(M1237*21)/100</f>
      </c>
      <c t="s">
        <v>28</v>
      </c>
    </row>
    <row r="1238" spans="1:5" ht="38.25">
      <c r="A1238" s="35" t="s">
        <v>56</v>
      </c>
      <c r="E1238" s="39" t="s">
        <v>3071</v>
      </c>
    </row>
    <row r="1239" spans="1:5" ht="153">
      <c r="A1239" s="35" t="s">
        <v>57</v>
      </c>
      <c r="E1239" s="40" t="s">
        <v>3072</v>
      </c>
    </row>
    <row r="1240" spans="1:5" ht="12.75">
      <c r="A1240" t="s">
        <v>59</v>
      </c>
      <c r="E1240" s="39" t="s">
        <v>5</v>
      </c>
    </row>
    <row r="1241" spans="1:16" ht="38.25">
      <c r="A1241" t="s">
        <v>50</v>
      </c>
      <c s="34" t="s">
        <v>892</v>
      </c>
      <c s="34" t="s">
        <v>3073</v>
      </c>
      <c s="35" t="s">
        <v>5</v>
      </c>
      <c s="6" t="s">
        <v>3064</v>
      </c>
      <c s="36" t="s">
        <v>54</v>
      </c>
      <c s="37">
        <v>2.464</v>
      </c>
      <c s="36">
        <v>0</v>
      </c>
      <c s="36">
        <f>ROUND(G1241*H1241,6)</f>
      </c>
      <c r="L1241" s="38">
        <v>0</v>
      </c>
      <c s="32">
        <f>ROUND(ROUND(L1241,2)*ROUND(G1241,3),2)</f>
      </c>
      <c s="36" t="s">
        <v>121</v>
      </c>
      <c>
        <f>(M1241*21)/100</f>
      </c>
      <c t="s">
        <v>28</v>
      </c>
    </row>
    <row r="1242" spans="1:5" ht="38.25">
      <c r="A1242" s="35" t="s">
        <v>56</v>
      </c>
      <c r="E1242" s="39" t="s">
        <v>3074</v>
      </c>
    </row>
    <row r="1243" spans="1:5" ht="25.5">
      <c r="A1243" s="35" t="s">
        <v>57</v>
      </c>
      <c r="E1243" s="40" t="s">
        <v>3075</v>
      </c>
    </row>
    <row r="1244" spans="1:5" ht="12.75">
      <c r="A1244" t="s">
        <v>59</v>
      </c>
      <c r="E1244" s="39" t="s">
        <v>5</v>
      </c>
    </row>
    <row r="1245" spans="1:16" ht="25.5">
      <c r="A1245" t="s">
        <v>50</v>
      </c>
      <c s="34" t="s">
        <v>895</v>
      </c>
      <c s="34" t="s">
        <v>3076</v>
      </c>
      <c s="35" t="s">
        <v>5</v>
      </c>
      <c s="6" t="s">
        <v>3077</v>
      </c>
      <c s="36" t="s">
        <v>89</v>
      </c>
      <c s="37">
        <v>24</v>
      </c>
      <c s="36">
        <v>0</v>
      </c>
      <c s="36">
        <f>ROUND(G1245*H1245,6)</f>
      </c>
      <c r="L1245" s="38">
        <v>0</v>
      </c>
      <c s="32">
        <f>ROUND(ROUND(L1245,2)*ROUND(G1245,3),2)</f>
      </c>
      <c s="36" t="s">
        <v>121</v>
      </c>
      <c>
        <f>(M1245*21)/100</f>
      </c>
      <c t="s">
        <v>28</v>
      </c>
    </row>
    <row r="1246" spans="1:5" ht="25.5">
      <c r="A1246" s="35" t="s">
        <v>56</v>
      </c>
      <c r="E1246" s="39" t="s">
        <v>3077</v>
      </c>
    </row>
    <row r="1247" spans="1:5" ht="38.25">
      <c r="A1247" s="35" t="s">
        <v>57</v>
      </c>
      <c r="E1247" s="40" t="s">
        <v>2114</v>
      </c>
    </row>
    <row r="1248" spans="1:5" ht="12.75">
      <c r="A1248" t="s">
        <v>59</v>
      </c>
      <c r="E1248" s="39" t="s">
        <v>5</v>
      </c>
    </row>
    <row r="1249" spans="1:16" ht="38.25">
      <c r="A1249" t="s">
        <v>50</v>
      </c>
      <c s="34" t="s">
        <v>898</v>
      </c>
      <c s="34" t="s">
        <v>3078</v>
      </c>
      <c s="35" t="s">
        <v>5</v>
      </c>
      <c s="6" t="s">
        <v>3079</v>
      </c>
      <c s="36" t="s">
        <v>82</v>
      </c>
      <c s="37">
        <v>75.76</v>
      </c>
      <c s="36">
        <v>0</v>
      </c>
      <c s="36">
        <f>ROUND(G1249*H1249,6)</f>
      </c>
      <c r="L1249" s="38">
        <v>0</v>
      </c>
      <c s="32">
        <f>ROUND(ROUND(L1249,2)*ROUND(G1249,3),2)</f>
      </c>
      <c s="36" t="s">
        <v>121</v>
      </c>
      <c>
        <f>(M1249*21)/100</f>
      </c>
      <c t="s">
        <v>28</v>
      </c>
    </row>
    <row r="1250" spans="1:5" ht="38.25">
      <c r="A1250" s="35" t="s">
        <v>56</v>
      </c>
      <c r="E1250" s="39" t="s">
        <v>3080</v>
      </c>
    </row>
    <row r="1251" spans="1:5" ht="409.5">
      <c r="A1251" s="35" t="s">
        <v>57</v>
      </c>
      <c r="E1251" s="40" t="s">
        <v>3081</v>
      </c>
    </row>
    <row r="1252" spans="1:5" ht="12.75">
      <c r="A1252" t="s">
        <v>59</v>
      </c>
      <c r="E1252" s="39" t="s">
        <v>5</v>
      </c>
    </row>
    <row r="1253" spans="1:16" ht="38.25">
      <c r="A1253" t="s">
        <v>50</v>
      </c>
      <c s="34" t="s">
        <v>902</v>
      </c>
      <c s="34" t="s">
        <v>3082</v>
      </c>
      <c s="35" t="s">
        <v>5</v>
      </c>
      <c s="6" t="s">
        <v>3083</v>
      </c>
      <c s="36" t="s">
        <v>82</v>
      </c>
      <c s="37">
        <v>31.3</v>
      </c>
      <c s="36">
        <v>0</v>
      </c>
      <c s="36">
        <f>ROUND(G1253*H1253,6)</f>
      </c>
      <c r="L1253" s="38">
        <v>0</v>
      </c>
      <c s="32">
        <f>ROUND(ROUND(L1253,2)*ROUND(G1253,3),2)</f>
      </c>
      <c s="36" t="s">
        <v>121</v>
      </c>
      <c>
        <f>(M1253*21)/100</f>
      </c>
      <c t="s">
        <v>28</v>
      </c>
    </row>
    <row r="1254" spans="1:5" ht="38.25">
      <c r="A1254" s="35" t="s">
        <v>56</v>
      </c>
      <c r="E1254" s="39" t="s">
        <v>3084</v>
      </c>
    </row>
    <row r="1255" spans="1:5" ht="63.75">
      <c r="A1255" s="35" t="s">
        <v>57</v>
      </c>
      <c r="E1255" s="40" t="s">
        <v>3085</v>
      </c>
    </row>
    <row r="1256" spans="1:5" ht="12.75">
      <c r="A1256" t="s">
        <v>59</v>
      </c>
      <c r="E1256" s="39" t="s">
        <v>5</v>
      </c>
    </row>
    <row r="1257" spans="1:16" ht="25.5">
      <c r="A1257" t="s">
        <v>50</v>
      </c>
      <c s="34" t="s">
        <v>908</v>
      </c>
      <c s="34" t="s">
        <v>3086</v>
      </c>
      <c s="35" t="s">
        <v>5</v>
      </c>
      <c s="6" t="s">
        <v>3087</v>
      </c>
      <c s="36" t="s">
        <v>82</v>
      </c>
      <c s="37">
        <v>18</v>
      </c>
      <c s="36">
        <v>0</v>
      </c>
      <c s="36">
        <f>ROUND(G1257*H1257,6)</f>
      </c>
      <c r="L1257" s="38">
        <v>0</v>
      </c>
      <c s="32">
        <f>ROUND(ROUND(L1257,2)*ROUND(G1257,3),2)</f>
      </c>
      <c s="36" t="s">
        <v>121</v>
      </c>
      <c>
        <f>(M1257*21)/100</f>
      </c>
      <c t="s">
        <v>28</v>
      </c>
    </row>
    <row r="1258" spans="1:5" ht="25.5">
      <c r="A1258" s="35" t="s">
        <v>56</v>
      </c>
      <c r="E1258" s="39" t="s">
        <v>3087</v>
      </c>
    </row>
    <row r="1259" spans="1:5" ht="25.5">
      <c r="A1259" s="35" t="s">
        <v>57</v>
      </c>
      <c r="E1259" s="40" t="s">
        <v>3088</v>
      </c>
    </row>
    <row r="1260" spans="1:5" ht="12.75">
      <c r="A1260" t="s">
        <v>59</v>
      </c>
      <c r="E1260" s="39" t="s">
        <v>5</v>
      </c>
    </row>
    <row r="1261" spans="1:16" ht="25.5">
      <c r="A1261" t="s">
        <v>50</v>
      </c>
      <c s="34" t="s">
        <v>912</v>
      </c>
      <c s="34" t="s">
        <v>3089</v>
      </c>
      <c s="35" t="s">
        <v>5</v>
      </c>
      <c s="6" t="s">
        <v>3090</v>
      </c>
      <c s="36" t="s">
        <v>154</v>
      </c>
      <c s="37">
        <v>187.69</v>
      </c>
      <c s="36">
        <v>0</v>
      </c>
      <c s="36">
        <f>ROUND(G1261*H1261,6)</f>
      </c>
      <c r="L1261" s="38">
        <v>0</v>
      </c>
      <c s="32">
        <f>ROUND(ROUND(L1261,2)*ROUND(G1261,3),2)</f>
      </c>
      <c s="36" t="s">
        <v>121</v>
      </c>
      <c>
        <f>(M1261*21)/100</f>
      </c>
      <c t="s">
        <v>28</v>
      </c>
    </row>
    <row r="1262" spans="1:5" ht="25.5">
      <c r="A1262" s="35" t="s">
        <v>56</v>
      </c>
      <c r="E1262" s="39" t="s">
        <v>3090</v>
      </c>
    </row>
    <row r="1263" spans="1:5" ht="204">
      <c r="A1263" s="35" t="s">
        <v>57</v>
      </c>
      <c r="E1263" s="40" t="s">
        <v>3091</v>
      </c>
    </row>
    <row r="1264" spans="1:5" ht="25.5">
      <c r="A1264" t="s">
        <v>59</v>
      </c>
      <c r="E1264" s="39" t="s">
        <v>3092</v>
      </c>
    </row>
    <row r="1265" spans="1:16" ht="25.5">
      <c r="A1265" t="s">
        <v>50</v>
      </c>
      <c s="34" t="s">
        <v>915</v>
      </c>
      <c s="34" t="s">
        <v>3093</v>
      </c>
      <c s="35" t="s">
        <v>5</v>
      </c>
      <c s="6" t="s">
        <v>3094</v>
      </c>
      <c s="36" t="s">
        <v>154</v>
      </c>
      <c s="37">
        <v>700.11</v>
      </c>
      <c s="36">
        <v>0</v>
      </c>
      <c s="36">
        <f>ROUND(G1265*H1265,6)</f>
      </c>
      <c r="L1265" s="38">
        <v>0</v>
      </c>
      <c s="32">
        <f>ROUND(ROUND(L1265,2)*ROUND(G1265,3),2)</f>
      </c>
      <c s="36" t="s">
        <v>121</v>
      </c>
      <c>
        <f>(M1265*21)/100</f>
      </c>
      <c t="s">
        <v>28</v>
      </c>
    </row>
    <row r="1266" spans="1:5" ht="25.5">
      <c r="A1266" s="35" t="s">
        <v>56</v>
      </c>
      <c r="E1266" s="39" t="s">
        <v>3094</v>
      </c>
    </row>
    <row r="1267" spans="1:5" ht="38.25">
      <c r="A1267" s="35" t="s">
        <v>57</v>
      </c>
      <c r="E1267" s="40" t="s">
        <v>2956</v>
      </c>
    </row>
    <row r="1268" spans="1:5" ht="25.5">
      <c r="A1268" t="s">
        <v>59</v>
      </c>
      <c r="E1268" s="39" t="s">
        <v>3092</v>
      </c>
    </row>
    <row r="1269" spans="1:16" ht="25.5">
      <c r="A1269" t="s">
        <v>50</v>
      </c>
      <c s="34" t="s">
        <v>918</v>
      </c>
      <c s="34" t="s">
        <v>3095</v>
      </c>
      <c s="35" t="s">
        <v>5</v>
      </c>
      <c s="6" t="s">
        <v>3096</v>
      </c>
      <c s="36" t="s">
        <v>154</v>
      </c>
      <c s="37">
        <v>3052.277</v>
      </c>
      <c s="36">
        <v>0</v>
      </c>
      <c s="36">
        <f>ROUND(G1269*H1269,6)</f>
      </c>
      <c r="L1269" s="38">
        <v>0</v>
      </c>
      <c s="32">
        <f>ROUND(ROUND(L1269,2)*ROUND(G1269,3),2)</f>
      </c>
      <c s="36" t="s">
        <v>121</v>
      </c>
      <c>
        <f>(M1269*21)/100</f>
      </c>
      <c t="s">
        <v>28</v>
      </c>
    </row>
    <row r="1270" spans="1:5" ht="25.5">
      <c r="A1270" s="35" t="s">
        <v>56</v>
      </c>
      <c r="E1270" s="39" t="s">
        <v>3096</v>
      </c>
    </row>
    <row r="1271" spans="1:5" ht="409.5">
      <c r="A1271" s="35" t="s">
        <v>57</v>
      </c>
      <c r="E1271" s="40" t="s">
        <v>3097</v>
      </c>
    </row>
    <row r="1272" spans="1:5" ht="25.5">
      <c r="A1272" t="s">
        <v>59</v>
      </c>
      <c r="E1272" s="39" t="s">
        <v>3092</v>
      </c>
    </row>
    <row r="1273" spans="1:16" ht="25.5">
      <c r="A1273" t="s">
        <v>50</v>
      </c>
      <c s="34" t="s">
        <v>924</v>
      </c>
      <c s="34" t="s">
        <v>3098</v>
      </c>
      <c s="35" t="s">
        <v>5</v>
      </c>
      <c s="6" t="s">
        <v>3099</v>
      </c>
      <c s="36" t="s">
        <v>154</v>
      </c>
      <c s="37">
        <v>784.276</v>
      </c>
      <c s="36">
        <v>0</v>
      </c>
      <c s="36">
        <f>ROUND(G1273*H1273,6)</f>
      </c>
      <c r="L1273" s="38">
        <v>0</v>
      </c>
      <c s="32">
        <f>ROUND(ROUND(L1273,2)*ROUND(G1273,3),2)</f>
      </c>
      <c s="36" t="s">
        <v>121</v>
      </c>
      <c>
        <f>(M1273*21)/100</f>
      </c>
      <c t="s">
        <v>28</v>
      </c>
    </row>
    <row r="1274" spans="1:5" ht="25.5">
      <c r="A1274" s="35" t="s">
        <v>56</v>
      </c>
      <c r="E1274" s="39" t="s">
        <v>3099</v>
      </c>
    </row>
    <row r="1275" spans="1:5" ht="409.5">
      <c r="A1275" s="35" t="s">
        <v>57</v>
      </c>
      <c r="E1275" s="40" t="s">
        <v>3100</v>
      </c>
    </row>
    <row r="1276" spans="1:5" ht="12.75">
      <c r="A1276" t="s">
        <v>59</v>
      </c>
      <c r="E1276" s="39" t="s">
        <v>5</v>
      </c>
    </row>
    <row r="1277" spans="1:16" ht="25.5">
      <c r="A1277" t="s">
        <v>50</v>
      </c>
      <c s="34" t="s">
        <v>928</v>
      </c>
      <c s="34" t="s">
        <v>3101</v>
      </c>
      <c s="35" t="s">
        <v>5</v>
      </c>
      <c s="6" t="s">
        <v>3102</v>
      </c>
      <c s="36" t="s">
        <v>154</v>
      </c>
      <c s="37">
        <v>138.847</v>
      </c>
      <c s="36">
        <v>0</v>
      </c>
      <c s="36">
        <f>ROUND(G1277*H1277,6)</f>
      </c>
      <c r="L1277" s="38">
        <v>0</v>
      </c>
      <c s="32">
        <f>ROUND(ROUND(L1277,2)*ROUND(G1277,3),2)</f>
      </c>
      <c s="36" t="s">
        <v>121</v>
      </c>
      <c>
        <f>(M1277*21)/100</f>
      </c>
      <c t="s">
        <v>28</v>
      </c>
    </row>
    <row r="1278" spans="1:5" ht="25.5">
      <c r="A1278" s="35" t="s">
        <v>56</v>
      </c>
      <c r="E1278" s="39" t="s">
        <v>3102</v>
      </c>
    </row>
    <row r="1279" spans="1:5" ht="267.75">
      <c r="A1279" s="35" t="s">
        <v>57</v>
      </c>
      <c r="E1279" s="40" t="s">
        <v>3103</v>
      </c>
    </row>
    <row r="1280" spans="1:5" ht="12.75">
      <c r="A1280" t="s">
        <v>59</v>
      </c>
      <c r="E1280" s="39" t="s">
        <v>3028</v>
      </c>
    </row>
    <row r="1281" spans="1:13" ht="12.75">
      <c r="A1281" t="s">
        <v>47</v>
      </c>
      <c r="C1281" s="31" t="s">
        <v>322</v>
      </c>
      <c r="E1281" s="33" t="s">
        <v>323</v>
      </c>
      <c r="J1281" s="32">
        <f>0</f>
      </c>
      <c s="32">
        <f>0</f>
      </c>
      <c s="32">
        <f>0+L1282+L1286+L1290+L1294+L1298</f>
      </c>
      <c s="32">
        <f>0+M1282+M1286+M1290+M1294+M1298</f>
      </c>
    </row>
    <row r="1282" spans="1:16" ht="25.5">
      <c r="A1282" t="s">
        <v>50</v>
      </c>
      <c s="34" t="s">
        <v>933</v>
      </c>
      <c s="34" t="s">
        <v>325</v>
      </c>
      <c s="35" t="s">
        <v>5</v>
      </c>
      <c s="6" t="s">
        <v>326</v>
      </c>
      <c s="36" t="s">
        <v>182</v>
      </c>
      <c s="37">
        <v>2118.711</v>
      </c>
      <c s="36">
        <v>0</v>
      </c>
      <c s="36">
        <f>ROUND(G1282*H1282,6)</f>
      </c>
      <c r="L1282" s="38">
        <v>0</v>
      </c>
      <c s="32">
        <f>ROUND(ROUND(L1282,2)*ROUND(G1282,3),2)</f>
      </c>
      <c s="36" t="s">
        <v>121</v>
      </c>
      <c>
        <f>(M1282*21)/100</f>
      </c>
      <c t="s">
        <v>28</v>
      </c>
    </row>
    <row r="1283" spans="1:5" ht="25.5">
      <c r="A1283" s="35" t="s">
        <v>56</v>
      </c>
      <c r="E1283" s="39" t="s">
        <v>326</v>
      </c>
    </row>
    <row r="1284" spans="1:5" ht="12.75">
      <c r="A1284" s="35" t="s">
        <v>57</v>
      </c>
      <c r="E1284" s="40" t="s">
        <v>5</v>
      </c>
    </row>
    <row r="1285" spans="1:5" ht="165.75">
      <c r="A1285" t="s">
        <v>59</v>
      </c>
      <c r="E1285" s="39" t="s">
        <v>327</v>
      </c>
    </row>
    <row r="1286" spans="1:16" ht="25.5">
      <c r="A1286" t="s">
        <v>50</v>
      </c>
      <c s="34" t="s">
        <v>1734</v>
      </c>
      <c s="34" t="s">
        <v>329</v>
      </c>
      <c s="35" t="s">
        <v>5</v>
      </c>
      <c s="6" t="s">
        <v>330</v>
      </c>
      <c s="36" t="s">
        <v>182</v>
      </c>
      <c s="37">
        <v>2118.711</v>
      </c>
      <c s="36">
        <v>0</v>
      </c>
      <c s="36">
        <f>ROUND(G1286*H1286,6)</f>
      </c>
      <c r="L1286" s="38">
        <v>0</v>
      </c>
      <c s="32">
        <f>ROUND(ROUND(L1286,2)*ROUND(G1286,3),2)</f>
      </c>
      <c s="36" t="s">
        <v>121</v>
      </c>
      <c>
        <f>(M1286*21)/100</f>
      </c>
      <c t="s">
        <v>28</v>
      </c>
    </row>
    <row r="1287" spans="1:5" ht="25.5">
      <c r="A1287" s="35" t="s">
        <v>56</v>
      </c>
      <c r="E1287" s="39" t="s">
        <v>330</v>
      </c>
    </row>
    <row r="1288" spans="1:5" ht="12.75">
      <c r="A1288" s="35" t="s">
        <v>57</v>
      </c>
      <c r="E1288" s="40" t="s">
        <v>5</v>
      </c>
    </row>
    <row r="1289" spans="1:5" ht="89.25">
      <c r="A1289" t="s">
        <v>59</v>
      </c>
      <c r="E1289" s="39" t="s">
        <v>331</v>
      </c>
    </row>
    <row r="1290" spans="1:16" ht="25.5">
      <c r="A1290" t="s">
        <v>50</v>
      </c>
      <c s="34" t="s">
        <v>1737</v>
      </c>
      <c s="34" t="s">
        <v>333</v>
      </c>
      <c s="35" t="s">
        <v>5</v>
      </c>
      <c s="6" t="s">
        <v>334</v>
      </c>
      <c s="36" t="s">
        <v>182</v>
      </c>
      <c s="37">
        <v>29661.954</v>
      </c>
      <c s="36">
        <v>0</v>
      </c>
      <c s="36">
        <f>ROUND(G1290*H1290,6)</f>
      </c>
      <c r="L1290" s="38">
        <v>0</v>
      </c>
      <c s="32">
        <f>ROUND(ROUND(L1290,2)*ROUND(G1290,3),2)</f>
      </c>
      <c s="36" t="s">
        <v>121</v>
      </c>
      <c>
        <f>(M1290*21)/100</f>
      </c>
      <c t="s">
        <v>28</v>
      </c>
    </row>
    <row r="1291" spans="1:5" ht="25.5">
      <c r="A1291" s="35" t="s">
        <v>56</v>
      </c>
      <c r="E1291" s="39" t="s">
        <v>334</v>
      </c>
    </row>
    <row r="1292" spans="1:5" ht="12.75">
      <c r="A1292" s="35" t="s">
        <v>57</v>
      </c>
      <c r="E1292" s="40" t="s">
        <v>5</v>
      </c>
    </row>
    <row r="1293" spans="1:5" ht="89.25">
      <c r="A1293" t="s">
        <v>59</v>
      </c>
      <c r="E1293" s="39" t="s">
        <v>331</v>
      </c>
    </row>
    <row r="1294" spans="1:16" ht="25.5">
      <c r="A1294" t="s">
        <v>50</v>
      </c>
      <c s="34" t="s">
        <v>1740</v>
      </c>
      <c s="34" t="s">
        <v>404</v>
      </c>
      <c s="35" t="s">
        <v>5</v>
      </c>
      <c s="6" t="s">
        <v>405</v>
      </c>
      <c s="36" t="s">
        <v>182</v>
      </c>
      <c s="37">
        <v>2110.913</v>
      </c>
      <c s="36">
        <v>0</v>
      </c>
      <c s="36">
        <f>ROUND(G1294*H1294,6)</f>
      </c>
      <c r="L1294" s="38">
        <v>0</v>
      </c>
      <c s="32">
        <f>ROUND(ROUND(L1294,2)*ROUND(G1294,3),2)</f>
      </c>
      <c s="36" t="s">
        <v>121</v>
      </c>
      <c>
        <f>(M1294*21)/100</f>
      </c>
      <c t="s">
        <v>28</v>
      </c>
    </row>
    <row r="1295" spans="1:5" ht="25.5">
      <c r="A1295" s="35" t="s">
        <v>56</v>
      </c>
      <c r="E1295" s="39" t="s">
        <v>405</v>
      </c>
    </row>
    <row r="1296" spans="1:5" ht="12.75">
      <c r="A1296" s="35" t="s">
        <v>57</v>
      </c>
      <c r="E1296" s="40" t="s">
        <v>3104</v>
      </c>
    </row>
    <row r="1297" spans="1:5" ht="76.5">
      <c r="A1297" t="s">
        <v>59</v>
      </c>
      <c r="E1297" s="39" t="s">
        <v>338</v>
      </c>
    </row>
    <row r="1298" spans="1:16" ht="25.5">
      <c r="A1298" t="s">
        <v>50</v>
      </c>
      <c s="34" t="s">
        <v>1741</v>
      </c>
      <c s="34" t="s">
        <v>3105</v>
      </c>
      <c s="35" t="s">
        <v>5</v>
      </c>
      <c s="6" t="s">
        <v>3106</v>
      </c>
      <c s="36" t="s">
        <v>182</v>
      </c>
      <c s="37">
        <v>7.798</v>
      </c>
      <c s="36">
        <v>0</v>
      </c>
      <c s="36">
        <f>ROUND(G1298*H1298,6)</f>
      </c>
      <c r="L1298" s="38">
        <v>0</v>
      </c>
      <c s="32">
        <f>ROUND(ROUND(L1298,2)*ROUND(G1298,3),2)</f>
      </c>
      <c s="36" t="s">
        <v>121</v>
      </c>
      <c>
        <f>(M1298*21)/100</f>
      </c>
      <c t="s">
        <v>28</v>
      </c>
    </row>
    <row r="1299" spans="1:5" ht="25.5">
      <c r="A1299" s="35" t="s">
        <v>56</v>
      </c>
      <c r="E1299" s="39" t="s">
        <v>3106</v>
      </c>
    </row>
    <row r="1300" spans="1:5" ht="12.75">
      <c r="A1300" s="35" t="s">
        <v>57</v>
      </c>
      <c r="E1300" s="40" t="s">
        <v>5</v>
      </c>
    </row>
    <row r="1301" spans="1:5" ht="76.5">
      <c r="A1301" t="s">
        <v>59</v>
      </c>
      <c r="E1301" s="39" t="s">
        <v>338</v>
      </c>
    </row>
    <row r="1302" spans="1:13" ht="12.75">
      <c r="A1302" t="s">
        <v>47</v>
      </c>
      <c r="C1302" s="31" t="s">
        <v>339</v>
      </c>
      <c r="E1302" s="33" t="s">
        <v>340</v>
      </c>
      <c r="J1302" s="32">
        <f>0</f>
      </c>
      <c s="32">
        <f>0</f>
      </c>
      <c s="32">
        <f>0+L1303</f>
      </c>
      <c s="32">
        <f>0+M1303</f>
      </c>
    </row>
    <row r="1303" spans="1:16" ht="38.25">
      <c r="A1303" t="s">
        <v>50</v>
      </c>
      <c s="34" t="s">
        <v>1744</v>
      </c>
      <c s="34" t="s">
        <v>549</v>
      </c>
      <c s="35" t="s">
        <v>5</v>
      </c>
      <c s="6" t="s">
        <v>550</v>
      </c>
      <c s="36" t="s">
        <v>182</v>
      </c>
      <c s="37">
        <v>195.89</v>
      </c>
      <c s="36">
        <v>0</v>
      </c>
      <c s="36">
        <f>ROUND(G1303*H1303,6)</f>
      </c>
      <c r="L1303" s="38">
        <v>0</v>
      </c>
      <c s="32">
        <f>ROUND(ROUND(L1303,2)*ROUND(G1303,3),2)</f>
      </c>
      <c s="36" t="s">
        <v>121</v>
      </c>
      <c>
        <f>(M1303*21)/100</f>
      </c>
      <c t="s">
        <v>28</v>
      </c>
    </row>
    <row r="1304" spans="1:5" ht="38.25">
      <c r="A1304" s="35" t="s">
        <v>56</v>
      </c>
      <c r="E1304" s="39" t="s">
        <v>551</v>
      </c>
    </row>
    <row r="1305" spans="1:5" ht="12.75">
      <c r="A1305" s="35" t="s">
        <v>57</v>
      </c>
      <c r="E1305" s="40" t="s">
        <v>5</v>
      </c>
    </row>
    <row r="1306" spans="1:5" ht="76.5">
      <c r="A1306" t="s">
        <v>59</v>
      </c>
      <c r="E1306"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COUNTIFS(L8:L247,"=0",A8:A247,"P")+COUNTIFS(L8:L247,"",A8:A247,"P")+SUM(Q8:Q247)</f>
      </c>
    </row>
    <row r="8" spans="1:13" ht="12.75">
      <c r="A8" t="s">
        <v>45</v>
      </c>
      <c r="C8" s="28" t="s">
        <v>3109</v>
      </c>
      <c r="E8" s="30" t="s">
        <v>3108</v>
      </c>
      <c r="J8" s="29">
        <f>0+J9+J82+J115+J180+J209+J246</f>
      </c>
      <c s="29">
        <f>0+K9+K82+K115+K180+K209+K246</f>
      </c>
      <c s="29">
        <f>0+L9+L82+L115+L180+L209+L246</f>
      </c>
      <c s="29">
        <f>0+M9+M82+M115+M180+M209+M246</f>
      </c>
    </row>
    <row r="9" spans="1:13" ht="12.75">
      <c r="A9" t="s">
        <v>47</v>
      </c>
      <c r="C9" s="31" t="s">
        <v>706</v>
      </c>
      <c r="E9" s="33" t="s">
        <v>998</v>
      </c>
      <c r="J9" s="32">
        <f>0</f>
      </c>
      <c s="32">
        <f>0</f>
      </c>
      <c s="32">
        <f>0+L10+L14+L18+L22+L26+L30+L34+L38+L42+L46+L50+L54+L58+L62+L66+L70+L74+L78</f>
      </c>
      <c s="32">
        <f>0+M10+M14+M18+M22+M26+M30+M34+M38+M42+M46+M50+M54+M58+M62+M66+M70+M74+M78</f>
      </c>
    </row>
    <row r="10" spans="1:16" ht="38.25">
      <c r="A10" t="s">
        <v>50</v>
      </c>
      <c s="34" t="s">
        <v>51</v>
      </c>
      <c s="34" t="s">
        <v>3110</v>
      </c>
      <c s="35" t="s">
        <v>5</v>
      </c>
      <c s="6" t="s">
        <v>3111</v>
      </c>
      <c s="36" t="s">
        <v>154</v>
      </c>
      <c s="37">
        <v>174.059</v>
      </c>
      <c s="36">
        <v>0.008596</v>
      </c>
      <c s="36">
        <f>ROUND(G10*H10,6)</f>
      </c>
      <c r="L10" s="38">
        <v>0</v>
      </c>
      <c s="32">
        <f>ROUND(ROUND(L10,2)*ROUND(G10,3),2)</f>
      </c>
      <c s="36" t="s">
        <v>121</v>
      </c>
      <c>
        <f>(M10*21)/100</f>
      </c>
      <c t="s">
        <v>28</v>
      </c>
    </row>
    <row r="11" spans="1:5" ht="38.25">
      <c r="A11" s="35" t="s">
        <v>56</v>
      </c>
      <c r="E11" s="39" t="s">
        <v>3112</v>
      </c>
    </row>
    <row r="12" spans="1:5" ht="267.75">
      <c r="A12" s="35" t="s">
        <v>57</v>
      </c>
      <c r="E12" s="40" t="s">
        <v>3113</v>
      </c>
    </row>
    <row r="13" spans="1:5" ht="255">
      <c r="A13" t="s">
        <v>59</v>
      </c>
      <c r="E13" s="39" t="s">
        <v>3114</v>
      </c>
    </row>
    <row r="14" spans="1:16" ht="12.75">
      <c r="A14" t="s">
        <v>50</v>
      </c>
      <c s="34" t="s">
        <v>28</v>
      </c>
      <c s="34" t="s">
        <v>3115</v>
      </c>
      <c s="35" t="s">
        <v>5</v>
      </c>
      <c s="6" t="s">
        <v>3116</v>
      </c>
      <c s="36" t="s">
        <v>154</v>
      </c>
      <c s="37">
        <v>182.762</v>
      </c>
      <c s="36">
        <v>0.0048</v>
      </c>
      <c s="36">
        <f>ROUND(G14*H14,6)</f>
      </c>
      <c r="L14" s="38">
        <v>0</v>
      </c>
      <c s="32">
        <f>ROUND(ROUND(L14,2)*ROUND(G14,3),2)</f>
      </c>
      <c s="36" t="s">
        <v>121</v>
      </c>
      <c>
        <f>(M14*21)/100</f>
      </c>
      <c t="s">
        <v>28</v>
      </c>
    </row>
    <row r="15" spans="1:5" ht="12.75">
      <c r="A15" s="35" t="s">
        <v>56</v>
      </c>
      <c r="E15" s="39" t="s">
        <v>3116</v>
      </c>
    </row>
    <row r="16" spans="1:5" ht="12.75">
      <c r="A16" s="35" t="s">
        <v>57</v>
      </c>
      <c r="E16" s="40" t="s">
        <v>5</v>
      </c>
    </row>
    <row r="17" spans="1:5" ht="12.75">
      <c r="A17" t="s">
        <v>59</v>
      </c>
      <c r="E17" s="39" t="s">
        <v>5</v>
      </c>
    </row>
    <row r="18" spans="1:16" ht="38.25">
      <c r="A18" t="s">
        <v>50</v>
      </c>
      <c s="34" t="s">
        <v>26</v>
      </c>
      <c s="34" t="s">
        <v>3110</v>
      </c>
      <c s="35" t="s">
        <v>51</v>
      </c>
      <c s="6" t="s">
        <v>3111</v>
      </c>
      <c s="36" t="s">
        <v>154</v>
      </c>
      <c s="37">
        <v>738.294</v>
      </c>
      <c s="36">
        <v>0.008596</v>
      </c>
      <c s="36">
        <f>ROUND(G18*H18,6)</f>
      </c>
      <c r="L18" s="38">
        <v>0</v>
      </c>
      <c s="32">
        <f>ROUND(ROUND(L18,2)*ROUND(G18,3),2)</f>
      </c>
      <c s="36" t="s">
        <v>121</v>
      </c>
      <c>
        <f>(M18*21)/100</f>
      </c>
      <c t="s">
        <v>28</v>
      </c>
    </row>
    <row r="19" spans="1:5" ht="38.25">
      <c r="A19" s="35" t="s">
        <v>56</v>
      </c>
      <c r="E19" s="39" t="s">
        <v>3112</v>
      </c>
    </row>
    <row r="20" spans="1:5" ht="409.5">
      <c r="A20" s="35" t="s">
        <v>57</v>
      </c>
      <c r="E20" s="40" t="s">
        <v>3117</v>
      </c>
    </row>
    <row r="21" spans="1:5" ht="255">
      <c r="A21" t="s">
        <v>59</v>
      </c>
      <c r="E21" s="39" t="s">
        <v>3114</v>
      </c>
    </row>
    <row r="22" spans="1:16" ht="12.75">
      <c r="A22" t="s">
        <v>50</v>
      </c>
      <c s="34" t="s">
        <v>67</v>
      </c>
      <c s="34" t="s">
        <v>3118</v>
      </c>
      <c s="35" t="s">
        <v>5</v>
      </c>
      <c s="6" t="s">
        <v>3119</v>
      </c>
      <c s="36" t="s">
        <v>154</v>
      </c>
      <c s="37">
        <v>775.209</v>
      </c>
      <c s="36">
        <v>0.0024</v>
      </c>
      <c s="36">
        <f>ROUND(G22*H22,6)</f>
      </c>
      <c r="L22" s="38">
        <v>0</v>
      </c>
      <c s="32">
        <f>ROUND(ROUND(L22,2)*ROUND(G22,3),2)</f>
      </c>
      <c s="36" t="s">
        <v>121</v>
      </c>
      <c>
        <f>(M22*21)/100</f>
      </c>
      <c t="s">
        <v>28</v>
      </c>
    </row>
    <row r="23" spans="1:5" ht="12.75">
      <c r="A23" s="35" t="s">
        <v>56</v>
      </c>
      <c r="E23" s="39" t="s">
        <v>3119</v>
      </c>
    </row>
    <row r="24" spans="1:5" ht="12.75">
      <c r="A24" s="35" t="s">
        <v>57</v>
      </c>
      <c r="E24" s="40" t="s">
        <v>5</v>
      </c>
    </row>
    <row r="25" spans="1:5" ht="12.75">
      <c r="A25" t="s">
        <v>59</v>
      </c>
      <c r="E25" s="39" t="s">
        <v>5</v>
      </c>
    </row>
    <row r="26" spans="1:16" ht="38.25">
      <c r="A26" t="s">
        <v>50</v>
      </c>
      <c s="34" t="s">
        <v>71</v>
      </c>
      <c s="34" t="s">
        <v>3120</v>
      </c>
      <c s="35" t="s">
        <v>5</v>
      </c>
      <c s="6" t="s">
        <v>3121</v>
      </c>
      <c s="36" t="s">
        <v>82</v>
      </c>
      <c s="37">
        <v>3.997</v>
      </c>
      <c s="36">
        <v>0.00339</v>
      </c>
      <c s="36">
        <f>ROUND(G26*H26,6)</f>
      </c>
      <c r="L26" s="38">
        <v>0</v>
      </c>
      <c s="32">
        <f>ROUND(ROUND(L26,2)*ROUND(G26,3),2)</f>
      </c>
      <c s="36" t="s">
        <v>121</v>
      </c>
      <c>
        <f>(M26*21)/100</f>
      </c>
      <c t="s">
        <v>28</v>
      </c>
    </row>
    <row r="27" spans="1:5" ht="38.25">
      <c r="A27" s="35" t="s">
        <v>56</v>
      </c>
      <c r="E27" s="39" t="s">
        <v>3122</v>
      </c>
    </row>
    <row r="28" spans="1:5" ht="102">
      <c r="A28" s="35" t="s">
        <v>57</v>
      </c>
      <c r="E28" s="40" t="s">
        <v>3123</v>
      </c>
    </row>
    <row r="29" spans="1:5" ht="178.5">
      <c r="A29" t="s">
        <v>59</v>
      </c>
      <c r="E29" s="39" t="s">
        <v>3124</v>
      </c>
    </row>
    <row r="30" spans="1:16" ht="12.75">
      <c r="A30" t="s">
        <v>50</v>
      </c>
      <c s="34" t="s">
        <v>27</v>
      </c>
      <c s="34" t="s">
        <v>3125</v>
      </c>
      <c s="35" t="s">
        <v>5</v>
      </c>
      <c s="6" t="s">
        <v>3126</v>
      </c>
      <c s="36" t="s">
        <v>154</v>
      </c>
      <c s="37">
        <v>4.397</v>
      </c>
      <c s="36">
        <v>0.0012</v>
      </c>
      <c s="36">
        <f>ROUND(G30*H30,6)</f>
      </c>
      <c r="L30" s="38">
        <v>0</v>
      </c>
      <c s="32">
        <f>ROUND(ROUND(L30,2)*ROUND(G30,3),2)</f>
      </c>
      <c s="36" t="s">
        <v>121</v>
      </c>
      <c>
        <f>(M30*21)/100</f>
      </c>
      <c t="s">
        <v>28</v>
      </c>
    </row>
    <row r="31" spans="1:5" ht="12.75">
      <c r="A31" s="35" t="s">
        <v>56</v>
      </c>
      <c r="E31" s="39" t="s">
        <v>3126</v>
      </c>
    </row>
    <row r="32" spans="1:5" ht="12.75">
      <c r="A32" s="35" t="s">
        <v>57</v>
      </c>
      <c r="E32" s="40" t="s">
        <v>5</v>
      </c>
    </row>
    <row r="33" spans="1:5" ht="12.75">
      <c r="A33" t="s">
        <v>59</v>
      </c>
      <c r="E33" s="39" t="s">
        <v>5</v>
      </c>
    </row>
    <row r="34" spans="1:16" ht="38.25">
      <c r="A34" t="s">
        <v>50</v>
      </c>
      <c s="34" t="s">
        <v>79</v>
      </c>
      <c s="34" t="s">
        <v>3120</v>
      </c>
      <c s="35" t="s">
        <v>51</v>
      </c>
      <c s="6" t="s">
        <v>3121</v>
      </c>
      <c s="36" t="s">
        <v>82</v>
      </c>
      <c s="37">
        <v>42.795</v>
      </c>
      <c s="36">
        <v>0.00339</v>
      </c>
      <c s="36">
        <f>ROUND(G34*H34,6)</f>
      </c>
      <c r="L34" s="38">
        <v>0</v>
      </c>
      <c s="32">
        <f>ROUND(ROUND(L34,2)*ROUND(G34,3),2)</f>
      </c>
      <c s="36" t="s">
        <v>121</v>
      </c>
      <c>
        <f>(M34*21)/100</f>
      </c>
      <c t="s">
        <v>28</v>
      </c>
    </row>
    <row r="35" spans="1:5" ht="38.25">
      <c r="A35" s="35" t="s">
        <v>56</v>
      </c>
      <c r="E35" s="39" t="s">
        <v>3122</v>
      </c>
    </row>
    <row r="36" spans="1:5" ht="242.25">
      <c r="A36" s="35" t="s">
        <v>57</v>
      </c>
      <c r="E36" s="40" t="s">
        <v>3127</v>
      </c>
    </row>
    <row r="37" spans="1:5" ht="178.5">
      <c r="A37" t="s">
        <v>59</v>
      </c>
      <c r="E37" s="39" t="s">
        <v>3124</v>
      </c>
    </row>
    <row r="38" spans="1:16" ht="12.75">
      <c r="A38" t="s">
        <v>50</v>
      </c>
      <c s="34" t="s">
        <v>83</v>
      </c>
      <c s="34" t="s">
        <v>3128</v>
      </c>
      <c s="35" t="s">
        <v>5</v>
      </c>
      <c s="6" t="s">
        <v>3129</v>
      </c>
      <c s="36" t="s">
        <v>154</v>
      </c>
      <c s="37">
        <v>47.075</v>
      </c>
      <c s="36">
        <v>0.0006</v>
      </c>
      <c s="36">
        <f>ROUND(G38*H38,6)</f>
      </c>
      <c r="L38" s="38">
        <v>0</v>
      </c>
      <c s="32">
        <f>ROUND(ROUND(L38,2)*ROUND(G38,3),2)</f>
      </c>
      <c s="36" t="s">
        <v>121</v>
      </c>
      <c>
        <f>(M38*21)/100</f>
      </c>
      <c t="s">
        <v>28</v>
      </c>
    </row>
    <row r="39" spans="1:5" ht="12.75">
      <c r="A39" s="35" t="s">
        <v>56</v>
      </c>
      <c r="E39" s="39" t="s">
        <v>3129</v>
      </c>
    </row>
    <row r="40" spans="1:5" ht="12.75">
      <c r="A40" s="35" t="s">
        <v>57</v>
      </c>
      <c r="E40" s="40" t="s">
        <v>5</v>
      </c>
    </row>
    <row r="41" spans="1:5" ht="12.75">
      <c r="A41" t="s">
        <v>59</v>
      </c>
      <c r="E41" s="39" t="s">
        <v>5</v>
      </c>
    </row>
    <row r="42" spans="1:16" ht="38.25">
      <c r="A42" t="s">
        <v>50</v>
      </c>
      <c s="34" t="s">
        <v>86</v>
      </c>
      <c s="34" t="s">
        <v>3130</v>
      </c>
      <c s="35" t="s">
        <v>5</v>
      </c>
      <c s="6" t="s">
        <v>3131</v>
      </c>
      <c s="36" t="s">
        <v>82</v>
      </c>
      <c s="37">
        <v>60.4</v>
      </c>
      <c s="36">
        <v>0.003377</v>
      </c>
      <c s="36">
        <f>ROUND(G42*H42,6)</f>
      </c>
      <c r="L42" s="38">
        <v>0</v>
      </c>
      <c s="32">
        <f>ROUND(ROUND(L42,2)*ROUND(G42,3),2)</f>
      </c>
      <c s="36" t="s">
        <v>121</v>
      </c>
      <c>
        <f>(M42*21)/100</f>
      </c>
      <c t="s">
        <v>28</v>
      </c>
    </row>
    <row r="43" spans="1:5" ht="38.25">
      <c r="A43" s="35" t="s">
        <v>56</v>
      </c>
      <c r="E43" s="39" t="s">
        <v>3131</v>
      </c>
    </row>
    <row r="44" spans="1:5" ht="127.5">
      <c r="A44" s="35" t="s">
        <v>57</v>
      </c>
      <c r="E44" s="40" t="s">
        <v>3132</v>
      </c>
    </row>
    <row r="45" spans="1:5" ht="229.5">
      <c r="A45" t="s">
        <v>59</v>
      </c>
      <c r="E45" s="39" t="s">
        <v>3133</v>
      </c>
    </row>
    <row r="46" spans="1:16" ht="12.75">
      <c r="A46" t="s">
        <v>50</v>
      </c>
      <c s="34" t="s">
        <v>90</v>
      </c>
      <c s="34" t="s">
        <v>3134</v>
      </c>
      <c s="35" t="s">
        <v>5</v>
      </c>
      <c s="6" t="s">
        <v>3135</v>
      </c>
      <c s="36" t="s">
        <v>154</v>
      </c>
      <c s="37">
        <v>9.966</v>
      </c>
      <c s="36">
        <v>0.00051</v>
      </c>
      <c s="36">
        <f>ROUND(G46*H46,6)</f>
      </c>
      <c r="L46" s="38">
        <v>0</v>
      </c>
      <c s="32">
        <f>ROUND(ROUND(L46,2)*ROUND(G46,3),2)</f>
      </c>
      <c s="36" t="s">
        <v>121</v>
      </c>
      <c>
        <f>(M46*21)/100</f>
      </c>
      <c t="s">
        <v>28</v>
      </c>
    </row>
    <row r="47" spans="1:5" ht="12.75">
      <c r="A47" s="35" t="s">
        <v>56</v>
      </c>
      <c r="E47" s="39" t="s">
        <v>3135</v>
      </c>
    </row>
    <row r="48" spans="1:5" ht="140.25">
      <c r="A48" s="35" t="s">
        <v>57</v>
      </c>
      <c r="E48" s="40" t="s">
        <v>3136</v>
      </c>
    </row>
    <row r="49" spans="1:5" ht="12.75">
      <c r="A49" t="s">
        <v>59</v>
      </c>
      <c r="E49" s="39" t="s">
        <v>5</v>
      </c>
    </row>
    <row r="50" spans="1:16" ht="38.25">
      <c r="A50" t="s">
        <v>50</v>
      </c>
      <c s="34" t="s">
        <v>93</v>
      </c>
      <c s="34" t="s">
        <v>3130</v>
      </c>
      <c s="35" t="s">
        <v>51</v>
      </c>
      <c s="6" t="s">
        <v>3131</v>
      </c>
      <c s="36" t="s">
        <v>82</v>
      </c>
      <c s="37">
        <v>73.515</v>
      </c>
      <c s="36">
        <v>0.003377</v>
      </c>
      <c s="36">
        <f>ROUND(G50*H50,6)</f>
      </c>
      <c r="L50" s="38">
        <v>0</v>
      </c>
      <c s="32">
        <f>ROUND(ROUND(L50,2)*ROUND(G50,3),2)</f>
      </c>
      <c s="36" t="s">
        <v>121</v>
      </c>
      <c>
        <f>(M50*21)/100</f>
      </c>
      <c t="s">
        <v>28</v>
      </c>
    </row>
    <row r="51" spans="1:5" ht="38.25">
      <c r="A51" s="35" t="s">
        <v>56</v>
      </c>
      <c r="E51" s="39" t="s">
        <v>3131</v>
      </c>
    </row>
    <row r="52" spans="1:5" ht="127.5">
      <c r="A52" s="35" t="s">
        <v>57</v>
      </c>
      <c r="E52" s="40" t="s">
        <v>3137</v>
      </c>
    </row>
    <row r="53" spans="1:5" ht="229.5">
      <c r="A53" t="s">
        <v>59</v>
      </c>
      <c r="E53" s="39" t="s">
        <v>3133</v>
      </c>
    </row>
    <row r="54" spans="1:16" ht="12.75">
      <c r="A54" t="s">
        <v>50</v>
      </c>
      <c s="34" t="s">
        <v>96</v>
      </c>
      <c s="34" t="s">
        <v>3138</v>
      </c>
      <c s="35" t="s">
        <v>5</v>
      </c>
      <c s="6" t="s">
        <v>3139</v>
      </c>
      <c s="36" t="s">
        <v>154</v>
      </c>
      <c s="37">
        <v>12.777</v>
      </c>
      <c s="36">
        <v>0.0017</v>
      </c>
      <c s="36">
        <f>ROUND(G54*H54,6)</f>
      </c>
      <c r="L54" s="38">
        <v>0</v>
      </c>
      <c s="32">
        <f>ROUND(ROUND(L54,2)*ROUND(G54,3),2)</f>
      </c>
      <c s="36" t="s">
        <v>121</v>
      </c>
      <c>
        <f>(M54*21)/100</f>
      </c>
      <c t="s">
        <v>28</v>
      </c>
    </row>
    <row r="55" spans="1:5" ht="12.75">
      <c r="A55" s="35" t="s">
        <v>56</v>
      </c>
      <c r="E55" s="39" t="s">
        <v>3139</v>
      </c>
    </row>
    <row r="56" spans="1:5" ht="140.25">
      <c r="A56" s="35" t="s">
        <v>57</v>
      </c>
      <c r="E56" s="40" t="s">
        <v>3140</v>
      </c>
    </row>
    <row r="57" spans="1:5" ht="12.75">
      <c r="A57" t="s">
        <v>59</v>
      </c>
      <c r="E57" s="39" t="s">
        <v>5</v>
      </c>
    </row>
    <row r="58" spans="1:16" ht="38.25">
      <c r="A58" t="s">
        <v>50</v>
      </c>
      <c s="34" t="s">
        <v>99</v>
      </c>
      <c s="34" t="s">
        <v>3141</v>
      </c>
      <c s="35" t="s">
        <v>5</v>
      </c>
      <c s="6" t="s">
        <v>3142</v>
      </c>
      <c s="36" t="s">
        <v>82</v>
      </c>
      <c s="37">
        <v>44.36</v>
      </c>
      <c s="36">
        <v>0.004577</v>
      </c>
      <c s="36">
        <f>ROUND(G58*H58,6)</f>
      </c>
      <c r="L58" s="38">
        <v>0</v>
      </c>
      <c s="32">
        <f>ROUND(ROUND(L58,2)*ROUND(G58,3),2)</f>
      </c>
      <c s="36" t="s">
        <v>121</v>
      </c>
      <c>
        <f>(M58*21)/100</f>
      </c>
      <c t="s">
        <v>28</v>
      </c>
    </row>
    <row r="59" spans="1:5" ht="38.25">
      <c r="A59" s="35" t="s">
        <v>56</v>
      </c>
      <c r="E59" s="39" t="s">
        <v>3143</v>
      </c>
    </row>
    <row r="60" spans="1:5" ht="127.5">
      <c r="A60" s="35" t="s">
        <v>57</v>
      </c>
      <c r="E60" s="40" t="s">
        <v>3144</v>
      </c>
    </row>
    <row r="61" spans="1:5" ht="229.5">
      <c r="A61" t="s">
        <v>59</v>
      </c>
      <c r="E61" s="39" t="s">
        <v>3133</v>
      </c>
    </row>
    <row r="62" spans="1:16" ht="12.75">
      <c r="A62" t="s">
        <v>50</v>
      </c>
      <c s="34" t="s">
        <v>102</v>
      </c>
      <c s="34" t="s">
        <v>3138</v>
      </c>
      <c s="35" t="s">
        <v>51</v>
      </c>
      <c s="6" t="s">
        <v>3139</v>
      </c>
      <c s="36" t="s">
        <v>154</v>
      </c>
      <c s="37">
        <v>29.278</v>
      </c>
      <c s="36">
        <v>0.0017</v>
      </c>
      <c s="36">
        <f>ROUND(G62*H62,6)</f>
      </c>
      <c r="L62" s="38">
        <v>0</v>
      </c>
      <c s="32">
        <f>ROUND(ROUND(L62,2)*ROUND(G62,3),2)</f>
      </c>
      <c s="36" t="s">
        <v>121</v>
      </c>
      <c>
        <f>(M62*21)/100</f>
      </c>
      <c t="s">
        <v>28</v>
      </c>
    </row>
    <row r="63" spans="1:5" ht="12.75">
      <c r="A63" s="35" t="s">
        <v>56</v>
      </c>
      <c r="E63" s="39" t="s">
        <v>3139</v>
      </c>
    </row>
    <row r="64" spans="1:5" ht="140.25">
      <c r="A64" s="35" t="s">
        <v>57</v>
      </c>
      <c r="E64" s="40" t="s">
        <v>3145</v>
      </c>
    </row>
    <row r="65" spans="1:5" ht="12.75">
      <c r="A65" t="s">
        <v>59</v>
      </c>
      <c r="E65" s="39" t="s">
        <v>5</v>
      </c>
    </row>
    <row r="66" spans="1:16" ht="25.5">
      <c r="A66" t="s">
        <v>50</v>
      </c>
      <c s="34" t="s">
        <v>105</v>
      </c>
      <c s="34" t="s">
        <v>3146</v>
      </c>
      <c s="35" t="s">
        <v>5</v>
      </c>
      <c s="6" t="s">
        <v>3147</v>
      </c>
      <c s="36" t="s">
        <v>154</v>
      </c>
      <c s="37">
        <v>784.276</v>
      </c>
      <c s="36">
        <v>0.01146</v>
      </c>
      <c s="36">
        <f>ROUND(G66*H66,6)</f>
      </c>
      <c r="L66" s="38">
        <v>0</v>
      </c>
      <c s="32">
        <f>ROUND(ROUND(L66,2)*ROUND(G66,3),2)</f>
      </c>
      <c s="36" t="s">
        <v>121</v>
      </c>
      <c>
        <f>(M66*21)/100</f>
      </c>
      <c t="s">
        <v>28</v>
      </c>
    </row>
    <row r="67" spans="1:5" ht="25.5">
      <c r="A67" s="35" t="s">
        <v>56</v>
      </c>
      <c r="E67" s="39" t="s">
        <v>3147</v>
      </c>
    </row>
    <row r="68" spans="1:5" ht="25.5">
      <c r="A68" s="35" t="s">
        <v>57</v>
      </c>
      <c r="E68" s="40" t="s">
        <v>3148</v>
      </c>
    </row>
    <row r="69" spans="1:5" ht="12.75">
      <c r="A69" t="s">
        <v>59</v>
      </c>
      <c r="E69" s="39" t="s">
        <v>5</v>
      </c>
    </row>
    <row r="70" spans="1:16" ht="25.5">
      <c r="A70" t="s">
        <v>50</v>
      </c>
      <c s="34" t="s">
        <v>108</v>
      </c>
      <c s="34" t="s">
        <v>3149</v>
      </c>
      <c s="35" t="s">
        <v>5</v>
      </c>
      <c s="6" t="s">
        <v>3150</v>
      </c>
      <c s="36" t="s">
        <v>154</v>
      </c>
      <c s="37">
        <v>810.054</v>
      </c>
      <c s="36">
        <v>0.00198</v>
      </c>
      <c s="36">
        <f>ROUND(G70*H70,6)</f>
      </c>
      <c r="L70" s="38">
        <v>0</v>
      </c>
      <c s="32">
        <f>ROUND(ROUND(L70,2)*ROUND(G70,3),2)</f>
      </c>
      <c s="36" t="s">
        <v>121</v>
      </c>
      <c>
        <f>(M70*21)/100</f>
      </c>
      <c t="s">
        <v>28</v>
      </c>
    </row>
    <row r="71" spans="1:5" ht="25.5">
      <c r="A71" s="35" t="s">
        <v>56</v>
      </c>
      <c r="E71" s="39" t="s">
        <v>3150</v>
      </c>
    </row>
    <row r="72" spans="1:5" ht="89.25">
      <c r="A72" s="35" t="s">
        <v>57</v>
      </c>
      <c r="E72" s="40" t="s">
        <v>3151</v>
      </c>
    </row>
    <row r="73" spans="1:5" ht="12.75">
      <c r="A73" t="s">
        <v>59</v>
      </c>
      <c r="E73" s="39" t="s">
        <v>5</v>
      </c>
    </row>
    <row r="74" spans="1:16" ht="25.5">
      <c r="A74" t="s">
        <v>50</v>
      </c>
      <c s="34" t="s">
        <v>215</v>
      </c>
      <c s="34" t="s">
        <v>3152</v>
      </c>
      <c s="35" t="s">
        <v>5</v>
      </c>
      <c s="6" t="s">
        <v>3153</v>
      </c>
      <c s="36" t="s">
        <v>154</v>
      </c>
      <c s="37">
        <v>133.396</v>
      </c>
      <c s="36">
        <v>0</v>
      </c>
      <c s="36">
        <f>ROUND(G74*H74,6)</f>
      </c>
      <c r="L74" s="38">
        <v>0</v>
      </c>
      <c s="32">
        <f>ROUND(ROUND(L74,2)*ROUND(G74,3),2)</f>
      </c>
      <c s="36" t="s">
        <v>121</v>
      </c>
      <c>
        <f>(M74*21)/100</f>
      </c>
      <c t="s">
        <v>28</v>
      </c>
    </row>
    <row r="75" spans="1:5" ht="25.5">
      <c r="A75" s="35" t="s">
        <v>56</v>
      </c>
      <c r="E75" s="39" t="s">
        <v>3153</v>
      </c>
    </row>
    <row r="76" spans="1:5" ht="229.5">
      <c r="A76" s="35" t="s">
        <v>57</v>
      </c>
      <c r="E76" s="40" t="s">
        <v>2173</v>
      </c>
    </row>
    <row r="77" spans="1:5" ht="25.5">
      <c r="A77" t="s">
        <v>59</v>
      </c>
      <c r="E77" s="39" t="s">
        <v>3154</v>
      </c>
    </row>
    <row r="78" spans="1:16" ht="12.75">
      <c r="A78" t="s">
        <v>50</v>
      </c>
      <c s="34" t="s">
        <v>219</v>
      </c>
      <c s="34" t="s">
        <v>3155</v>
      </c>
      <c s="35" t="s">
        <v>5</v>
      </c>
      <c s="6" t="s">
        <v>3156</v>
      </c>
      <c s="36" t="s">
        <v>154</v>
      </c>
      <c s="37">
        <v>755.311</v>
      </c>
      <c s="36">
        <v>0</v>
      </c>
      <c s="36">
        <f>ROUND(G78*H78,6)</f>
      </c>
      <c r="L78" s="38">
        <v>0</v>
      </c>
      <c s="32">
        <f>ROUND(ROUND(L78,2)*ROUND(G78,3),2)</f>
      </c>
      <c s="36" t="s">
        <v>121</v>
      </c>
      <c>
        <f>(M78*21)/100</f>
      </c>
      <c t="s">
        <v>28</v>
      </c>
    </row>
    <row r="79" spans="1:5" ht="12.75">
      <c r="A79" s="35" t="s">
        <v>56</v>
      </c>
      <c r="E79" s="39" t="s">
        <v>3156</v>
      </c>
    </row>
    <row r="80" spans="1:5" ht="409.5">
      <c r="A80" s="35" t="s">
        <v>57</v>
      </c>
      <c r="E80" s="40" t="s">
        <v>3157</v>
      </c>
    </row>
    <row r="81" spans="1:5" ht="12.75">
      <c r="A81" t="s">
        <v>59</v>
      </c>
      <c r="E81" s="39" t="s">
        <v>5</v>
      </c>
    </row>
    <row r="82" spans="1:13" ht="12.75">
      <c r="A82" t="s">
        <v>47</v>
      </c>
      <c r="C82" s="31" t="s">
        <v>2226</v>
      </c>
      <c r="E82" s="33" t="s">
        <v>2227</v>
      </c>
      <c r="J82" s="32">
        <f>0</f>
      </c>
      <c s="32">
        <f>0</f>
      </c>
      <c s="32">
        <f>0+L83+L87+L91+L95+L99+L103+L107+L111</f>
      </c>
      <c s="32">
        <f>0+M83+M87+M91+M95+M99+M103+M107+M111</f>
      </c>
    </row>
    <row r="83" spans="1:16" ht="25.5">
      <c r="A83" t="s">
        <v>50</v>
      </c>
      <c s="34" t="s">
        <v>300</v>
      </c>
      <c s="34" t="s">
        <v>2228</v>
      </c>
      <c s="35" t="s">
        <v>5</v>
      </c>
      <c s="6" t="s">
        <v>2229</v>
      </c>
      <c s="36" t="s">
        <v>154</v>
      </c>
      <c s="37">
        <v>365.89</v>
      </c>
      <c s="36">
        <v>0</v>
      </c>
      <c s="36">
        <f>ROUND(G83*H83,6)</f>
      </c>
      <c r="L83" s="38">
        <v>0</v>
      </c>
      <c s="32">
        <f>ROUND(ROUND(L83,2)*ROUND(G83,3),2)</f>
      </c>
      <c s="36" t="s">
        <v>121</v>
      </c>
      <c>
        <f>(M83*21)/100</f>
      </c>
      <c t="s">
        <v>28</v>
      </c>
    </row>
    <row r="84" spans="1:5" ht="25.5">
      <c r="A84" s="35" t="s">
        <v>56</v>
      </c>
      <c r="E84" s="39" t="s">
        <v>2229</v>
      </c>
    </row>
    <row r="85" spans="1:5" ht="12.75">
      <c r="A85" s="35" t="s">
        <v>57</v>
      </c>
      <c r="E85" s="40" t="s">
        <v>3158</v>
      </c>
    </row>
    <row r="86" spans="1:5" ht="25.5">
      <c r="A86" t="s">
        <v>59</v>
      </c>
      <c r="E86" s="39" t="s">
        <v>2231</v>
      </c>
    </row>
    <row r="87" spans="1:16" ht="25.5">
      <c r="A87" t="s">
        <v>50</v>
      </c>
      <c s="34" t="s">
        <v>305</v>
      </c>
      <c s="34" t="s">
        <v>3159</v>
      </c>
      <c s="35" t="s">
        <v>5</v>
      </c>
      <c s="6" t="s">
        <v>3160</v>
      </c>
      <c s="36" t="s">
        <v>154</v>
      </c>
      <c s="37">
        <v>373.208</v>
      </c>
      <c s="36">
        <v>0.0032</v>
      </c>
      <c s="36">
        <f>ROUND(G87*H87,6)</f>
      </c>
      <c r="L87" s="38">
        <v>0</v>
      </c>
      <c s="32">
        <f>ROUND(ROUND(L87,2)*ROUND(G87,3),2)</f>
      </c>
      <c s="36" t="s">
        <v>121</v>
      </c>
      <c>
        <f>(M87*21)/100</f>
      </c>
      <c t="s">
        <v>28</v>
      </c>
    </row>
    <row r="88" spans="1:5" ht="25.5">
      <c r="A88" s="35" t="s">
        <v>56</v>
      </c>
      <c r="E88" s="39" t="s">
        <v>3160</v>
      </c>
    </row>
    <row r="89" spans="1:5" ht="12.75">
      <c r="A89" s="35" t="s">
        <v>57</v>
      </c>
      <c r="E89" s="40" t="s">
        <v>5</v>
      </c>
    </row>
    <row r="90" spans="1:5" ht="12.75">
      <c r="A90" t="s">
        <v>59</v>
      </c>
      <c r="E90" s="39" t="s">
        <v>5</v>
      </c>
    </row>
    <row r="91" spans="1:16" ht="25.5">
      <c r="A91" t="s">
        <v>50</v>
      </c>
      <c s="34" t="s">
        <v>310</v>
      </c>
      <c s="34" t="s">
        <v>3161</v>
      </c>
      <c s="35" t="s">
        <v>5</v>
      </c>
      <c s="6" t="s">
        <v>3162</v>
      </c>
      <c s="36" t="s">
        <v>154</v>
      </c>
      <c s="37">
        <v>585.48</v>
      </c>
      <c s="36">
        <v>0</v>
      </c>
      <c s="36">
        <f>ROUND(G91*H91,6)</f>
      </c>
      <c r="L91" s="38">
        <v>0</v>
      </c>
      <c s="32">
        <f>ROUND(ROUND(L91,2)*ROUND(G91,3),2)</f>
      </c>
      <c s="36" t="s">
        <v>121</v>
      </c>
      <c>
        <f>(M91*21)/100</f>
      </c>
      <c t="s">
        <v>28</v>
      </c>
    </row>
    <row r="92" spans="1:5" ht="25.5">
      <c r="A92" s="35" t="s">
        <v>56</v>
      </c>
      <c r="E92" s="39" t="s">
        <v>3162</v>
      </c>
    </row>
    <row r="93" spans="1:5" ht="12.75">
      <c r="A93" s="35" t="s">
        <v>57</v>
      </c>
      <c r="E93" s="40" t="s">
        <v>3163</v>
      </c>
    </row>
    <row r="94" spans="1:5" ht="89.25">
      <c r="A94" t="s">
        <v>59</v>
      </c>
      <c r="E94" s="39" t="s">
        <v>3164</v>
      </c>
    </row>
    <row r="95" spans="1:16" ht="12.75">
      <c r="A95" t="s">
        <v>50</v>
      </c>
      <c s="34" t="s">
        <v>314</v>
      </c>
      <c s="34" t="s">
        <v>3165</v>
      </c>
      <c s="35" t="s">
        <v>5</v>
      </c>
      <c s="6" t="s">
        <v>3166</v>
      </c>
      <c s="36" t="s">
        <v>154</v>
      </c>
      <c s="37">
        <v>568.14</v>
      </c>
      <c s="36">
        <v>0.00269</v>
      </c>
      <c s="36">
        <f>ROUND(G95*H95,6)</f>
      </c>
      <c r="L95" s="38">
        <v>0</v>
      </c>
      <c s="32">
        <f>ROUND(ROUND(L95,2)*ROUND(G95,3),2)</f>
      </c>
      <c s="36" t="s">
        <v>121</v>
      </c>
      <c>
        <f>(M95*21)/100</f>
      </c>
      <c t="s">
        <v>28</v>
      </c>
    </row>
    <row r="96" spans="1:5" ht="12.75">
      <c r="A96" s="35" t="s">
        <v>56</v>
      </c>
      <c r="E96" s="39" t="s">
        <v>3166</v>
      </c>
    </row>
    <row r="97" spans="1:5" ht="25.5">
      <c r="A97" s="35" t="s">
        <v>57</v>
      </c>
      <c r="E97" s="40" t="s">
        <v>3167</v>
      </c>
    </row>
    <row r="98" spans="1:5" ht="12.75">
      <c r="A98" t="s">
        <v>59</v>
      </c>
      <c r="E98" s="39" t="s">
        <v>5</v>
      </c>
    </row>
    <row r="99" spans="1:16" ht="12.75">
      <c r="A99" t="s">
        <v>50</v>
      </c>
      <c s="34" t="s">
        <v>318</v>
      </c>
      <c s="34" t="s">
        <v>3168</v>
      </c>
      <c s="35" t="s">
        <v>5</v>
      </c>
      <c s="6" t="s">
        <v>3169</v>
      </c>
      <c s="36" t="s">
        <v>154</v>
      </c>
      <c s="37">
        <v>29.05</v>
      </c>
      <c s="36">
        <v>0.0048</v>
      </c>
      <c s="36">
        <f>ROUND(G99*H99,6)</f>
      </c>
      <c r="L99" s="38">
        <v>0</v>
      </c>
      <c s="32">
        <f>ROUND(ROUND(L99,2)*ROUND(G99,3),2)</f>
      </c>
      <c s="36" t="s">
        <v>121</v>
      </c>
      <c>
        <f>(M99*21)/100</f>
      </c>
      <c t="s">
        <v>28</v>
      </c>
    </row>
    <row r="100" spans="1:5" ht="12.75">
      <c r="A100" s="35" t="s">
        <v>56</v>
      </c>
      <c r="E100" s="39" t="s">
        <v>3169</v>
      </c>
    </row>
    <row r="101" spans="1:5" ht="25.5">
      <c r="A101" s="35" t="s">
        <v>57</v>
      </c>
      <c r="E101" s="40" t="s">
        <v>3170</v>
      </c>
    </row>
    <row r="102" spans="1:5" ht="12.75">
      <c r="A102" t="s">
        <v>59</v>
      </c>
      <c r="E102" s="39" t="s">
        <v>5</v>
      </c>
    </row>
    <row r="103" spans="1:16" ht="25.5">
      <c r="A103" t="s">
        <v>50</v>
      </c>
      <c s="34" t="s">
        <v>324</v>
      </c>
      <c s="34" t="s">
        <v>3171</v>
      </c>
      <c s="35" t="s">
        <v>5</v>
      </c>
      <c s="6" t="s">
        <v>3172</v>
      </c>
      <c s="36" t="s">
        <v>154</v>
      </c>
      <c s="37">
        <v>557</v>
      </c>
      <c s="36">
        <v>0</v>
      </c>
      <c s="36">
        <f>ROUND(G103*H103,6)</f>
      </c>
      <c r="L103" s="38">
        <v>0</v>
      </c>
      <c s="32">
        <f>ROUND(ROUND(L103,2)*ROUND(G103,3),2)</f>
      </c>
      <c s="36" t="s">
        <v>121</v>
      </c>
      <c>
        <f>(M103*21)/100</f>
      </c>
      <c t="s">
        <v>28</v>
      </c>
    </row>
    <row r="104" spans="1:5" ht="25.5">
      <c r="A104" s="35" t="s">
        <v>56</v>
      </c>
      <c r="E104" s="39" t="s">
        <v>3172</v>
      </c>
    </row>
    <row r="105" spans="1:5" ht="12.75">
      <c r="A105" s="35" t="s">
        <v>57</v>
      </c>
      <c r="E105" s="40" t="s">
        <v>2406</v>
      </c>
    </row>
    <row r="106" spans="1:5" ht="89.25">
      <c r="A106" t="s">
        <v>59</v>
      </c>
      <c r="E106" s="39" t="s">
        <v>3164</v>
      </c>
    </row>
    <row r="107" spans="1:16" ht="12.75">
      <c r="A107" t="s">
        <v>50</v>
      </c>
      <c s="34" t="s">
        <v>328</v>
      </c>
      <c s="34" t="s">
        <v>3173</v>
      </c>
      <c s="35" t="s">
        <v>5</v>
      </c>
      <c s="6" t="s">
        <v>3174</v>
      </c>
      <c s="36" t="s">
        <v>154</v>
      </c>
      <c s="37">
        <v>568.14</v>
      </c>
      <c s="36">
        <v>0.00095</v>
      </c>
      <c s="36">
        <f>ROUND(G107*H107,6)</f>
      </c>
      <c r="L107" s="38">
        <v>0</v>
      </c>
      <c s="32">
        <f>ROUND(ROUND(L107,2)*ROUND(G107,3),2)</f>
      </c>
      <c s="36" t="s">
        <v>121</v>
      </c>
      <c>
        <f>(M107*21)/100</f>
      </c>
      <c t="s">
        <v>28</v>
      </c>
    </row>
    <row r="108" spans="1:5" ht="12.75">
      <c r="A108" s="35" t="s">
        <v>56</v>
      </c>
      <c r="E108" s="39" t="s">
        <v>3174</v>
      </c>
    </row>
    <row r="109" spans="1:5" ht="25.5">
      <c r="A109" s="35" t="s">
        <v>57</v>
      </c>
      <c r="E109" s="40" t="s">
        <v>3167</v>
      </c>
    </row>
    <row r="110" spans="1:5" ht="12.75">
      <c r="A110" t="s">
        <v>59</v>
      </c>
      <c r="E110" s="39" t="s">
        <v>5</v>
      </c>
    </row>
    <row r="111" spans="1:16" ht="25.5">
      <c r="A111" t="s">
        <v>50</v>
      </c>
      <c s="34" t="s">
        <v>332</v>
      </c>
      <c s="34" t="s">
        <v>2244</v>
      </c>
      <c s="35" t="s">
        <v>5</v>
      </c>
      <c s="6" t="s">
        <v>2245</v>
      </c>
      <c s="36" t="s">
        <v>182</v>
      </c>
      <c s="37">
        <v>3.402</v>
      </c>
      <c s="36">
        <v>0</v>
      </c>
      <c s="36">
        <f>ROUND(G111*H111,6)</f>
      </c>
      <c r="L111" s="38">
        <v>0</v>
      </c>
      <c s="32">
        <f>ROUND(ROUND(L111,2)*ROUND(G111,3),2)</f>
      </c>
      <c s="36" t="s">
        <v>121</v>
      </c>
      <c>
        <f>(M111*21)/100</f>
      </c>
      <c t="s">
        <v>28</v>
      </c>
    </row>
    <row r="112" spans="1:5" ht="25.5">
      <c r="A112" s="35" t="s">
        <v>56</v>
      </c>
      <c r="E112" s="39" t="s">
        <v>2245</v>
      </c>
    </row>
    <row r="113" spans="1:5" ht="12.75">
      <c r="A113" s="35" t="s">
        <v>57</v>
      </c>
      <c r="E113" s="40" t="s">
        <v>5</v>
      </c>
    </row>
    <row r="114" spans="1:5" ht="114.75">
      <c r="A114" t="s">
        <v>59</v>
      </c>
      <c r="E114" s="39" t="s">
        <v>1146</v>
      </c>
    </row>
    <row r="115" spans="1:13" ht="12.75">
      <c r="A115" t="s">
        <v>47</v>
      </c>
      <c r="C115" s="31" t="s">
        <v>1325</v>
      </c>
      <c r="E115" s="33" t="s">
        <v>1326</v>
      </c>
      <c r="J115" s="32">
        <f>0</f>
      </c>
      <c s="32">
        <f>0</f>
      </c>
      <c s="32">
        <f>0+L116+L120+L124+L128+L132+L136+L140+L144+L148+L152+L156+L160+L164+L168+L172+L176</f>
      </c>
      <c s="32">
        <f>0+M116+M120+M124+M128+M132+M136+M140+M144+M148+M152+M156+M160+M164+M168+M172+M176</f>
      </c>
    </row>
    <row r="116" spans="1:16" ht="25.5">
      <c r="A116" t="s">
        <v>50</v>
      </c>
      <c s="34" t="s">
        <v>335</v>
      </c>
      <c s="34" t="s">
        <v>3175</v>
      </c>
      <c s="35" t="s">
        <v>5</v>
      </c>
      <c s="6" t="s">
        <v>3176</v>
      </c>
      <c s="36" t="s">
        <v>89</v>
      </c>
      <c s="37">
        <v>8</v>
      </c>
      <c s="36">
        <v>0</v>
      </c>
      <c s="36">
        <f>ROUND(G116*H116,6)</f>
      </c>
      <c r="L116" s="38">
        <v>0</v>
      </c>
      <c s="32">
        <f>ROUND(ROUND(L116,2)*ROUND(G116,3),2)</f>
      </c>
      <c s="36" t="s">
        <v>55</v>
      </c>
      <c>
        <f>(M116*21)/100</f>
      </c>
      <c t="s">
        <v>28</v>
      </c>
    </row>
    <row r="117" spans="1:5" ht="25.5">
      <c r="A117" s="35" t="s">
        <v>56</v>
      </c>
      <c r="E117" s="39" t="s">
        <v>3176</v>
      </c>
    </row>
    <row r="118" spans="1:5" ht="12.75">
      <c r="A118" s="35" t="s">
        <v>57</v>
      </c>
      <c r="E118" s="40" t="s">
        <v>5</v>
      </c>
    </row>
    <row r="119" spans="1:5" ht="12.75">
      <c r="A119" t="s">
        <v>59</v>
      </c>
      <c r="E119" s="39" t="s">
        <v>5</v>
      </c>
    </row>
    <row r="120" spans="1:16" ht="25.5">
      <c r="A120" t="s">
        <v>50</v>
      </c>
      <c s="34" t="s">
        <v>341</v>
      </c>
      <c s="34" t="s">
        <v>3177</v>
      </c>
      <c s="35" t="s">
        <v>5</v>
      </c>
      <c s="6" t="s">
        <v>3178</v>
      </c>
      <c s="36" t="s">
        <v>89</v>
      </c>
      <c s="37">
        <v>5</v>
      </c>
      <c s="36">
        <v>0</v>
      </c>
      <c s="36">
        <f>ROUND(G120*H120,6)</f>
      </c>
      <c r="L120" s="38">
        <v>0</v>
      </c>
      <c s="32">
        <f>ROUND(ROUND(L120,2)*ROUND(G120,3),2)</f>
      </c>
      <c s="36" t="s">
        <v>55</v>
      </c>
      <c>
        <f>(M120*21)/100</f>
      </c>
      <c t="s">
        <v>28</v>
      </c>
    </row>
    <row r="121" spans="1:5" ht="25.5">
      <c r="A121" s="35" t="s">
        <v>56</v>
      </c>
      <c r="E121" s="39" t="s">
        <v>3178</v>
      </c>
    </row>
    <row r="122" spans="1:5" ht="12.75">
      <c r="A122" s="35" t="s">
        <v>57</v>
      </c>
      <c r="E122" s="40" t="s">
        <v>5</v>
      </c>
    </row>
    <row r="123" spans="1:5" ht="12.75">
      <c r="A123" t="s">
        <v>59</v>
      </c>
      <c r="E123" s="39" t="s">
        <v>5</v>
      </c>
    </row>
    <row r="124" spans="1:16" ht="25.5">
      <c r="A124" t="s">
        <v>50</v>
      </c>
      <c s="34" t="s">
        <v>255</v>
      </c>
      <c s="34" t="s">
        <v>3179</v>
      </c>
      <c s="35" t="s">
        <v>5</v>
      </c>
      <c s="6" t="s">
        <v>3180</v>
      </c>
      <c s="36" t="s">
        <v>89</v>
      </c>
      <c s="37">
        <v>3</v>
      </c>
      <c s="36">
        <v>0</v>
      </c>
      <c s="36">
        <f>ROUND(G124*H124,6)</f>
      </c>
      <c r="L124" s="38">
        <v>0</v>
      </c>
      <c s="32">
        <f>ROUND(ROUND(L124,2)*ROUND(G124,3),2)</f>
      </c>
      <c s="36" t="s">
        <v>55</v>
      </c>
      <c>
        <f>(M124*21)/100</f>
      </c>
      <c t="s">
        <v>28</v>
      </c>
    </row>
    <row r="125" spans="1:5" ht="25.5">
      <c r="A125" s="35" t="s">
        <v>56</v>
      </c>
      <c r="E125" s="39" t="s">
        <v>3180</v>
      </c>
    </row>
    <row r="126" spans="1:5" ht="12.75">
      <c r="A126" s="35" t="s">
        <v>57</v>
      </c>
      <c r="E126" s="40" t="s">
        <v>5</v>
      </c>
    </row>
    <row r="127" spans="1:5" ht="12.75">
      <c r="A127" t="s">
        <v>59</v>
      </c>
      <c r="E127" s="39" t="s">
        <v>5</v>
      </c>
    </row>
    <row r="128" spans="1:16" ht="25.5">
      <c r="A128" t="s">
        <v>50</v>
      </c>
      <c s="34" t="s">
        <v>259</v>
      </c>
      <c s="34" t="s">
        <v>3181</v>
      </c>
      <c s="35" t="s">
        <v>5</v>
      </c>
      <c s="6" t="s">
        <v>3182</v>
      </c>
      <c s="36" t="s">
        <v>89</v>
      </c>
      <c s="37">
        <v>1</v>
      </c>
      <c s="36">
        <v>0</v>
      </c>
      <c s="36">
        <f>ROUND(G128*H128,6)</f>
      </c>
      <c r="L128" s="38">
        <v>0</v>
      </c>
      <c s="32">
        <f>ROUND(ROUND(L128,2)*ROUND(G128,3),2)</f>
      </c>
      <c s="36" t="s">
        <v>55</v>
      </c>
      <c>
        <f>(M128*21)/100</f>
      </c>
      <c t="s">
        <v>28</v>
      </c>
    </row>
    <row r="129" spans="1:5" ht="25.5">
      <c r="A129" s="35" t="s">
        <v>56</v>
      </c>
      <c r="E129" s="39" t="s">
        <v>3182</v>
      </c>
    </row>
    <row r="130" spans="1:5" ht="12.75">
      <c r="A130" s="35" t="s">
        <v>57</v>
      </c>
      <c r="E130" s="40" t="s">
        <v>5</v>
      </c>
    </row>
    <row r="131" spans="1:5" ht="12.75">
      <c r="A131" t="s">
        <v>59</v>
      </c>
      <c r="E131" s="39" t="s">
        <v>5</v>
      </c>
    </row>
    <row r="132" spans="1:16" ht="25.5">
      <c r="A132" t="s">
        <v>50</v>
      </c>
      <c s="34" t="s">
        <v>262</v>
      </c>
      <c s="34" t="s">
        <v>3183</v>
      </c>
      <c s="35" t="s">
        <v>5</v>
      </c>
      <c s="6" t="s">
        <v>3184</v>
      </c>
      <c s="36" t="s">
        <v>89</v>
      </c>
      <c s="37">
        <v>1</v>
      </c>
      <c s="36">
        <v>0</v>
      </c>
      <c s="36">
        <f>ROUND(G132*H132,6)</f>
      </c>
      <c r="L132" s="38">
        <v>0</v>
      </c>
      <c s="32">
        <f>ROUND(ROUND(L132,2)*ROUND(G132,3),2)</f>
      </c>
      <c s="36" t="s">
        <v>55</v>
      </c>
      <c>
        <f>(M132*21)/100</f>
      </c>
      <c t="s">
        <v>28</v>
      </c>
    </row>
    <row r="133" spans="1:5" ht="25.5">
      <c r="A133" s="35" t="s">
        <v>56</v>
      </c>
      <c r="E133" s="39" t="s">
        <v>3184</v>
      </c>
    </row>
    <row r="134" spans="1:5" ht="12.75">
      <c r="A134" s="35" t="s">
        <v>57</v>
      </c>
      <c r="E134" s="40" t="s">
        <v>5</v>
      </c>
    </row>
    <row r="135" spans="1:5" ht="12.75">
      <c r="A135" t="s">
        <v>59</v>
      </c>
      <c r="E135" s="39" t="s">
        <v>5</v>
      </c>
    </row>
    <row r="136" spans="1:16" ht="25.5">
      <c r="A136" t="s">
        <v>50</v>
      </c>
      <c s="34" t="s">
        <v>268</v>
      </c>
      <c s="34" t="s">
        <v>3185</v>
      </c>
      <c s="35" t="s">
        <v>5</v>
      </c>
      <c s="6" t="s">
        <v>3186</v>
      </c>
      <c s="36" t="s">
        <v>89</v>
      </c>
      <c s="37">
        <v>1</v>
      </c>
      <c s="36">
        <v>0</v>
      </c>
      <c s="36">
        <f>ROUND(G136*H136,6)</f>
      </c>
      <c r="L136" s="38">
        <v>0</v>
      </c>
      <c s="32">
        <f>ROUND(ROUND(L136,2)*ROUND(G136,3),2)</f>
      </c>
      <c s="36" t="s">
        <v>55</v>
      </c>
      <c>
        <f>(M136*21)/100</f>
      </c>
      <c t="s">
        <v>28</v>
      </c>
    </row>
    <row r="137" spans="1:5" ht="25.5">
      <c r="A137" s="35" t="s">
        <v>56</v>
      </c>
      <c r="E137" s="39" t="s">
        <v>3186</v>
      </c>
    </row>
    <row r="138" spans="1:5" ht="12.75">
      <c r="A138" s="35" t="s">
        <v>57</v>
      </c>
      <c r="E138" s="40" t="s">
        <v>5</v>
      </c>
    </row>
    <row r="139" spans="1:5" ht="12.75">
      <c r="A139" t="s">
        <v>59</v>
      </c>
      <c r="E139" s="39" t="s">
        <v>5</v>
      </c>
    </row>
    <row r="140" spans="1:16" ht="25.5">
      <c r="A140" t="s">
        <v>50</v>
      </c>
      <c s="34" t="s">
        <v>272</v>
      </c>
      <c s="34" t="s">
        <v>3187</v>
      </c>
      <c s="35" t="s">
        <v>5</v>
      </c>
      <c s="6" t="s">
        <v>3188</v>
      </c>
      <c s="36" t="s">
        <v>89</v>
      </c>
      <c s="37">
        <v>2</v>
      </c>
      <c s="36">
        <v>0</v>
      </c>
      <c s="36">
        <f>ROUND(G140*H140,6)</f>
      </c>
      <c r="L140" s="38">
        <v>0</v>
      </c>
      <c s="32">
        <f>ROUND(ROUND(L140,2)*ROUND(G140,3),2)</f>
      </c>
      <c s="36" t="s">
        <v>55</v>
      </c>
      <c>
        <f>(M140*21)/100</f>
      </c>
      <c t="s">
        <v>28</v>
      </c>
    </row>
    <row r="141" spans="1:5" ht="25.5">
      <c r="A141" s="35" t="s">
        <v>56</v>
      </c>
      <c r="E141" s="39" t="s">
        <v>3188</v>
      </c>
    </row>
    <row r="142" spans="1:5" ht="12.75">
      <c r="A142" s="35" t="s">
        <v>57</v>
      </c>
      <c r="E142" s="40" t="s">
        <v>5</v>
      </c>
    </row>
    <row r="143" spans="1:5" ht="12.75">
      <c r="A143" t="s">
        <v>59</v>
      </c>
      <c r="E143" s="39" t="s">
        <v>5</v>
      </c>
    </row>
    <row r="144" spans="1:16" ht="25.5">
      <c r="A144" t="s">
        <v>50</v>
      </c>
      <c s="34" t="s">
        <v>276</v>
      </c>
      <c s="34" t="s">
        <v>3189</v>
      </c>
      <c s="35" t="s">
        <v>5</v>
      </c>
      <c s="6" t="s">
        <v>3190</v>
      </c>
      <c s="36" t="s">
        <v>89</v>
      </c>
      <c s="37">
        <v>13</v>
      </c>
      <c s="36">
        <v>0</v>
      </c>
      <c s="36">
        <f>ROUND(G144*H144,6)</f>
      </c>
      <c r="L144" s="38">
        <v>0</v>
      </c>
      <c s="32">
        <f>ROUND(ROUND(L144,2)*ROUND(G144,3),2)</f>
      </c>
      <c s="36" t="s">
        <v>55</v>
      </c>
      <c>
        <f>(M144*21)/100</f>
      </c>
      <c t="s">
        <v>28</v>
      </c>
    </row>
    <row r="145" spans="1:5" ht="25.5">
      <c r="A145" s="35" t="s">
        <v>56</v>
      </c>
      <c r="E145" s="39" t="s">
        <v>3190</v>
      </c>
    </row>
    <row r="146" spans="1:5" ht="12.75">
      <c r="A146" s="35" t="s">
        <v>57</v>
      </c>
      <c r="E146" s="40" t="s">
        <v>5</v>
      </c>
    </row>
    <row r="147" spans="1:5" ht="12.75">
      <c r="A147" t="s">
        <v>59</v>
      </c>
      <c r="E147" s="39" t="s">
        <v>5</v>
      </c>
    </row>
    <row r="148" spans="1:16" ht="25.5">
      <c r="A148" t="s">
        <v>50</v>
      </c>
      <c s="34" t="s">
        <v>280</v>
      </c>
      <c s="34" t="s">
        <v>3191</v>
      </c>
      <c s="35" t="s">
        <v>5</v>
      </c>
      <c s="6" t="s">
        <v>3192</v>
      </c>
      <c s="36" t="s">
        <v>89</v>
      </c>
      <c s="37">
        <v>15</v>
      </c>
      <c s="36">
        <v>0</v>
      </c>
      <c s="36">
        <f>ROUND(G148*H148,6)</f>
      </c>
      <c r="L148" s="38">
        <v>0</v>
      </c>
      <c s="32">
        <f>ROUND(ROUND(L148,2)*ROUND(G148,3),2)</f>
      </c>
      <c s="36" t="s">
        <v>55</v>
      </c>
      <c>
        <f>(M148*21)/100</f>
      </c>
      <c t="s">
        <v>28</v>
      </c>
    </row>
    <row r="149" spans="1:5" ht="25.5">
      <c r="A149" s="35" t="s">
        <v>56</v>
      </c>
      <c r="E149" s="39" t="s">
        <v>3192</v>
      </c>
    </row>
    <row r="150" spans="1:5" ht="12.75">
      <c r="A150" s="35" t="s">
        <v>57</v>
      </c>
      <c r="E150" s="40" t="s">
        <v>5</v>
      </c>
    </row>
    <row r="151" spans="1:5" ht="12.75">
      <c r="A151" t="s">
        <v>59</v>
      </c>
      <c r="E151" s="39" t="s">
        <v>5</v>
      </c>
    </row>
    <row r="152" spans="1:16" ht="12.75">
      <c r="A152" t="s">
        <v>50</v>
      </c>
      <c s="34" t="s">
        <v>528</v>
      </c>
      <c s="34" t="s">
        <v>3193</v>
      </c>
      <c s="35" t="s">
        <v>5</v>
      </c>
      <c s="6" t="s">
        <v>3194</v>
      </c>
      <c s="36" t="s">
        <v>89</v>
      </c>
      <c s="37">
        <v>4</v>
      </c>
      <c s="36">
        <v>0</v>
      </c>
      <c s="36">
        <f>ROUND(G152*H152,6)</f>
      </c>
      <c r="L152" s="38">
        <v>0</v>
      </c>
      <c s="32">
        <f>ROUND(ROUND(L152,2)*ROUND(G152,3),2)</f>
      </c>
      <c s="36" t="s">
        <v>55</v>
      </c>
      <c>
        <f>(M152*21)/100</f>
      </c>
      <c t="s">
        <v>28</v>
      </c>
    </row>
    <row r="153" spans="1:5" ht="12.75">
      <c r="A153" s="35" t="s">
        <v>56</v>
      </c>
      <c r="E153" s="39" t="s">
        <v>3194</v>
      </c>
    </row>
    <row r="154" spans="1:5" ht="12.75">
      <c r="A154" s="35" t="s">
        <v>57</v>
      </c>
      <c r="E154" s="40" t="s">
        <v>5</v>
      </c>
    </row>
    <row r="155" spans="1:5" ht="12.75">
      <c r="A155" t="s">
        <v>59</v>
      </c>
      <c r="E155" s="39" t="s">
        <v>5</v>
      </c>
    </row>
    <row r="156" spans="1:16" ht="25.5">
      <c r="A156" t="s">
        <v>50</v>
      </c>
      <c s="34" t="s">
        <v>532</v>
      </c>
      <c s="34" t="s">
        <v>3195</v>
      </c>
      <c s="35" t="s">
        <v>5</v>
      </c>
      <c s="6" t="s">
        <v>3196</v>
      </c>
      <c s="36" t="s">
        <v>89</v>
      </c>
      <c s="37">
        <v>1</v>
      </c>
      <c s="36">
        <v>0</v>
      </c>
      <c s="36">
        <f>ROUND(G156*H156,6)</f>
      </c>
      <c r="L156" s="38">
        <v>0</v>
      </c>
      <c s="32">
        <f>ROUND(ROUND(L156,2)*ROUND(G156,3),2)</f>
      </c>
      <c s="36" t="s">
        <v>55</v>
      </c>
      <c>
        <f>(M156*21)/100</f>
      </c>
      <c t="s">
        <v>28</v>
      </c>
    </row>
    <row r="157" spans="1:5" ht="25.5">
      <c r="A157" s="35" t="s">
        <v>56</v>
      </c>
      <c r="E157" s="39" t="s">
        <v>3196</v>
      </c>
    </row>
    <row r="158" spans="1:5" ht="12.75">
      <c r="A158" s="35" t="s">
        <v>57</v>
      </c>
      <c r="E158" s="40" t="s">
        <v>5</v>
      </c>
    </row>
    <row r="159" spans="1:5" ht="12.75">
      <c r="A159" t="s">
        <v>59</v>
      </c>
      <c r="E159" s="39" t="s">
        <v>5</v>
      </c>
    </row>
    <row r="160" spans="1:16" ht="38.25">
      <c r="A160" t="s">
        <v>50</v>
      </c>
      <c s="34" t="s">
        <v>533</v>
      </c>
      <c s="34" t="s">
        <v>3197</v>
      </c>
      <c s="35" t="s">
        <v>5</v>
      </c>
      <c s="6" t="s">
        <v>3198</v>
      </c>
      <c s="36" t="s">
        <v>89</v>
      </c>
      <c s="37">
        <v>4</v>
      </c>
      <c s="36">
        <v>0.000268</v>
      </c>
      <c s="36">
        <f>ROUND(G160*H160,6)</f>
      </c>
      <c r="L160" s="38">
        <v>0</v>
      </c>
      <c s="32">
        <f>ROUND(ROUND(L160,2)*ROUND(G160,3),2)</f>
      </c>
      <c s="36" t="s">
        <v>121</v>
      </c>
      <c>
        <f>(M160*21)/100</f>
      </c>
      <c t="s">
        <v>28</v>
      </c>
    </row>
    <row r="161" spans="1:5" ht="38.25">
      <c r="A161" s="35" t="s">
        <v>56</v>
      </c>
      <c r="E161" s="39" t="s">
        <v>3199</v>
      </c>
    </row>
    <row r="162" spans="1:5" ht="12.75">
      <c r="A162" s="35" t="s">
        <v>57</v>
      </c>
      <c r="E162" s="40" t="s">
        <v>3200</v>
      </c>
    </row>
    <row r="163" spans="1:5" ht="63.75">
      <c r="A163" t="s">
        <v>59</v>
      </c>
      <c r="E163" s="39" t="s">
        <v>3201</v>
      </c>
    </row>
    <row r="164" spans="1:16" ht="12.75">
      <c r="A164" t="s">
        <v>50</v>
      </c>
      <c s="34" t="s">
        <v>538</v>
      </c>
      <c s="34" t="s">
        <v>3202</v>
      </c>
      <c s="35" t="s">
        <v>5</v>
      </c>
      <c s="6" t="s">
        <v>3203</v>
      </c>
      <c s="36" t="s">
        <v>89</v>
      </c>
      <c s="37">
        <v>4</v>
      </c>
      <c s="36">
        <v>0.0165</v>
      </c>
      <c s="36">
        <f>ROUND(G164*H164,6)</f>
      </c>
      <c r="L164" s="38">
        <v>0</v>
      </c>
      <c s="32">
        <f>ROUND(ROUND(L164,2)*ROUND(G164,3),2)</f>
      </c>
      <c s="36" t="s">
        <v>121</v>
      </c>
      <c>
        <f>(M164*21)/100</f>
      </c>
      <c t="s">
        <v>28</v>
      </c>
    </row>
    <row r="165" spans="1:5" ht="12.75">
      <c r="A165" s="35" t="s">
        <v>56</v>
      </c>
      <c r="E165" s="39" t="s">
        <v>3203</v>
      </c>
    </row>
    <row r="166" spans="1:5" ht="12.75">
      <c r="A166" s="35" t="s">
        <v>57</v>
      </c>
      <c r="E166" s="40" t="s">
        <v>5</v>
      </c>
    </row>
    <row r="167" spans="1:5" ht="12.75">
      <c r="A167" t="s">
        <v>59</v>
      </c>
      <c r="E167" s="39" t="s">
        <v>5</v>
      </c>
    </row>
    <row r="168" spans="1:16" ht="12.75">
      <c r="A168" t="s">
        <v>50</v>
      </c>
      <c s="34" t="s">
        <v>541</v>
      </c>
      <c s="34" t="s">
        <v>3204</v>
      </c>
      <c s="35" t="s">
        <v>5</v>
      </c>
      <c s="6" t="s">
        <v>3205</v>
      </c>
      <c s="36" t="s">
        <v>89</v>
      </c>
      <c s="37">
        <v>4</v>
      </c>
      <c s="36">
        <v>0.0014</v>
      </c>
      <c s="36">
        <f>ROUND(G168*H168,6)</f>
      </c>
      <c r="L168" s="38">
        <v>0</v>
      </c>
      <c s="32">
        <f>ROUND(ROUND(L168,2)*ROUND(G168,3),2)</f>
      </c>
      <c s="36" t="s">
        <v>121</v>
      </c>
      <c>
        <f>(M168*21)/100</f>
      </c>
      <c t="s">
        <v>28</v>
      </c>
    </row>
    <row r="169" spans="1:5" ht="12.75">
      <c r="A169" s="35" t="s">
        <v>56</v>
      </c>
      <c r="E169" s="39" t="s">
        <v>3205</v>
      </c>
    </row>
    <row r="170" spans="1:5" ht="12.75">
      <c r="A170" s="35" t="s">
        <v>57</v>
      </c>
      <c r="E170" s="40" t="s">
        <v>5</v>
      </c>
    </row>
    <row r="171" spans="1:5" ht="12.75">
      <c r="A171" t="s">
        <v>59</v>
      </c>
      <c r="E171" s="39" t="s">
        <v>5</v>
      </c>
    </row>
    <row r="172" spans="1:16" ht="12.75">
      <c r="A172" t="s">
        <v>50</v>
      </c>
      <c s="34" t="s">
        <v>542</v>
      </c>
      <c s="34" t="s">
        <v>2620</v>
      </c>
      <c s="35" t="s">
        <v>5</v>
      </c>
      <c s="6" t="s">
        <v>2621</v>
      </c>
      <c s="36" t="s">
        <v>82</v>
      </c>
      <c s="37">
        <v>5.5</v>
      </c>
      <c s="36">
        <v>0.004</v>
      </c>
      <c s="36">
        <f>ROUND(G172*H172,6)</f>
      </c>
      <c r="L172" s="38">
        <v>0</v>
      </c>
      <c s="32">
        <f>ROUND(ROUND(L172,2)*ROUND(G172,3),2)</f>
      </c>
      <c s="36" t="s">
        <v>121</v>
      </c>
      <c>
        <f>(M172*21)/100</f>
      </c>
      <c t="s">
        <v>28</v>
      </c>
    </row>
    <row r="173" spans="1:5" ht="12.75">
      <c r="A173" s="35" t="s">
        <v>56</v>
      </c>
      <c r="E173" s="39" t="s">
        <v>2621</v>
      </c>
    </row>
    <row r="174" spans="1:5" ht="12.75">
      <c r="A174" s="35" t="s">
        <v>57</v>
      </c>
      <c r="E174" s="40" t="s">
        <v>2622</v>
      </c>
    </row>
    <row r="175" spans="1:5" ht="12.75">
      <c r="A175" t="s">
        <v>59</v>
      </c>
      <c r="E175" s="39" t="s">
        <v>5</v>
      </c>
    </row>
    <row r="176" spans="1:16" ht="25.5">
      <c r="A176" t="s">
        <v>50</v>
      </c>
      <c s="34" t="s">
        <v>543</v>
      </c>
      <c s="34" t="s">
        <v>3206</v>
      </c>
      <c s="35" t="s">
        <v>5</v>
      </c>
      <c s="6" t="s">
        <v>3207</v>
      </c>
      <c s="36" t="s">
        <v>2717</v>
      </c>
      <c s="37">
        <v>6940.58</v>
      </c>
      <c s="36">
        <v>0</v>
      </c>
      <c s="36">
        <f>ROUND(G176*H176,6)</f>
      </c>
      <c r="L176" s="38">
        <v>0</v>
      </c>
      <c s="32">
        <f>ROUND(ROUND(L176,2)*ROUND(G176,3),2)</f>
      </c>
      <c s="36" t="s">
        <v>121</v>
      </c>
      <c>
        <f>(M176*21)/100</f>
      </c>
      <c t="s">
        <v>28</v>
      </c>
    </row>
    <row r="177" spans="1:5" ht="25.5">
      <c r="A177" s="35" t="s">
        <v>56</v>
      </c>
      <c r="E177" s="39" t="s">
        <v>3207</v>
      </c>
    </row>
    <row r="178" spans="1:5" ht="12.75">
      <c r="A178" s="35" t="s">
        <v>57</v>
      </c>
      <c r="E178" s="40" t="s">
        <v>5</v>
      </c>
    </row>
    <row r="179" spans="1:5" ht="114.75">
      <c r="A179" t="s">
        <v>59</v>
      </c>
      <c r="E179" s="39" t="s">
        <v>921</v>
      </c>
    </row>
    <row r="180" spans="1:13" ht="12.75">
      <c r="A180" t="s">
        <v>47</v>
      </c>
      <c r="C180" s="31" t="s">
        <v>253</v>
      </c>
      <c r="E180" s="33" t="s">
        <v>254</v>
      </c>
      <c r="J180" s="32">
        <f>0</f>
      </c>
      <c s="32">
        <f>0</f>
      </c>
      <c s="32">
        <f>0+L181+L185+L189+L193+L197+L201+L205</f>
      </c>
      <c s="32">
        <f>0+M181+M185+M189+M193+M197+M201+M205</f>
      </c>
    </row>
    <row r="181" spans="1:16" ht="12.75">
      <c r="A181" t="s">
        <v>50</v>
      </c>
      <c s="34" t="s">
        <v>544</v>
      </c>
      <c s="34" t="s">
        <v>3208</v>
      </c>
      <c s="35" t="s">
        <v>5</v>
      </c>
      <c s="6" t="s">
        <v>3209</v>
      </c>
      <c s="36" t="s">
        <v>89</v>
      </c>
      <c s="37">
        <v>1</v>
      </c>
      <c s="36">
        <v>0</v>
      </c>
      <c s="36">
        <f>ROUND(G181*H181,6)</f>
      </c>
      <c r="L181" s="38">
        <v>0</v>
      </c>
      <c s="32">
        <f>ROUND(ROUND(L181,2)*ROUND(G181,3),2)</f>
      </c>
      <c s="36" t="s">
        <v>55</v>
      </c>
      <c>
        <f>(M181*21)/100</f>
      </c>
      <c t="s">
        <v>28</v>
      </c>
    </row>
    <row r="182" spans="1:5" ht="12.75">
      <c r="A182" s="35" t="s">
        <v>56</v>
      </c>
      <c r="E182" s="39" t="s">
        <v>3209</v>
      </c>
    </row>
    <row r="183" spans="1:5" ht="12.75">
      <c r="A183" s="35" t="s">
        <v>57</v>
      </c>
      <c r="E183" s="40" t="s">
        <v>5</v>
      </c>
    </row>
    <row r="184" spans="1:5" ht="12.75">
      <c r="A184" t="s">
        <v>59</v>
      </c>
      <c r="E184" s="39" t="s">
        <v>5</v>
      </c>
    </row>
    <row r="185" spans="1:16" ht="12.75">
      <c r="A185" t="s">
        <v>50</v>
      </c>
      <c s="34" t="s">
        <v>548</v>
      </c>
      <c s="34" t="s">
        <v>3208</v>
      </c>
      <c s="35" t="s">
        <v>51</v>
      </c>
      <c s="6" t="s">
        <v>3210</v>
      </c>
      <c s="36" t="s">
        <v>89</v>
      </c>
      <c s="37">
        <v>1</v>
      </c>
      <c s="36">
        <v>0</v>
      </c>
      <c s="36">
        <f>ROUND(G185*H185,6)</f>
      </c>
      <c r="L185" s="38">
        <v>0</v>
      </c>
      <c s="32">
        <f>ROUND(ROUND(L185,2)*ROUND(G185,3),2)</f>
      </c>
      <c s="36" t="s">
        <v>55</v>
      </c>
      <c>
        <f>(M185*21)/100</f>
      </c>
      <c t="s">
        <v>28</v>
      </c>
    </row>
    <row r="186" spans="1:5" ht="12.75">
      <c r="A186" s="35" t="s">
        <v>56</v>
      </c>
      <c r="E186" s="39" t="s">
        <v>3210</v>
      </c>
    </row>
    <row r="187" spans="1:5" ht="12.75">
      <c r="A187" s="35" t="s">
        <v>57</v>
      </c>
      <c r="E187" s="40" t="s">
        <v>5</v>
      </c>
    </row>
    <row r="188" spans="1:5" ht="12.75">
      <c r="A188" t="s">
        <v>59</v>
      </c>
      <c r="E188" s="39" t="s">
        <v>5</v>
      </c>
    </row>
    <row r="189" spans="1:16" ht="12.75">
      <c r="A189" t="s">
        <v>50</v>
      </c>
      <c s="34" t="s">
        <v>682</v>
      </c>
      <c s="34" t="s">
        <v>3208</v>
      </c>
      <c s="35" t="s">
        <v>28</v>
      </c>
      <c s="6" t="s">
        <v>3211</v>
      </c>
      <c s="36" t="s">
        <v>89</v>
      </c>
      <c s="37">
        <v>3</v>
      </c>
      <c s="36">
        <v>0</v>
      </c>
      <c s="36">
        <f>ROUND(G189*H189,6)</f>
      </c>
      <c r="L189" s="38">
        <v>0</v>
      </c>
      <c s="32">
        <f>ROUND(ROUND(L189,2)*ROUND(G189,3),2)</f>
      </c>
      <c s="36" t="s">
        <v>55</v>
      </c>
      <c>
        <f>(M189*21)/100</f>
      </c>
      <c t="s">
        <v>28</v>
      </c>
    </row>
    <row r="190" spans="1:5" ht="12.75">
      <c r="A190" s="35" t="s">
        <v>56</v>
      </c>
      <c r="E190" s="39" t="s">
        <v>3211</v>
      </c>
    </row>
    <row r="191" spans="1:5" ht="12.75">
      <c r="A191" s="35" t="s">
        <v>57</v>
      </c>
      <c r="E191" s="40" t="s">
        <v>5</v>
      </c>
    </row>
    <row r="192" spans="1:5" ht="12.75">
      <c r="A192" t="s">
        <v>59</v>
      </c>
      <c r="E192" s="39" t="s">
        <v>5</v>
      </c>
    </row>
    <row r="193" spans="1:16" ht="12.75">
      <c r="A193" t="s">
        <v>50</v>
      </c>
      <c s="34" t="s">
        <v>686</v>
      </c>
      <c s="34" t="s">
        <v>3208</v>
      </c>
      <c s="35" t="s">
        <v>26</v>
      </c>
      <c s="6" t="s">
        <v>3212</v>
      </c>
      <c s="36" t="s">
        <v>89</v>
      </c>
      <c s="37">
        <v>1</v>
      </c>
      <c s="36">
        <v>0</v>
      </c>
      <c s="36">
        <f>ROUND(G193*H193,6)</f>
      </c>
      <c r="L193" s="38">
        <v>0</v>
      </c>
      <c s="32">
        <f>ROUND(ROUND(L193,2)*ROUND(G193,3),2)</f>
      </c>
      <c s="36" t="s">
        <v>55</v>
      </c>
      <c>
        <f>(M193*21)/100</f>
      </c>
      <c t="s">
        <v>28</v>
      </c>
    </row>
    <row r="194" spans="1:5" ht="12.75">
      <c r="A194" s="35" t="s">
        <v>56</v>
      </c>
      <c r="E194" s="39" t="s">
        <v>3212</v>
      </c>
    </row>
    <row r="195" spans="1:5" ht="12.75">
      <c r="A195" s="35" t="s">
        <v>57</v>
      </c>
      <c r="E195" s="40" t="s">
        <v>5</v>
      </c>
    </row>
    <row r="196" spans="1:5" ht="12.75">
      <c r="A196" t="s">
        <v>59</v>
      </c>
      <c r="E196" s="39" t="s">
        <v>5</v>
      </c>
    </row>
    <row r="197" spans="1:16" ht="12.75">
      <c r="A197" t="s">
        <v>50</v>
      </c>
      <c s="34" t="s">
        <v>690</v>
      </c>
      <c s="34" t="s">
        <v>3208</v>
      </c>
      <c s="35" t="s">
        <v>67</v>
      </c>
      <c s="6" t="s">
        <v>3213</v>
      </c>
      <c s="36" t="s">
        <v>89</v>
      </c>
      <c s="37">
        <v>1</v>
      </c>
      <c s="36">
        <v>0</v>
      </c>
      <c s="36">
        <f>ROUND(G197*H197,6)</f>
      </c>
      <c r="L197" s="38">
        <v>0</v>
      </c>
      <c s="32">
        <f>ROUND(ROUND(L197,2)*ROUND(G197,3),2)</f>
      </c>
      <c s="36" t="s">
        <v>55</v>
      </c>
      <c>
        <f>(M197*21)/100</f>
      </c>
      <c t="s">
        <v>28</v>
      </c>
    </row>
    <row r="198" spans="1:5" ht="12.75">
      <c r="A198" s="35" t="s">
        <v>56</v>
      </c>
      <c r="E198" s="39" t="s">
        <v>3213</v>
      </c>
    </row>
    <row r="199" spans="1:5" ht="12.75">
      <c r="A199" s="35" t="s">
        <v>57</v>
      </c>
      <c r="E199" s="40" t="s">
        <v>5</v>
      </c>
    </row>
    <row r="200" spans="1:5" ht="12.75">
      <c r="A200" t="s">
        <v>59</v>
      </c>
      <c r="E200" s="39" t="s">
        <v>5</v>
      </c>
    </row>
    <row r="201" spans="1:16" ht="12.75">
      <c r="A201" t="s">
        <v>50</v>
      </c>
      <c s="34" t="s">
        <v>693</v>
      </c>
      <c s="34" t="s">
        <v>3208</v>
      </c>
      <c s="35" t="s">
        <v>71</v>
      </c>
      <c s="6" t="s">
        <v>3214</v>
      </c>
      <c s="36" t="s">
        <v>89</v>
      </c>
      <c s="37">
        <v>1</v>
      </c>
      <c s="36">
        <v>0</v>
      </c>
      <c s="36">
        <f>ROUND(G201*H201,6)</f>
      </c>
      <c r="L201" s="38">
        <v>0</v>
      </c>
      <c s="32">
        <f>ROUND(ROUND(L201,2)*ROUND(G201,3),2)</f>
      </c>
      <c s="36" t="s">
        <v>55</v>
      </c>
      <c>
        <f>(M201*21)/100</f>
      </c>
      <c t="s">
        <v>28</v>
      </c>
    </row>
    <row r="202" spans="1:5" ht="12.75">
      <c r="A202" s="35" t="s">
        <v>56</v>
      </c>
      <c r="E202" s="39" t="s">
        <v>3214</v>
      </c>
    </row>
    <row r="203" spans="1:5" ht="12.75">
      <c r="A203" s="35" t="s">
        <v>57</v>
      </c>
      <c r="E203" s="40" t="s">
        <v>5</v>
      </c>
    </row>
    <row r="204" spans="1:5" ht="12.75">
      <c r="A204" t="s">
        <v>59</v>
      </c>
      <c r="E204" s="39" t="s">
        <v>5</v>
      </c>
    </row>
    <row r="205" spans="1:16" ht="25.5">
      <c r="A205" t="s">
        <v>50</v>
      </c>
      <c s="34" t="s">
        <v>697</v>
      </c>
      <c s="34" t="s">
        <v>2715</v>
      </c>
      <c s="35" t="s">
        <v>5</v>
      </c>
      <c s="6" t="s">
        <v>2716</v>
      </c>
      <c s="36" t="s">
        <v>2717</v>
      </c>
      <c s="37">
        <v>4135</v>
      </c>
      <c s="36">
        <v>0</v>
      </c>
      <c s="36">
        <f>ROUND(G205*H205,6)</f>
      </c>
      <c r="L205" s="38">
        <v>0</v>
      </c>
      <c s="32">
        <f>ROUND(ROUND(L205,2)*ROUND(G205,3),2)</f>
      </c>
      <c s="36" t="s">
        <v>121</v>
      </c>
      <c>
        <f>(M205*21)/100</f>
      </c>
      <c t="s">
        <v>28</v>
      </c>
    </row>
    <row r="206" spans="1:5" ht="25.5">
      <c r="A206" s="35" t="s">
        <v>56</v>
      </c>
      <c r="E206" s="39" t="s">
        <v>2716</v>
      </c>
    </row>
    <row r="207" spans="1:5" ht="12.75">
      <c r="A207" s="35" t="s">
        <v>57</v>
      </c>
      <c r="E207" s="40" t="s">
        <v>5</v>
      </c>
    </row>
    <row r="208" spans="1:5" ht="114.75">
      <c r="A208" t="s">
        <v>59</v>
      </c>
      <c r="E208" s="39" t="s">
        <v>265</v>
      </c>
    </row>
    <row r="209" spans="1:13" ht="12.75">
      <c r="A209" t="s">
        <v>47</v>
      </c>
      <c r="C209" s="31" t="s">
        <v>517</v>
      </c>
      <c r="E209" s="33" t="s">
        <v>518</v>
      </c>
      <c r="J209" s="32">
        <f>0</f>
      </c>
      <c s="32">
        <f>0</f>
      </c>
      <c s="32">
        <f>0+L210+L214+L218+L222+L226+L230+L234+L238+L242</f>
      </c>
      <c s="32">
        <f>0+M210+M214+M218+M222+M226+M230+M234+M238+M242</f>
      </c>
    </row>
    <row r="210" spans="1:16" ht="25.5">
      <c r="A210" t="s">
        <v>50</v>
      </c>
      <c s="34" t="s">
        <v>225</v>
      </c>
      <c s="34" t="s">
        <v>3215</v>
      </c>
      <c s="35" t="s">
        <v>5</v>
      </c>
      <c s="6" t="s">
        <v>3216</v>
      </c>
      <c s="36" t="s">
        <v>154</v>
      </c>
      <c s="37">
        <v>904.61</v>
      </c>
      <c s="36">
        <v>0</v>
      </c>
      <c s="36">
        <f>ROUND(G210*H210,6)</f>
      </c>
      <c r="L210" s="38">
        <v>0</v>
      </c>
      <c s="32">
        <f>ROUND(ROUND(L210,2)*ROUND(G210,3),2)</f>
      </c>
      <c s="36" t="s">
        <v>121</v>
      </c>
      <c>
        <f>(M210*21)/100</f>
      </c>
      <c t="s">
        <v>28</v>
      </c>
    </row>
    <row r="211" spans="1:5" ht="25.5">
      <c r="A211" s="35" t="s">
        <v>56</v>
      </c>
      <c r="E211" s="39" t="s">
        <v>3216</v>
      </c>
    </row>
    <row r="212" spans="1:5" ht="114.75">
      <c r="A212" s="35" t="s">
        <v>57</v>
      </c>
      <c r="E212" s="40" t="s">
        <v>3217</v>
      </c>
    </row>
    <row r="213" spans="1:5" ht="63.75">
      <c r="A213" t="s">
        <v>59</v>
      </c>
      <c r="E213" s="39" t="s">
        <v>3218</v>
      </c>
    </row>
    <row r="214" spans="1:16" ht="25.5">
      <c r="A214" t="s">
        <v>50</v>
      </c>
      <c s="34" t="s">
        <v>228</v>
      </c>
      <c s="34" t="s">
        <v>3219</v>
      </c>
      <c s="35" t="s">
        <v>5</v>
      </c>
      <c s="6" t="s">
        <v>3220</v>
      </c>
      <c s="36" t="s">
        <v>154</v>
      </c>
      <c s="37">
        <v>135691.5</v>
      </c>
      <c s="36">
        <v>0</v>
      </c>
      <c s="36">
        <f>ROUND(G214*H214,6)</f>
      </c>
      <c r="L214" s="38">
        <v>0</v>
      </c>
      <c s="32">
        <f>ROUND(ROUND(L214,2)*ROUND(G214,3),2)</f>
      </c>
      <c s="36" t="s">
        <v>121</v>
      </c>
      <c>
        <f>(M214*21)/100</f>
      </c>
      <c t="s">
        <v>28</v>
      </c>
    </row>
    <row r="215" spans="1:5" ht="38.25">
      <c r="A215" s="35" t="s">
        <v>56</v>
      </c>
      <c r="E215" s="39" t="s">
        <v>3221</v>
      </c>
    </row>
    <row r="216" spans="1:5" ht="12.75">
      <c r="A216" s="35" t="s">
        <v>57</v>
      </c>
      <c r="E216" s="40" t="s">
        <v>5</v>
      </c>
    </row>
    <row r="217" spans="1:5" ht="63.75">
      <c r="A217" t="s">
        <v>59</v>
      </c>
      <c r="E217" s="39" t="s">
        <v>3218</v>
      </c>
    </row>
    <row r="218" spans="1:16" ht="25.5">
      <c r="A218" t="s">
        <v>50</v>
      </c>
      <c s="34" t="s">
        <v>231</v>
      </c>
      <c s="34" t="s">
        <v>3222</v>
      </c>
      <c s="35" t="s">
        <v>5</v>
      </c>
      <c s="6" t="s">
        <v>3223</v>
      </c>
      <c s="36" t="s">
        <v>154</v>
      </c>
      <c s="37">
        <v>904.61</v>
      </c>
      <c s="36">
        <v>0</v>
      </c>
      <c s="36">
        <f>ROUND(G218*H218,6)</f>
      </c>
      <c r="L218" s="38">
        <v>0</v>
      </c>
      <c s="32">
        <f>ROUND(ROUND(L218,2)*ROUND(G218,3),2)</f>
      </c>
      <c s="36" t="s">
        <v>121</v>
      </c>
      <c>
        <f>(M218*21)/100</f>
      </c>
      <c t="s">
        <v>28</v>
      </c>
    </row>
    <row r="219" spans="1:5" ht="25.5">
      <c r="A219" s="35" t="s">
        <v>56</v>
      </c>
      <c r="E219" s="39" t="s">
        <v>3224</v>
      </c>
    </row>
    <row r="220" spans="1:5" ht="12.75">
      <c r="A220" s="35" t="s">
        <v>57</v>
      </c>
      <c r="E220" s="40" t="s">
        <v>5</v>
      </c>
    </row>
    <row r="221" spans="1:5" ht="25.5">
      <c r="A221" t="s">
        <v>59</v>
      </c>
      <c r="E221" s="39" t="s">
        <v>3225</v>
      </c>
    </row>
    <row r="222" spans="1:16" ht="25.5">
      <c r="A222" t="s">
        <v>50</v>
      </c>
      <c s="34" t="s">
        <v>235</v>
      </c>
      <c s="34" t="s">
        <v>3226</v>
      </c>
      <c s="35" t="s">
        <v>5</v>
      </c>
      <c s="6" t="s">
        <v>3227</v>
      </c>
      <c s="36" t="s">
        <v>82</v>
      </c>
      <c s="37">
        <v>452.305</v>
      </c>
      <c s="36">
        <v>0</v>
      </c>
      <c s="36">
        <f>ROUND(G222*H222,6)</f>
      </c>
      <c r="L222" s="38">
        <v>0</v>
      </c>
      <c s="32">
        <f>ROUND(ROUND(L222,2)*ROUND(G222,3),2)</f>
      </c>
      <c s="36" t="s">
        <v>121</v>
      </c>
      <c>
        <f>(M222*21)/100</f>
      </c>
      <c t="s">
        <v>28</v>
      </c>
    </row>
    <row r="223" spans="1:5" ht="25.5">
      <c r="A223" s="35" t="s">
        <v>56</v>
      </c>
      <c r="E223" s="39" t="s">
        <v>3227</v>
      </c>
    </row>
    <row r="224" spans="1:5" ht="12.75">
      <c r="A224" s="35" t="s">
        <v>57</v>
      </c>
      <c r="E224" s="40" t="s">
        <v>5</v>
      </c>
    </row>
    <row r="225" spans="1:5" ht="76.5">
      <c r="A225" t="s">
        <v>59</v>
      </c>
      <c r="E225" s="39" t="s">
        <v>3228</v>
      </c>
    </row>
    <row r="226" spans="1:16" ht="25.5">
      <c r="A226" t="s">
        <v>50</v>
      </c>
      <c s="34" t="s">
        <v>238</v>
      </c>
      <c s="34" t="s">
        <v>3229</v>
      </c>
      <c s="35" t="s">
        <v>5</v>
      </c>
      <c s="6" t="s">
        <v>3230</v>
      </c>
      <c s="36" t="s">
        <v>82</v>
      </c>
      <c s="37">
        <v>67845.75</v>
      </c>
      <c s="36">
        <v>0</v>
      </c>
      <c s="36">
        <f>ROUND(G226*H226,6)</f>
      </c>
      <c r="L226" s="38">
        <v>0</v>
      </c>
      <c s="32">
        <f>ROUND(ROUND(L226,2)*ROUND(G226,3),2)</f>
      </c>
      <c s="36" t="s">
        <v>121</v>
      </c>
      <c>
        <f>(M226*21)/100</f>
      </c>
      <c t="s">
        <v>28</v>
      </c>
    </row>
    <row r="227" spans="1:5" ht="25.5">
      <c r="A227" s="35" t="s">
        <v>56</v>
      </c>
      <c r="E227" s="39" t="s">
        <v>3230</v>
      </c>
    </row>
    <row r="228" spans="1:5" ht="25.5">
      <c r="A228" s="35" t="s">
        <v>57</v>
      </c>
      <c r="E228" s="40" t="s">
        <v>3231</v>
      </c>
    </row>
    <row r="229" spans="1:5" ht="76.5">
      <c r="A229" t="s">
        <v>59</v>
      </c>
      <c r="E229" s="39" t="s">
        <v>3228</v>
      </c>
    </row>
    <row r="230" spans="1:16" ht="25.5">
      <c r="A230" t="s">
        <v>50</v>
      </c>
      <c s="34" t="s">
        <v>244</v>
      </c>
      <c s="34" t="s">
        <v>3232</v>
      </c>
      <c s="35" t="s">
        <v>5</v>
      </c>
      <c s="6" t="s">
        <v>3233</v>
      </c>
      <c s="36" t="s">
        <v>82</v>
      </c>
      <c s="37">
        <v>452.305</v>
      </c>
      <c s="36">
        <v>0</v>
      </c>
      <c s="36">
        <f>ROUND(G230*H230,6)</f>
      </c>
      <c r="L230" s="38">
        <v>0</v>
      </c>
      <c s="32">
        <f>ROUND(ROUND(L230,2)*ROUND(G230,3),2)</f>
      </c>
      <c s="36" t="s">
        <v>121</v>
      </c>
      <c>
        <f>(M230*21)/100</f>
      </c>
      <c t="s">
        <v>28</v>
      </c>
    </row>
    <row r="231" spans="1:5" ht="25.5">
      <c r="A231" s="35" t="s">
        <v>56</v>
      </c>
      <c r="E231" s="39" t="s">
        <v>3233</v>
      </c>
    </row>
    <row r="232" spans="1:5" ht="12.75">
      <c r="A232" s="35" t="s">
        <v>57</v>
      </c>
      <c r="E232" s="40" t="s">
        <v>5</v>
      </c>
    </row>
    <row r="233" spans="1:5" ht="25.5">
      <c r="A233" t="s">
        <v>59</v>
      </c>
      <c r="E233" s="39" t="s">
        <v>3234</v>
      </c>
    </row>
    <row r="234" spans="1:16" ht="12.75">
      <c r="A234" t="s">
        <v>50</v>
      </c>
      <c s="34" t="s">
        <v>250</v>
      </c>
      <c s="34" t="s">
        <v>3235</v>
      </c>
      <c s="35" t="s">
        <v>5</v>
      </c>
      <c s="6" t="s">
        <v>3236</v>
      </c>
      <c s="36" t="s">
        <v>154</v>
      </c>
      <c s="37">
        <v>904.61</v>
      </c>
      <c s="36">
        <v>0</v>
      </c>
      <c s="36">
        <f>ROUND(G234*H234,6)</f>
      </c>
      <c r="L234" s="38">
        <v>0</v>
      </c>
      <c s="32">
        <f>ROUND(ROUND(L234,2)*ROUND(G234,3),2)</f>
      </c>
      <c s="36" t="s">
        <v>121</v>
      </c>
      <c>
        <f>(M234*21)/100</f>
      </c>
      <c t="s">
        <v>28</v>
      </c>
    </row>
    <row r="235" spans="1:5" ht="12.75">
      <c r="A235" s="35" t="s">
        <v>56</v>
      </c>
      <c r="E235" s="39" t="s">
        <v>3236</v>
      </c>
    </row>
    <row r="236" spans="1:5" ht="12.75">
      <c r="A236" s="35" t="s">
        <v>57</v>
      </c>
      <c r="E236" s="40" t="s">
        <v>5</v>
      </c>
    </row>
    <row r="237" spans="1:5" ht="25.5">
      <c r="A237" t="s">
        <v>59</v>
      </c>
      <c r="E237" s="39" t="s">
        <v>3237</v>
      </c>
    </row>
    <row r="238" spans="1:16" ht="12.75">
      <c r="A238" t="s">
        <v>50</v>
      </c>
      <c s="34" t="s">
        <v>286</v>
      </c>
      <c s="34" t="s">
        <v>3238</v>
      </c>
      <c s="35" t="s">
        <v>5</v>
      </c>
      <c s="6" t="s">
        <v>3239</v>
      </c>
      <c s="36" t="s">
        <v>154</v>
      </c>
      <c s="37">
        <v>135691.5</v>
      </c>
      <c s="36">
        <v>0</v>
      </c>
      <c s="36">
        <f>ROUND(G238*H238,6)</f>
      </c>
      <c r="L238" s="38">
        <v>0</v>
      </c>
      <c s="32">
        <f>ROUND(ROUND(L238,2)*ROUND(G238,3),2)</f>
      </c>
      <c s="36" t="s">
        <v>121</v>
      </c>
      <c>
        <f>(M238*21)/100</f>
      </c>
      <c t="s">
        <v>28</v>
      </c>
    </row>
    <row r="239" spans="1:5" ht="12.75">
      <c r="A239" s="35" t="s">
        <v>56</v>
      </c>
      <c r="E239" s="39" t="s">
        <v>3239</v>
      </c>
    </row>
    <row r="240" spans="1:5" ht="12.75">
      <c r="A240" s="35" t="s">
        <v>57</v>
      </c>
      <c r="E240" s="40" t="s">
        <v>5</v>
      </c>
    </row>
    <row r="241" spans="1:5" ht="25.5">
      <c r="A241" t="s">
        <v>59</v>
      </c>
      <c r="E241" s="39" t="s">
        <v>3237</v>
      </c>
    </row>
    <row r="242" spans="1:16" ht="12.75">
      <c r="A242" t="s">
        <v>50</v>
      </c>
      <c s="34" t="s">
        <v>291</v>
      </c>
      <c s="34" t="s">
        <v>3240</v>
      </c>
      <c s="35" t="s">
        <v>5</v>
      </c>
      <c s="6" t="s">
        <v>3241</v>
      </c>
      <c s="36" t="s">
        <v>154</v>
      </c>
      <c s="37">
        <v>904.61</v>
      </c>
      <c s="36">
        <v>0</v>
      </c>
      <c s="36">
        <f>ROUND(G242*H242,6)</f>
      </c>
      <c r="L242" s="38">
        <v>0</v>
      </c>
      <c s="32">
        <f>ROUND(ROUND(L242,2)*ROUND(G242,3),2)</f>
      </c>
      <c s="36" t="s">
        <v>121</v>
      </c>
      <c>
        <f>(M242*21)/100</f>
      </c>
      <c t="s">
        <v>28</v>
      </c>
    </row>
    <row r="243" spans="1:5" ht="12.75">
      <c r="A243" s="35" t="s">
        <v>56</v>
      </c>
      <c r="E243" s="39" t="s">
        <v>3241</v>
      </c>
    </row>
    <row r="244" spans="1:5" ht="12.75">
      <c r="A244" s="35" t="s">
        <v>57</v>
      </c>
      <c r="E244" s="40" t="s">
        <v>5</v>
      </c>
    </row>
    <row r="245" spans="1:5" ht="12.75">
      <c r="A245" t="s">
        <v>59</v>
      </c>
      <c r="E245" s="39" t="s">
        <v>5</v>
      </c>
    </row>
    <row r="246" spans="1:13" ht="12.75">
      <c r="A246" t="s">
        <v>47</v>
      </c>
      <c r="C246" s="31" t="s">
        <v>339</v>
      </c>
      <c r="E246" s="33" t="s">
        <v>340</v>
      </c>
      <c r="J246" s="32">
        <f>0</f>
      </c>
      <c s="32">
        <f>0</f>
      </c>
      <c s="32">
        <f>0+L247</f>
      </c>
      <c s="32">
        <f>0+M247</f>
      </c>
    </row>
    <row r="247" spans="1:16" ht="38.25">
      <c r="A247" t="s">
        <v>50</v>
      </c>
      <c s="34" t="s">
        <v>294</v>
      </c>
      <c s="34" t="s">
        <v>549</v>
      </c>
      <c s="35" t="s">
        <v>5</v>
      </c>
      <c s="6" t="s">
        <v>550</v>
      </c>
      <c s="36" t="s">
        <v>182</v>
      </c>
      <c s="37">
        <v>22.096</v>
      </c>
      <c s="36">
        <v>0</v>
      </c>
      <c s="36">
        <f>ROUND(G247*H247,6)</f>
      </c>
      <c r="L247" s="38">
        <v>0</v>
      </c>
      <c s="32">
        <f>ROUND(ROUND(L247,2)*ROUND(G247,3),2)</f>
      </c>
      <c s="36" t="s">
        <v>121</v>
      </c>
      <c>
        <f>(M247*21)/100</f>
      </c>
      <c t="s">
        <v>28</v>
      </c>
    </row>
    <row r="248" spans="1:5" ht="38.25">
      <c r="A248" s="35" t="s">
        <v>56</v>
      </c>
      <c r="E248" s="39" t="s">
        <v>551</v>
      </c>
    </row>
    <row r="249" spans="1:5" ht="12.75">
      <c r="A249" s="35" t="s">
        <v>57</v>
      </c>
      <c r="E249" s="40" t="s">
        <v>5</v>
      </c>
    </row>
    <row r="250" spans="1:5" ht="76.5">
      <c r="A250" t="s">
        <v>59</v>
      </c>
      <c r="E250"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3244</v>
      </c>
      <c r="E8" s="30" t="s">
        <v>3243</v>
      </c>
      <c r="J8" s="29">
        <f>0+J9+J114+J139</f>
      </c>
      <c s="29">
        <f>0+K9+K114+K139</f>
      </c>
      <c s="29">
        <f>0+L9+L114+L139</f>
      </c>
      <c s="29">
        <f>0+M9+M114+M139</f>
      </c>
    </row>
    <row r="9" spans="1:13" ht="12.75">
      <c r="A9" t="s">
        <v>47</v>
      </c>
      <c r="C9" s="31" t="s">
        <v>51</v>
      </c>
      <c r="E9" s="33" t="s">
        <v>151</v>
      </c>
      <c r="J9" s="32">
        <f>0</f>
      </c>
      <c s="32">
        <f>0</f>
      </c>
      <c s="32">
        <f>0+L10+L14+L18+L22+L26+L30+L34+L38+L42+L46+L50+L54+L58+L62+L66+L70+L74+L78+L82+L86+L90+L94+L98+L102+L106+L110</f>
      </c>
      <c s="32">
        <f>0+M10+M14+M18+M22+M26+M30+M34+M38+M42+M46+M50+M54+M58+M62+M66+M70+M74+M78+M82+M86+M90+M94+M98+M102+M106+M110</f>
      </c>
    </row>
    <row r="10" spans="1:16" ht="25.5">
      <c r="A10" t="s">
        <v>50</v>
      </c>
      <c s="34" t="s">
        <v>51</v>
      </c>
      <c s="34" t="s">
        <v>3245</v>
      </c>
      <c s="35" t="s">
        <v>5</v>
      </c>
      <c s="6" t="s">
        <v>3246</v>
      </c>
      <c s="36" t="s">
        <v>154</v>
      </c>
      <c s="37">
        <v>45.53</v>
      </c>
      <c s="36">
        <v>0</v>
      </c>
      <c s="36">
        <f>ROUND(G10*H10,6)</f>
      </c>
      <c r="L10" s="38">
        <v>0</v>
      </c>
      <c s="32">
        <f>ROUND(ROUND(L10,2)*ROUND(G10,3),2)</f>
      </c>
      <c s="36" t="s">
        <v>121</v>
      </c>
      <c>
        <f>(M10*21)/100</f>
      </c>
      <c t="s">
        <v>28</v>
      </c>
    </row>
    <row r="11" spans="1:5" ht="38.25">
      <c r="A11" s="35" t="s">
        <v>56</v>
      </c>
      <c r="E11" s="39" t="s">
        <v>3247</v>
      </c>
    </row>
    <row r="12" spans="1:5" ht="12.75">
      <c r="A12" s="35" t="s">
        <v>57</v>
      </c>
      <c r="E12" s="40" t="s">
        <v>3248</v>
      </c>
    </row>
    <row r="13" spans="1:5" ht="114.75">
      <c r="A13" t="s">
        <v>59</v>
      </c>
      <c r="E13" s="39" t="s">
        <v>3249</v>
      </c>
    </row>
    <row r="14" spans="1:16" ht="25.5">
      <c r="A14" t="s">
        <v>50</v>
      </c>
      <c s="34" t="s">
        <v>28</v>
      </c>
      <c s="34" t="s">
        <v>3250</v>
      </c>
      <c s="35" t="s">
        <v>5</v>
      </c>
      <c s="6" t="s">
        <v>3251</v>
      </c>
      <c s="36" t="s">
        <v>89</v>
      </c>
      <c s="37">
        <v>4</v>
      </c>
      <c s="36">
        <v>0</v>
      </c>
      <c s="36">
        <f>ROUND(G14*H14,6)</f>
      </c>
      <c r="L14" s="38">
        <v>0</v>
      </c>
      <c s="32">
        <f>ROUND(ROUND(L14,2)*ROUND(G14,3),2)</f>
      </c>
      <c s="36" t="s">
        <v>121</v>
      </c>
      <c>
        <f>(M14*21)/100</f>
      </c>
      <c t="s">
        <v>28</v>
      </c>
    </row>
    <row r="15" spans="1:5" ht="25.5">
      <c r="A15" s="35" t="s">
        <v>56</v>
      </c>
      <c r="E15" s="39" t="s">
        <v>3251</v>
      </c>
    </row>
    <row r="16" spans="1:5" ht="12.75">
      <c r="A16" s="35" t="s">
        <v>57</v>
      </c>
      <c r="E16" s="40" t="s">
        <v>5</v>
      </c>
    </row>
    <row r="17" spans="1:5" ht="102">
      <c r="A17" t="s">
        <v>59</v>
      </c>
      <c r="E17" s="39" t="s">
        <v>3252</v>
      </c>
    </row>
    <row r="18" spans="1:16" ht="12.75">
      <c r="A18" t="s">
        <v>50</v>
      </c>
      <c s="34" t="s">
        <v>26</v>
      </c>
      <c s="34" t="s">
        <v>3253</v>
      </c>
      <c s="35" t="s">
        <v>5</v>
      </c>
      <c s="6" t="s">
        <v>3254</v>
      </c>
      <c s="36" t="s">
        <v>54</v>
      </c>
      <c s="37">
        <v>0.5</v>
      </c>
      <c s="36">
        <v>0.21</v>
      </c>
      <c s="36">
        <f>ROUND(G18*H18,6)</f>
      </c>
      <c r="L18" s="38">
        <v>0</v>
      </c>
      <c s="32">
        <f>ROUND(ROUND(L18,2)*ROUND(G18,3),2)</f>
      </c>
      <c s="36" t="s">
        <v>121</v>
      </c>
      <c>
        <f>(M18*21)/100</f>
      </c>
      <c t="s">
        <v>28</v>
      </c>
    </row>
    <row r="19" spans="1:5" ht="12.75">
      <c r="A19" s="35" t="s">
        <v>56</v>
      </c>
      <c r="E19" s="39" t="s">
        <v>3254</v>
      </c>
    </row>
    <row r="20" spans="1:5" ht="12.75">
      <c r="A20" s="35" t="s">
        <v>57</v>
      </c>
      <c r="E20" s="40" t="s">
        <v>5</v>
      </c>
    </row>
    <row r="21" spans="1:5" ht="12.75">
      <c r="A21" t="s">
        <v>59</v>
      </c>
      <c r="E21" s="39" t="s">
        <v>5</v>
      </c>
    </row>
    <row r="22" spans="1:16" ht="25.5">
      <c r="A22" t="s">
        <v>50</v>
      </c>
      <c s="34" t="s">
        <v>67</v>
      </c>
      <c s="34" t="s">
        <v>3255</v>
      </c>
      <c s="35" t="s">
        <v>5</v>
      </c>
      <c s="6" t="s">
        <v>3256</v>
      </c>
      <c s="36" t="s">
        <v>89</v>
      </c>
      <c s="37">
        <v>10</v>
      </c>
      <c s="36">
        <v>0</v>
      </c>
      <c s="36">
        <f>ROUND(G22*H22,6)</f>
      </c>
      <c r="L22" s="38">
        <v>0</v>
      </c>
      <c s="32">
        <f>ROUND(ROUND(L22,2)*ROUND(G22,3),2)</f>
      </c>
      <c s="36" t="s">
        <v>121</v>
      </c>
      <c>
        <f>(M22*21)/100</f>
      </c>
      <c t="s">
        <v>28</v>
      </c>
    </row>
    <row r="23" spans="1:5" ht="25.5">
      <c r="A23" s="35" t="s">
        <v>56</v>
      </c>
      <c r="E23" s="39" t="s">
        <v>3256</v>
      </c>
    </row>
    <row r="24" spans="1:5" ht="12.75">
      <c r="A24" s="35" t="s">
        <v>57</v>
      </c>
      <c r="E24" s="40" t="s">
        <v>5</v>
      </c>
    </row>
    <row r="25" spans="1:5" ht="76.5">
      <c r="A25" t="s">
        <v>59</v>
      </c>
      <c r="E25" s="39" t="s">
        <v>3257</v>
      </c>
    </row>
    <row r="26" spans="1:16" ht="12.75">
      <c r="A26" t="s">
        <v>50</v>
      </c>
      <c s="34" t="s">
        <v>71</v>
      </c>
      <c s="34" t="s">
        <v>3258</v>
      </c>
      <c s="35" t="s">
        <v>5</v>
      </c>
      <c s="6" t="s">
        <v>3259</v>
      </c>
      <c s="36" t="s">
        <v>154</v>
      </c>
      <c s="37">
        <v>45.53</v>
      </c>
      <c s="36">
        <v>0</v>
      </c>
      <c s="36">
        <f>ROUND(G26*H26,6)</f>
      </c>
      <c r="L26" s="38">
        <v>0</v>
      </c>
      <c s="32">
        <f>ROUND(ROUND(L26,2)*ROUND(G26,3),2)</f>
      </c>
      <c s="36" t="s">
        <v>121</v>
      </c>
      <c>
        <f>(M26*21)/100</f>
      </c>
      <c t="s">
        <v>28</v>
      </c>
    </row>
    <row r="27" spans="1:5" ht="12.75">
      <c r="A27" s="35" t="s">
        <v>56</v>
      </c>
      <c r="E27" s="39" t="s">
        <v>3259</v>
      </c>
    </row>
    <row r="28" spans="1:5" ht="12.75">
      <c r="A28" s="35" t="s">
        <v>57</v>
      </c>
      <c r="E28" s="40" t="s">
        <v>3248</v>
      </c>
    </row>
    <row r="29" spans="1:5" ht="25.5">
      <c r="A29" t="s">
        <v>59</v>
      </c>
      <c r="E29" s="39" t="s">
        <v>3260</v>
      </c>
    </row>
    <row r="30" spans="1:16" ht="12.75">
      <c r="A30" t="s">
        <v>50</v>
      </c>
      <c s="34" t="s">
        <v>27</v>
      </c>
      <c s="34" t="s">
        <v>3261</v>
      </c>
      <c s="35" t="s">
        <v>5</v>
      </c>
      <c s="6" t="s">
        <v>3262</v>
      </c>
      <c s="36" t="s">
        <v>154</v>
      </c>
      <c s="37">
        <v>91.06</v>
      </c>
      <c s="36">
        <v>0</v>
      </c>
      <c s="36">
        <f>ROUND(G30*H30,6)</f>
      </c>
      <c r="L30" s="38">
        <v>0</v>
      </c>
      <c s="32">
        <f>ROUND(ROUND(L30,2)*ROUND(G30,3),2)</f>
      </c>
      <c s="36" t="s">
        <v>121</v>
      </c>
      <c>
        <f>(M30*21)/100</f>
      </c>
      <c t="s">
        <v>28</v>
      </c>
    </row>
    <row r="31" spans="1:5" ht="12.75">
      <c r="A31" s="35" t="s">
        <v>56</v>
      </c>
      <c r="E31" s="39" t="s">
        <v>3262</v>
      </c>
    </row>
    <row r="32" spans="1:5" ht="12.75">
      <c r="A32" s="35" t="s">
        <v>57</v>
      </c>
      <c r="E32" s="40" t="s">
        <v>3263</v>
      </c>
    </row>
    <row r="33" spans="1:5" ht="25.5">
      <c r="A33" t="s">
        <v>59</v>
      </c>
      <c r="E33" s="39" t="s">
        <v>3260</v>
      </c>
    </row>
    <row r="34" spans="1:16" ht="12.75">
      <c r="A34" t="s">
        <v>50</v>
      </c>
      <c s="34" t="s">
        <v>79</v>
      </c>
      <c s="34" t="s">
        <v>3264</v>
      </c>
      <c s="35" t="s">
        <v>5</v>
      </c>
      <c s="6" t="s">
        <v>3265</v>
      </c>
      <c s="36" t="s">
        <v>154</v>
      </c>
      <c s="37">
        <v>45.53</v>
      </c>
      <c s="36">
        <v>0</v>
      </c>
      <c s="36">
        <f>ROUND(G34*H34,6)</f>
      </c>
      <c r="L34" s="38">
        <v>0</v>
      </c>
      <c s="32">
        <f>ROUND(ROUND(L34,2)*ROUND(G34,3),2)</f>
      </c>
      <c s="36" t="s">
        <v>121</v>
      </c>
      <c>
        <f>(M34*21)/100</f>
      </c>
      <c t="s">
        <v>28</v>
      </c>
    </row>
    <row r="35" spans="1:5" ht="12.75">
      <c r="A35" s="35" t="s">
        <v>56</v>
      </c>
      <c r="E35" s="39" t="s">
        <v>3265</v>
      </c>
    </row>
    <row r="36" spans="1:5" ht="12.75">
      <c r="A36" s="35" t="s">
        <v>57</v>
      </c>
      <c r="E36" s="40" t="s">
        <v>5</v>
      </c>
    </row>
    <row r="37" spans="1:5" ht="25.5">
      <c r="A37" t="s">
        <v>59</v>
      </c>
      <c r="E37" s="39" t="s">
        <v>3260</v>
      </c>
    </row>
    <row r="38" spans="1:16" ht="25.5">
      <c r="A38" t="s">
        <v>50</v>
      </c>
      <c s="34" t="s">
        <v>83</v>
      </c>
      <c s="34" t="s">
        <v>3266</v>
      </c>
      <c s="35" t="s">
        <v>5</v>
      </c>
      <c s="6" t="s">
        <v>3267</v>
      </c>
      <c s="36" t="s">
        <v>89</v>
      </c>
      <c s="37">
        <v>10</v>
      </c>
      <c s="36">
        <v>0</v>
      </c>
      <c s="36">
        <f>ROUND(G38*H38,6)</f>
      </c>
      <c r="L38" s="38">
        <v>0</v>
      </c>
      <c s="32">
        <f>ROUND(ROUND(L38,2)*ROUND(G38,3),2)</f>
      </c>
      <c s="36" t="s">
        <v>121</v>
      </c>
      <c>
        <f>(M38*21)/100</f>
      </c>
      <c t="s">
        <v>28</v>
      </c>
    </row>
    <row r="39" spans="1:5" ht="25.5">
      <c r="A39" s="35" t="s">
        <v>56</v>
      </c>
      <c r="E39" s="39" t="s">
        <v>3267</v>
      </c>
    </row>
    <row r="40" spans="1:5" ht="12.75">
      <c r="A40" s="35" t="s">
        <v>57</v>
      </c>
      <c r="E40" s="40" t="s">
        <v>5</v>
      </c>
    </row>
    <row r="41" spans="1:5" ht="76.5">
      <c r="A41" t="s">
        <v>59</v>
      </c>
      <c r="E41" s="39" t="s">
        <v>3268</v>
      </c>
    </row>
    <row r="42" spans="1:16" ht="12.75">
      <c r="A42" t="s">
        <v>50</v>
      </c>
      <c s="34" t="s">
        <v>86</v>
      </c>
      <c s="34" t="s">
        <v>3269</v>
      </c>
      <c s="35" t="s">
        <v>5</v>
      </c>
      <c s="6" t="s">
        <v>3270</v>
      </c>
      <c s="36" t="s">
        <v>89</v>
      </c>
      <c s="37">
        <v>10</v>
      </c>
      <c s="36">
        <v>0.003</v>
      </c>
      <c s="36">
        <f>ROUND(G42*H42,6)</f>
      </c>
      <c r="L42" s="38">
        <v>0</v>
      </c>
      <c s="32">
        <f>ROUND(ROUND(L42,2)*ROUND(G42,3),2)</f>
      </c>
      <c s="36" t="s">
        <v>55</v>
      </c>
      <c>
        <f>(M42*21)/100</f>
      </c>
      <c t="s">
        <v>28</v>
      </c>
    </row>
    <row r="43" spans="1:5" ht="12.75">
      <c r="A43" s="35" t="s">
        <v>56</v>
      </c>
      <c r="E43" s="39" t="s">
        <v>3270</v>
      </c>
    </row>
    <row r="44" spans="1:5" ht="12.75">
      <c r="A44" s="35" t="s">
        <v>57</v>
      </c>
      <c r="E44" s="40" t="s">
        <v>5</v>
      </c>
    </row>
    <row r="45" spans="1:5" ht="12.75">
      <c r="A45" t="s">
        <v>59</v>
      </c>
      <c r="E45" s="39" t="s">
        <v>5</v>
      </c>
    </row>
    <row r="46" spans="1:16" ht="25.5">
      <c r="A46" t="s">
        <v>50</v>
      </c>
      <c s="34" t="s">
        <v>90</v>
      </c>
      <c s="34" t="s">
        <v>3271</v>
      </c>
      <c s="35" t="s">
        <v>5</v>
      </c>
      <c s="6" t="s">
        <v>3272</v>
      </c>
      <c s="36" t="s">
        <v>89</v>
      </c>
      <c s="37">
        <v>4</v>
      </c>
      <c s="36">
        <v>0</v>
      </c>
      <c s="36">
        <f>ROUND(G46*H46,6)</f>
      </c>
      <c r="L46" s="38">
        <v>0</v>
      </c>
      <c s="32">
        <f>ROUND(ROUND(L46,2)*ROUND(G46,3),2)</f>
      </c>
      <c s="36" t="s">
        <v>121</v>
      </c>
      <c>
        <f>(M46*21)/100</f>
      </c>
      <c t="s">
        <v>28</v>
      </c>
    </row>
    <row r="47" spans="1:5" ht="25.5">
      <c r="A47" s="35" t="s">
        <v>56</v>
      </c>
      <c r="E47" s="39" t="s">
        <v>3272</v>
      </c>
    </row>
    <row r="48" spans="1:5" ht="12.75">
      <c r="A48" s="35" t="s">
        <v>57</v>
      </c>
      <c r="E48" s="40" t="s">
        <v>5</v>
      </c>
    </row>
    <row r="49" spans="1:5" ht="76.5">
      <c r="A49" t="s">
        <v>59</v>
      </c>
      <c r="E49" s="39" t="s">
        <v>3268</v>
      </c>
    </row>
    <row r="50" spans="1:16" ht="12.75">
      <c r="A50" t="s">
        <v>50</v>
      </c>
      <c s="34" t="s">
        <v>93</v>
      </c>
      <c s="34" t="s">
        <v>3273</v>
      </c>
      <c s="35" t="s">
        <v>5</v>
      </c>
      <c s="6" t="s">
        <v>3274</v>
      </c>
      <c s="36" t="s">
        <v>89</v>
      </c>
      <c s="37">
        <v>4</v>
      </c>
      <c s="36">
        <v>3E-05</v>
      </c>
      <c s="36">
        <f>ROUND(G50*H50,6)</f>
      </c>
      <c r="L50" s="38">
        <v>0</v>
      </c>
      <c s="32">
        <f>ROUND(ROUND(L50,2)*ROUND(G50,3),2)</f>
      </c>
      <c s="36" t="s">
        <v>55</v>
      </c>
      <c>
        <f>(M50*21)/100</f>
      </c>
      <c t="s">
        <v>28</v>
      </c>
    </row>
    <row r="51" spans="1:5" ht="12.75">
      <c r="A51" s="35" t="s">
        <v>56</v>
      </c>
      <c r="E51" s="39" t="s">
        <v>3274</v>
      </c>
    </row>
    <row r="52" spans="1:5" ht="12.75">
      <c r="A52" s="35" t="s">
        <v>57</v>
      </c>
      <c r="E52" s="40" t="s">
        <v>5</v>
      </c>
    </row>
    <row r="53" spans="1:5" ht="12.75">
      <c r="A53" t="s">
        <v>59</v>
      </c>
      <c r="E53" s="39" t="s">
        <v>5</v>
      </c>
    </row>
    <row r="54" spans="1:16" ht="25.5">
      <c r="A54" t="s">
        <v>50</v>
      </c>
      <c s="34" t="s">
        <v>96</v>
      </c>
      <c s="34" t="s">
        <v>3275</v>
      </c>
      <c s="35" t="s">
        <v>5</v>
      </c>
      <c s="6" t="s">
        <v>3276</v>
      </c>
      <c s="36" t="s">
        <v>89</v>
      </c>
      <c s="37">
        <v>3</v>
      </c>
      <c s="36">
        <v>0.0026</v>
      </c>
      <c s="36">
        <f>ROUND(G54*H54,6)</f>
      </c>
      <c r="L54" s="38">
        <v>0</v>
      </c>
      <c s="32">
        <f>ROUND(ROUND(L54,2)*ROUND(G54,3),2)</f>
      </c>
      <c s="36" t="s">
        <v>121</v>
      </c>
      <c>
        <f>(M54*21)/100</f>
      </c>
      <c t="s">
        <v>28</v>
      </c>
    </row>
    <row r="55" spans="1:5" ht="25.5">
      <c r="A55" s="35" t="s">
        <v>56</v>
      </c>
      <c r="E55" s="39" t="s">
        <v>3276</v>
      </c>
    </row>
    <row r="56" spans="1:5" ht="12.75">
      <c r="A56" s="35" t="s">
        <v>57</v>
      </c>
      <c r="E56" s="40" t="s">
        <v>5</v>
      </c>
    </row>
    <row r="57" spans="1:5" ht="25.5">
      <c r="A57" t="s">
        <v>59</v>
      </c>
      <c r="E57" s="39" t="s">
        <v>3277</v>
      </c>
    </row>
    <row r="58" spans="1:16" ht="25.5">
      <c r="A58" t="s">
        <v>50</v>
      </c>
      <c s="34" t="s">
        <v>99</v>
      </c>
      <c s="34" t="s">
        <v>3278</v>
      </c>
      <c s="35" t="s">
        <v>5</v>
      </c>
      <c s="6" t="s">
        <v>3279</v>
      </c>
      <c s="36" t="s">
        <v>182</v>
      </c>
      <c s="37">
        <v>0.001</v>
      </c>
      <c s="36">
        <v>0</v>
      </c>
      <c s="36">
        <f>ROUND(G58*H58,6)</f>
      </c>
      <c r="L58" s="38">
        <v>0</v>
      </c>
      <c s="32">
        <f>ROUND(ROUND(L58,2)*ROUND(G58,3),2)</f>
      </c>
      <c s="36" t="s">
        <v>121</v>
      </c>
      <c>
        <f>(M58*21)/100</f>
      </c>
      <c t="s">
        <v>28</v>
      </c>
    </row>
    <row r="59" spans="1:5" ht="25.5">
      <c r="A59" s="35" t="s">
        <v>56</v>
      </c>
      <c r="E59" s="39" t="s">
        <v>3279</v>
      </c>
    </row>
    <row r="60" spans="1:5" ht="12.75">
      <c r="A60" s="35" t="s">
        <v>57</v>
      </c>
      <c r="E60" s="40" t="s">
        <v>5</v>
      </c>
    </row>
    <row r="61" spans="1:5" ht="51">
      <c r="A61" t="s">
        <v>59</v>
      </c>
      <c r="E61" s="39" t="s">
        <v>3280</v>
      </c>
    </row>
    <row r="62" spans="1:16" ht="12.75">
      <c r="A62" t="s">
        <v>50</v>
      </c>
      <c s="34" t="s">
        <v>102</v>
      </c>
      <c s="34" t="s">
        <v>3281</v>
      </c>
      <c s="35" t="s">
        <v>5</v>
      </c>
      <c s="6" t="s">
        <v>3282</v>
      </c>
      <c s="36" t="s">
        <v>258</v>
      </c>
      <c s="37">
        <v>1</v>
      </c>
      <c s="36">
        <v>0.001</v>
      </c>
      <c s="36">
        <f>ROUND(G62*H62,6)</f>
      </c>
      <c r="L62" s="38">
        <v>0</v>
      </c>
      <c s="32">
        <f>ROUND(ROUND(L62,2)*ROUND(G62,3),2)</f>
      </c>
      <c s="36" t="s">
        <v>121</v>
      </c>
      <c>
        <f>(M62*21)/100</f>
      </c>
      <c t="s">
        <v>28</v>
      </c>
    </row>
    <row r="63" spans="1:5" ht="12.75">
      <c r="A63" s="35" t="s">
        <v>56</v>
      </c>
      <c r="E63" s="39" t="s">
        <v>3282</v>
      </c>
    </row>
    <row r="64" spans="1:5" ht="12.75">
      <c r="A64" s="35" t="s">
        <v>57</v>
      </c>
      <c r="E64" s="40" t="s">
        <v>5</v>
      </c>
    </row>
    <row r="65" spans="1:5" ht="12.75">
      <c r="A65" t="s">
        <v>59</v>
      </c>
      <c r="E65" s="39" t="s">
        <v>5</v>
      </c>
    </row>
    <row r="66" spans="1:16" ht="25.5">
      <c r="A66" t="s">
        <v>50</v>
      </c>
      <c s="34" t="s">
        <v>105</v>
      </c>
      <c s="34" t="s">
        <v>3283</v>
      </c>
      <c s="35" t="s">
        <v>5</v>
      </c>
      <c s="6" t="s">
        <v>3284</v>
      </c>
      <c s="36" t="s">
        <v>154</v>
      </c>
      <c s="37">
        <v>45.53</v>
      </c>
      <c s="36">
        <v>0</v>
      </c>
      <c s="36">
        <f>ROUND(G66*H66,6)</f>
      </c>
      <c r="L66" s="38">
        <v>0</v>
      </c>
      <c s="32">
        <f>ROUND(ROUND(L66,2)*ROUND(G66,3),2)</f>
      </c>
      <c s="36" t="s">
        <v>121</v>
      </c>
      <c>
        <f>(M66*21)/100</f>
      </c>
      <c t="s">
        <v>28</v>
      </c>
    </row>
    <row r="67" spans="1:5" ht="25.5">
      <c r="A67" s="35" t="s">
        <v>56</v>
      </c>
      <c r="E67" s="39" t="s">
        <v>3284</v>
      </c>
    </row>
    <row r="68" spans="1:5" ht="12.75">
      <c r="A68" s="35" t="s">
        <v>57</v>
      </c>
      <c r="E68" s="40" t="s">
        <v>3248</v>
      </c>
    </row>
    <row r="69" spans="1:5" ht="165.75">
      <c r="A69" t="s">
        <v>59</v>
      </c>
      <c r="E69" s="39" t="s">
        <v>3285</v>
      </c>
    </row>
    <row r="70" spans="1:16" ht="25.5">
      <c r="A70" t="s">
        <v>50</v>
      </c>
      <c s="34" t="s">
        <v>108</v>
      </c>
      <c s="34" t="s">
        <v>3286</v>
      </c>
      <c s="35" t="s">
        <v>5</v>
      </c>
      <c s="6" t="s">
        <v>3287</v>
      </c>
      <c s="36" t="s">
        <v>154</v>
      </c>
      <c s="37">
        <v>202.13</v>
      </c>
      <c s="36">
        <v>0</v>
      </c>
      <c s="36">
        <f>ROUND(G70*H70,6)</f>
      </c>
      <c r="L70" s="38">
        <v>0</v>
      </c>
      <c s="32">
        <f>ROUND(ROUND(L70,2)*ROUND(G70,3),2)</f>
      </c>
      <c s="36" t="s">
        <v>121</v>
      </c>
      <c>
        <f>(M70*21)/100</f>
      </c>
      <c t="s">
        <v>28</v>
      </c>
    </row>
    <row r="71" spans="1:5" ht="25.5">
      <c r="A71" s="35" t="s">
        <v>56</v>
      </c>
      <c r="E71" s="39" t="s">
        <v>3287</v>
      </c>
    </row>
    <row r="72" spans="1:5" ht="12.75">
      <c r="A72" s="35" t="s">
        <v>57</v>
      </c>
      <c r="E72" s="40" t="s">
        <v>362</v>
      </c>
    </row>
    <row r="73" spans="1:5" ht="127.5">
      <c r="A73" t="s">
        <v>59</v>
      </c>
      <c r="E73" s="39" t="s">
        <v>3288</v>
      </c>
    </row>
    <row r="74" spans="1:16" ht="12.75">
      <c r="A74" t="s">
        <v>50</v>
      </c>
      <c s="34" t="s">
        <v>215</v>
      </c>
      <c s="34" t="s">
        <v>3289</v>
      </c>
      <c s="35" t="s">
        <v>5</v>
      </c>
      <c s="6" t="s">
        <v>3290</v>
      </c>
      <c s="36" t="s">
        <v>258</v>
      </c>
      <c s="37">
        <v>6.192</v>
      </c>
      <c s="36">
        <v>0.001</v>
      </c>
      <c s="36">
        <f>ROUND(G74*H74,6)</f>
      </c>
      <c r="L74" s="38">
        <v>0</v>
      </c>
      <c s="32">
        <f>ROUND(ROUND(L74,2)*ROUND(G74,3),2)</f>
      </c>
      <c s="36" t="s">
        <v>121</v>
      </c>
      <c>
        <f>(M74*21)/100</f>
      </c>
      <c t="s">
        <v>28</v>
      </c>
    </row>
    <row r="75" spans="1:5" ht="12.75">
      <c r="A75" s="35" t="s">
        <v>56</v>
      </c>
      <c r="E75" s="39" t="s">
        <v>3290</v>
      </c>
    </row>
    <row r="76" spans="1:5" ht="12.75">
      <c r="A76" s="35" t="s">
        <v>57</v>
      </c>
      <c r="E76" s="40" t="s">
        <v>3291</v>
      </c>
    </row>
    <row r="77" spans="1:5" ht="12.75">
      <c r="A77" t="s">
        <v>59</v>
      </c>
      <c r="E77" s="39" t="s">
        <v>5</v>
      </c>
    </row>
    <row r="78" spans="1:16" ht="25.5">
      <c r="A78" t="s">
        <v>50</v>
      </c>
      <c s="34" t="s">
        <v>219</v>
      </c>
      <c s="34" t="s">
        <v>3292</v>
      </c>
      <c s="35" t="s">
        <v>5</v>
      </c>
      <c s="6" t="s">
        <v>3293</v>
      </c>
      <c s="36" t="s">
        <v>154</v>
      </c>
      <c s="37">
        <v>52.024</v>
      </c>
      <c s="36">
        <v>0</v>
      </c>
      <c s="36">
        <f>ROUND(G78*H78,6)</f>
      </c>
      <c r="L78" s="38">
        <v>0</v>
      </c>
      <c s="32">
        <f>ROUND(ROUND(L78,2)*ROUND(G78,3),2)</f>
      </c>
      <c s="36" t="s">
        <v>121</v>
      </c>
      <c>
        <f>(M78*21)/100</f>
      </c>
      <c t="s">
        <v>28</v>
      </c>
    </row>
    <row r="79" spans="1:5" ht="25.5">
      <c r="A79" s="35" t="s">
        <v>56</v>
      </c>
      <c r="E79" s="39" t="s">
        <v>3293</v>
      </c>
    </row>
    <row r="80" spans="1:5" ht="12.75">
      <c r="A80" s="35" t="s">
        <v>57</v>
      </c>
      <c r="E80" s="40" t="s">
        <v>5</v>
      </c>
    </row>
    <row r="81" spans="1:5" ht="38.25">
      <c r="A81" t="s">
        <v>59</v>
      </c>
      <c r="E81" s="39" t="s">
        <v>3294</v>
      </c>
    </row>
    <row r="82" spans="1:16" ht="25.5">
      <c r="A82" t="s">
        <v>50</v>
      </c>
      <c s="34" t="s">
        <v>225</v>
      </c>
      <c s="34" t="s">
        <v>3295</v>
      </c>
      <c s="35" t="s">
        <v>5</v>
      </c>
      <c s="6" t="s">
        <v>3296</v>
      </c>
      <c s="36" t="s">
        <v>154</v>
      </c>
      <c s="37">
        <v>202.13</v>
      </c>
      <c s="36">
        <v>0</v>
      </c>
      <c s="36">
        <f>ROUND(G82*H82,6)</f>
      </c>
      <c r="L82" s="38">
        <v>0</v>
      </c>
      <c s="32">
        <f>ROUND(ROUND(L82,2)*ROUND(G82,3),2)</f>
      </c>
      <c s="36" t="s">
        <v>121</v>
      </c>
      <c>
        <f>(M82*21)/100</f>
      </c>
      <c t="s">
        <v>28</v>
      </c>
    </row>
    <row r="83" spans="1:5" ht="25.5">
      <c r="A83" s="35" t="s">
        <v>56</v>
      </c>
      <c r="E83" s="39" t="s">
        <v>3296</v>
      </c>
    </row>
    <row r="84" spans="1:5" ht="12.75">
      <c r="A84" s="35" t="s">
        <v>57</v>
      </c>
      <c r="E84" s="40" t="s">
        <v>362</v>
      </c>
    </row>
    <row r="85" spans="1:5" ht="38.25">
      <c r="A85" t="s">
        <v>59</v>
      </c>
      <c r="E85" s="39" t="s">
        <v>3297</v>
      </c>
    </row>
    <row r="86" spans="1:16" ht="12.75">
      <c r="A86" t="s">
        <v>50</v>
      </c>
      <c s="34" t="s">
        <v>228</v>
      </c>
      <c s="34" t="s">
        <v>3298</v>
      </c>
      <c s="35" t="s">
        <v>5</v>
      </c>
      <c s="6" t="s">
        <v>3299</v>
      </c>
      <c s="36" t="s">
        <v>182</v>
      </c>
      <c s="37">
        <v>25.048</v>
      </c>
      <c s="36">
        <v>1</v>
      </c>
      <c s="36">
        <f>ROUND(G86*H86,6)</f>
      </c>
      <c r="L86" s="38">
        <v>0</v>
      </c>
      <c s="32">
        <f>ROUND(ROUND(L86,2)*ROUND(G86,3),2)</f>
      </c>
      <c s="36" t="s">
        <v>121</v>
      </c>
      <c>
        <f>(M86*21)/100</f>
      </c>
      <c t="s">
        <v>28</v>
      </c>
    </row>
    <row r="87" spans="1:5" ht="12.75">
      <c r="A87" s="35" t="s">
        <v>56</v>
      </c>
      <c r="E87" s="39" t="s">
        <v>3299</v>
      </c>
    </row>
    <row r="88" spans="1:5" ht="38.25">
      <c r="A88" s="35" t="s">
        <v>57</v>
      </c>
      <c r="E88" s="40" t="s">
        <v>3300</v>
      </c>
    </row>
    <row r="89" spans="1:5" ht="12.75">
      <c r="A89" t="s">
        <v>59</v>
      </c>
      <c r="E89" s="39" t="s">
        <v>5</v>
      </c>
    </row>
    <row r="90" spans="1:16" ht="25.5">
      <c r="A90" t="s">
        <v>50</v>
      </c>
      <c s="34" t="s">
        <v>231</v>
      </c>
      <c s="34" t="s">
        <v>3301</v>
      </c>
      <c s="35" t="s">
        <v>5</v>
      </c>
      <c s="6" t="s">
        <v>3302</v>
      </c>
      <c s="36" t="s">
        <v>154</v>
      </c>
      <c s="37">
        <v>247.66</v>
      </c>
      <c s="36">
        <v>0</v>
      </c>
      <c s="36">
        <f>ROUND(G90*H90,6)</f>
      </c>
      <c r="L90" s="38">
        <v>0</v>
      </c>
      <c s="32">
        <f>ROUND(ROUND(L90,2)*ROUND(G90,3),2)</f>
      </c>
      <c s="36" t="s">
        <v>121</v>
      </c>
      <c>
        <f>(M90*21)/100</f>
      </c>
      <c t="s">
        <v>28</v>
      </c>
    </row>
    <row r="91" spans="1:5" ht="25.5">
      <c r="A91" s="35" t="s">
        <v>56</v>
      </c>
      <c r="E91" s="39" t="s">
        <v>3303</v>
      </c>
    </row>
    <row r="92" spans="1:5" ht="12.75">
      <c r="A92" s="35" t="s">
        <v>57</v>
      </c>
      <c r="E92" s="40" t="s">
        <v>3304</v>
      </c>
    </row>
    <row r="93" spans="1:5" ht="191.25">
      <c r="A93" t="s">
        <v>59</v>
      </c>
      <c r="E93" s="39" t="s">
        <v>3305</v>
      </c>
    </row>
    <row r="94" spans="1:16" ht="12.75">
      <c r="A94" t="s">
        <v>50</v>
      </c>
      <c s="34" t="s">
        <v>235</v>
      </c>
      <c s="34" t="s">
        <v>3306</v>
      </c>
      <c s="35" t="s">
        <v>5</v>
      </c>
      <c s="6" t="s">
        <v>3307</v>
      </c>
      <c s="36" t="s">
        <v>3308</v>
      </c>
      <c s="37">
        <v>0.495</v>
      </c>
      <c s="36">
        <v>0.001</v>
      </c>
      <c s="36">
        <f>ROUND(G94*H94,6)</f>
      </c>
      <c r="L94" s="38">
        <v>0</v>
      </c>
      <c s="32">
        <f>ROUND(ROUND(L94,2)*ROUND(G94,3),2)</f>
      </c>
      <c s="36" t="s">
        <v>121</v>
      </c>
      <c>
        <f>(M94*21)/100</f>
      </c>
      <c t="s">
        <v>28</v>
      </c>
    </row>
    <row r="95" spans="1:5" ht="12.75">
      <c r="A95" s="35" t="s">
        <v>56</v>
      </c>
      <c r="E95" s="39" t="s">
        <v>3307</v>
      </c>
    </row>
    <row r="96" spans="1:5" ht="12.75">
      <c r="A96" s="35" t="s">
        <v>57</v>
      </c>
      <c r="E96" s="40" t="s">
        <v>3309</v>
      </c>
    </row>
    <row r="97" spans="1:5" ht="12.75">
      <c r="A97" t="s">
        <v>59</v>
      </c>
      <c r="E97" s="39" t="s">
        <v>5</v>
      </c>
    </row>
    <row r="98" spans="1:16" ht="12.75">
      <c r="A98" t="s">
        <v>50</v>
      </c>
      <c s="34" t="s">
        <v>238</v>
      </c>
      <c s="34" t="s">
        <v>3310</v>
      </c>
      <c s="35" t="s">
        <v>5</v>
      </c>
      <c s="6" t="s">
        <v>3311</v>
      </c>
      <c s="36" t="s">
        <v>182</v>
      </c>
      <c s="37">
        <v>0.012</v>
      </c>
      <c s="36">
        <v>0</v>
      </c>
      <c s="36">
        <f>ROUND(G98*H98,6)</f>
      </c>
      <c r="L98" s="38">
        <v>0</v>
      </c>
      <c s="32">
        <f>ROUND(ROUND(L98,2)*ROUND(G98,3),2)</f>
      </c>
      <c s="36" t="s">
        <v>121</v>
      </c>
      <c>
        <f>(M98*21)/100</f>
      </c>
      <c t="s">
        <v>28</v>
      </c>
    </row>
    <row r="99" spans="1:5" ht="12.75">
      <c r="A99" s="35" t="s">
        <v>56</v>
      </c>
      <c r="E99" s="39" t="s">
        <v>3311</v>
      </c>
    </row>
    <row r="100" spans="1:5" ht="12.75">
      <c r="A100" s="35" t="s">
        <v>57</v>
      </c>
      <c r="E100" s="40" t="s">
        <v>3312</v>
      </c>
    </row>
    <row r="101" spans="1:5" ht="51">
      <c r="A101" t="s">
        <v>59</v>
      </c>
      <c r="E101" s="39" t="s">
        <v>3280</v>
      </c>
    </row>
    <row r="102" spans="1:16" ht="12.75">
      <c r="A102" t="s">
        <v>50</v>
      </c>
      <c s="34" t="s">
        <v>244</v>
      </c>
      <c s="34" t="s">
        <v>3281</v>
      </c>
      <c s="35" t="s">
        <v>51</v>
      </c>
      <c s="6" t="s">
        <v>3282</v>
      </c>
      <c s="36" t="s">
        <v>258</v>
      </c>
      <c s="37">
        <v>12</v>
      </c>
      <c s="36">
        <v>0.001</v>
      </c>
      <c s="36">
        <f>ROUND(G102*H102,6)</f>
      </c>
      <c r="L102" s="38">
        <v>0</v>
      </c>
      <c s="32">
        <f>ROUND(ROUND(L102,2)*ROUND(G102,3),2)</f>
      </c>
      <c s="36" t="s">
        <v>121</v>
      </c>
      <c>
        <f>(M102*21)/100</f>
      </c>
      <c t="s">
        <v>28</v>
      </c>
    </row>
    <row r="103" spans="1:5" ht="12.75">
      <c r="A103" s="35" t="s">
        <v>56</v>
      </c>
      <c r="E103" s="39" t="s">
        <v>3282</v>
      </c>
    </row>
    <row r="104" spans="1:5" ht="12.75">
      <c r="A104" s="35" t="s">
        <v>57</v>
      </c>
      <c r="E104" s="40" t="s">
        <v>5</v>
      </c>
    </row>
    <row r="105" spans="1:5" ht="12.75">
      <c r="A105" t="s">
        <v>59</v>
      </c>
      <c r="E105" s="39" t="s">
        <v>5</v>
      </c>
    </row>
    <row r="106" spans="1:16" ht="12.75">
      <c r="A106" t="s">
        <v>50</v>
      </c>
      <c s="34" t="s">
        <v>250</v>
      </c>
      <c s="34" t="s">
        <v>3313</v>
      </c>
      <c s="35" t="s">
        <v>5</v>
      </c>
      <c s="6" t="s">
        <v>3314</v>
      </c>
      <c s="36" t="s">
        <v>54</v>
      </c>
      <c s="37">
        <v>0.04</v>
      </c>
      <c s="36">
        <v>0</v>
      </c>
      <c s="36">
        <f>ROUND(G106*H106,6)</f>
      </c>
      <c r="L106" s="38">
        <v>0</v>
      </c>
      <c s="32">
        <f>ROUND(ROUND(L106,2)*ROUND(G106,3),2)</f>
      </c>
      <c s="36" t="s">
        <v>121</v>
      </c>
      <c>
        <f>(M106*21)/100</f>
      </c>
      <c t="s">
        <v>28</v>
      </c>
    </row>
    <row r="107" spans="1:5" ht="12.75">
      <c r="A107" s="35" t="s">
        <v>56</v>
      </c>
      <c r="E107" s="39" t="s">
        <v>3314</v>
      </c>
    </row>
    <row r="108" spans="1:5" ht="51">
      <c r="A108" s="35" t="s">
        <v>57</v>
      </c>
      <c r="E108" s="40" t="s">
        <v>3315</v>
      </c>
    </row>
    <row r="109" spans="1:5" ht="12.75">
      <c r="A109" t="s">
        <v>59</v>
      </c>
      <c r="E109" s="39" t="s">
        <v>5</v>
      </c>
    </row>
    <row r="110" spans="1:16" ht="12.75">
      <c r="A110" t="s">
        <v>50</v>
      </c>
      <c s="34" t="s">
        <v>286</v>
      </c>
      <c s="34" t="s">
        <v>3316</v>
      </c>
      <c s="35" t="s">
        <v>5</v>
      </c>
      <c s="6" t="s">
        <v>3317</v>
      </c>
      <c s="36" t="s">
        <v>54</v>
      </c>
      <c s="37">
        <v>0.495</v>
      </c>
      <c s="36">
        <v>0</v>
      </c>
      <c s="36">
        <f>ROUND(G110*H110,6)</f>
      </c>
      <c r="L110" s="38">
        <v>0</v>
      </c>
      <c s="32">
        <f>ROUND(ROUND(L110,2)*ROUND(G110,3),2)</f>
      </c>
      <c s="36" t="s">
        <v>121</v>
      </c>
      <c>
        <f>(M110*21)/100</f>
      </c>
      <c t="s">
        <v>28</v>
      </c>
    </row>
    <row r="111" spans="1:5" ht="12.75">
      <c r="A111" s="35" t="s">
        <v>56</v>
      </c>
      <c r="E111" s="39" t="s">
        <v>3317</v>
      </c>
    </row>
    <row r="112" spans="1:5" ht="12.75">
      <c r="A112" s="35" t="s">
        <v>57</v>
      </c>
      <c r="E112" s="40" t="s">
        <v>5</v>
      </c>
    </row>
    <row r="113" spans="1:5" ht="51">
      <c r="A113" t="s">
        <v>59</v>
      </c>
      <c r="E113" s="39" t="s">
        <v>3318</v>
      </c>
    </row>
    <row r="114" spans="1:13" ht="12.75">
      <c r="A114" t="s">
        <v>47</v>
      </c>
      <c r="C114" s="31" t="s">
        <v>86</v>
      </c>
      <c r="E114" s="33" t="s">
        <v>285</v>
      </c>
      <c r="J114" s="32">
        <f>0</f>
      </c>
      <c s="32">
        <f>0</f>
      </c>
      <c s="32">
        <f>0+L115+L119+L123+L127+L131+L135</f>
      </c>
      <c s="32">
        <f>0+M115+M119+M123+M127+M131+M135</f>
      </c>
    </row>
    <row r="115" spans="1:16" ht="12.75">
      <c r="A115" t="s">
        <v>50</v>
      </c>
      <c s="34" t="s">
        <v>291</v>
      </c>
      <c s="34" t="s">
        <v>3319</v>
      </c>
      <c s="35" t="s">
        <v>5</v>
      </c>
      <c s="6" t="s">
        <v>3320</v>
      </c>
      <c s="36" t="s">
        <v>89</v>
      </c>
      <c s="37">
        <v>3</v>
      </c>
      <c s="36">
        <v>0.0008</v>
      </c>
      <c s="36">
        <f>ROUND(G115*H115,6)</f>
      </c>
      <c r="L115" s="38">
        <v>0</v>
      </c>
      <c s="32">
        <f>ROUND(ROUND(L115,2)*ROUND(G115,3),2)</f>
      </c>
      <c s="36" t="s">
        <v>121</v>
      </c>
      <c>
        <f>(M115*21)/100</f>
      </c>
      <c t="s">
        <v>28</v>
      </c>
    </row>
    <row r="116" spans="1:5" ht="12.75">
      <c r="A116" s="35" t="s">
        <v>56</v>
      </c>
      <c r="E116" s="39" t="s">
        <v>3320</v>
      </c>
    </row>
    <row r="117" spans="1:5" ht="12.75">
      <c r="A117" s="35" t="s">
        <v>57</v>
      </c>
      <c r="E117" s="40" t="s">
        <v>5</v>
      </c>
    </row>
    <row r="118" spans="1:5" ht="51">
      <c r="A118" t="s">
        <v>59</v>
      </c>
      <c r="E118" s="39" t="s">
        <v>3321</v>
      </c>
    </row>
    <row r="119" spans="1:16" ht="12.75">
      <c r="A119" t="s">
        <v>50</v>
      </c>
      <c s="34" t="s">
        <v>294</v>
      </c>
      <c s="34" t="s">
        <v>3322</v>
      </c>
      <c s="35" t="s">
        <v>5</v>
      </c>
      <c s="6" t="s">
        <v>3323</v>
      </c>
      <c s="36" t="s">
        <v>89</v>
      </c>
      <c s="37">
        <v>3</v>
      </c>
      <c s="36">
        <v>0.01</v>
      </c>
      <c s="36">
        <f>ROUND(G119*H119,6)</f>
      </c>
      <c r="L119" s="38">
        <v>0</v>
      </c>
      <c s="32">
        <f>ROUND(ROUND(L119,2)*ROUND(G119,3),2)</f>
      </c>
      <c s="36" t="s">
        <v>121</v>
      </c>
      <c>
        <f>(M119*21)/100</f>
      </c>
      <c t="s">
        <v>28</v>
      </c>
    </row>
    <row r="120" spans="1:5" ht="12.75">
      <c r="A120" s="35" t="s">
        <v>56</v>
      </c>
      <c r="E120" s="39" t="s">
        <v>3323</v>
      </c>
    </row>
    <row r="121" spans="1:5" ht="12.75">
      <c r="A121" s="35" t="s">
        <v>57</v>
      </c>
      <c r="E121" s="40" t="s">
        <v>5</v>
      </c>
    </row>
    <row r="122" spans="1:5" ht="12.75">
      <c r="A122" t="s">
        <v>59</v>
      </c>
      <c r="E122" s="39" t="s">
        <v>5</v>
      </c>
    </row>
    <row r="123" spans="1:16" ht="12.75">
      <c r="A123" t="s">
        <v>50</v>
      </c>
      <c s="34" t="s">
        <v>300</v>
      </c>
      <c s="34" t="s">
        <v>3324</v>
      </c>
      <c s="35" t="s">
        <v>5</v>
      </c>
      <c s="6" t="s">
        <v>3325</v>
      </c>
      <c s="36" t="s">
        <v>89</v>
      </c>
      <c s="37">
        <v>10</v>
      </c>
      <c s="36">
        <v>0.001</v>
      </c>
      <c s="36">
        <f>ROUND(G123*H123,6)</f>
      </c>
      <c r="L123" s="38">
        <v>0</v>
      </c>
      <c s="32">
        <f>ROUND(ROUND(L123,2)*ROUND(G123,3),2)</f>
      </c>
      <c s="36" t="s">
        <v>121</v>
      </c>
      <c>
        <f>(M123*21)/100</f>
      </c>
      <c t="s">
        <v>28</v>
      </c>
    </row>
    <row r="124" spans="1:5" ht="12.75">
      <c r="A124" s="35" t="s">
        <v>56</v>
      </c>
      <c r="E124" s="39" t="s">
        <v>3325</v>
      </c>
    </row>
    <row r="125" spans="1:5" ht="12.75">
      <c r="A125" s="35" t="s">
        <v>57</v>
      </c>
      <c r="E125" s="40" t="s">
        <v>5</v>
      </c>
    </row>
    <row r="126" spans="1:5" ht="102">
      <c r="A126" t="s">
        <v>59</v>
      </c>
      <c r="E126" s="39" t="s">
        <v>3326</v>
      </c>
    </row>
    <row r="127" spans="1:16" ht="12.75">
      <c r="A127" t="s">
        <v>50</v>
      </c>
      <c s="34" t="s">
        <v>305</v>
      </c>
      <c s="34" t="s">
        <v>3327</v>
      </c>
      <c s="35" t="s">
        <v>5</v>
      </c>
      <c s="6" t="s">
        <v>3328</v>
      </c>
      <c s="36" t="s">
        <v>89</v>
      </c>
      <c s="37">
        <v>10</v>
      </c>
      <c s="36">
        <v>0.0566</v>
      </c>
      <c s="36">
        <f>ROUND(G127*H127,6)</f>
      </c>
      <c r="L127" s="38">
        <v>0</v>
      </c>
      <c s="32">
        <f>ROUND(ROUND(L127,2)*ROUND(G127,3),2)</f>
      </c>
      <c s="36" t="s">
        <v>121</v>
      </c>
      <c>
        <f>(M127*21)/100</f>
      </c>
      <c t="s">
        <v>28</v>
      </c>
    </row>
    <row r="128" spans="1:5" ht="12.75">
      <c r="A128" s="35" t="s">
        <v>56</v>
      </c>
      <c r="E128" s="39" t="s">
        <v>3328</v>
      </c>
    </row>
    <row r="129" spans="1:5" ht="12.75">
      <c r="A129" s="35" t="s">
        <v>57</v>
      </c>
      <c r="E129" s="40" t="s">
        <v>5</v>
      </c>
    </row>
    <row r="130" spans="1:5" ht="12.75">
      <c r="A130" t="s">
        <v>59</v>
      </c>
      <c r="E130" s="39" t="s">
        <v>5</v>
      </c>
    </row>
    <row r="131" spans="1:16" ht="12.75">
      <c r="A131" t="s">
        <v>50</v>
      </c>
      <c s="34" t="s">
        <v>310</v>
      </c>
      <c s="34" t="s">
        <v>3329</v>
      </c>
      <c s="35" t="s">
        <v>5</v>
      </c>
      <c s="6" t="s">
        <v>3330</v>
      </c>
      <c s="36" t="s">
        <v>89</v>
      </c>
      <c s="37">
        <v>4</v>
      </c>
      <c s="36">
        <v>0.0008</v>
      </c>
      <c s="36">
        <f>ROUND(G131*H131,6)</f>
      </c>
      <c r="L131" s="38">
        <v>0</v>
      </c>
      <c s="32">
        <f>ROUND(ROUND(L131,2)*ROUND(G131,3),2)</f>
      </c>
      <c s="36" t="s">
        <v>121</v>
      </c>
      <c>
        <f>(M131*21)/100</f>
      </c>
      <c t="s">
        <v>28</v>
      </c>
    </row>
    <row r="132" spans="1:5" ht="12.75">
      <c r="A132" s="35" t="s">
        <v>56</v>
      </c>
      <c r="E132" s="39" t="s">
        <v>3330</v>
      </c>
    </row>
    <row r="133" spans="1:5" ht="12.75">
      <c r="A133" s="35" t="s">
        <v>57</v>
      </c>
      <c r="E133" s="40" t="s">
        <v>5</v>
      </c>
    </row>
    <row r="134" spans="1:5" ht="38.25">
      <c r="A134" t="s">
        <v>59</v>
      </c>
      <c r="E134" s="39" t="s">
        <v>3331</v>
      </c>
    </row>
    <row r="135" spans="1:16" ht="12.75">
      <c r="A135" t="s">
        <v>50</v>
      </c>
      <c s="34" t="s">
        <v>314</v>
      </c>
      <c s="34" t="s">
        <v>3332</v>
      </c>
      <c s="35" t="s">
        <v>5</v>
      </c>
      <c s="6" t="s">
        <v>3333</v>
      </c>
      <c s="36" t="s">
        <v>89</v>
      </c>
      <c s="37">
        <v>4</v>
      </c>
      <c s="36">
        <v>0.02</v>
      </c>
      <c s="36">
        <f>ROUND(G135*H135,6)</f>
      </c>
      <c r="L135" s="38">
        <v>0</v>
      </c>
      <c s="32">
        <f>ROUND(ROUND(L135,2)*ROUND(G135,3),2)</f>
      </c>
      <c s="36" t="s">
        <v>121</v>
      </c>
      <c>
        <f>(M135*21)/100</f>
      </c>
      <c t="s">
        <v>28</v>
      </c>
    </row>
    <row r="136" spans="1:5" ht="12.75">
      <c r="A136" s="35" t="s">
        <v>56</v>
      </c>
      <c r="E136" s="39" t="s">
        <v>3333</v>
      </c>
    </row>
    <row r="137" spans="1:5" ht="12.75">
      <c r="A137" s="35" t="s">
        <v>57</v>
      </c>
      <c r="E137" s="40" t="s">
        <v>5</v>
      </c>
    </row>
    <row r="138" spans="1:5" ht="12.75">
      <c r="A138" t="s">
        <v>59</v>
      </c>
      <c r="E138" s="39" t="s">
        <v>5</v>
      </c>
    </row>
    <row r="139" spans="1:13" ht="12.75">
      <c r="A139" t="s">
        <v>47</v>
      </c>
      <c r="C139" s="31" t="s">
        <v>339</v>
      </c>
      <c r="E139" s="33" t="s">
        <v>340</v>
      </c>
      <c r="J139" s="32">
        <f>0</f>
      </c>
      <c s="32">
        <f>0</f>
      </c>
      <c s="32">
        <f>0+L140</f>
      </c>
      <c s="32">
        <f>0+M140</f>
      </c>
    </row>
    <row r="140" spans="1:16" ht="25.5">
      <c r="A140" t="s">
        <v>50</v>
      </c>
      <c s="34" t="s">
        <v>318</v>
      </c>
      <c s="34" t="s">
        <v>3334</v>
      </c>
      <c s="35" t="s">
        <v>5</v>
      </c>
      <c s="6" t="s">
        <v>3335</v>
      </c>
      <c s="36" t="s">
        <v>182</v>
      </c>
      <c s="37">
        <v>25.865</v>
      </c>
      <c s="36">
        <v>0</v>
      </c>
      <c s="36">
        <f>ROUND(G140*H140,6)</f>
      </c>
      <c r="L140" s="38">
        <v>0</v>
      </c>
      <c s="32">
        <f>ROUND(ROUND(L140,2)*ROUND(G140,3),2)</f>
      </c>
      <c s="36" t="s">
        <v>121</v>
      </c>
      <c>
        <f>(M140*21)/100</f>
      </c>
      <c t="s">
        <v>28</v>
      </c>
    </row>
    <row r="141" spans="1:5" ht="25.5">
      <c r="A141" s="35" t="s">
        <v>56</v>
      </c>
      <c r="E141" s="39" t="s">
        <v>3335</v>
      </c>
    </row>
    <row r="142" spans="1:5" ht="12.75">
      <c r="A142" s="35" t="s">
        <v>57</v>
      </c>
      <c r="E142" s="40" t="s">
        <v>5</v>
      </c>
    </row>
    <row r="143" spans="1:5" ht="12.75">
      <c r="A143" t="s">
        <v>59</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111</v>
      </c>
      <c s="42">
        <f>Rekapitulace!C12</f>
      </c>
      <c s="20" t="s">
        <v>0</v>
      </c>
      <c t="s">
        <v>23</v>
      </c>
      <c t="s">
        <v>28</v>
      </c>
    </row>
    <row r="4" spans="1:16" ht="32" customHeight="1">
      <c r="A4" s="24" t="s">
        <v>20</v>
      </c>
      <c s="25" t="s">
        <v>29</v>
      </c>
      <c s="27" t="s">
        <v>111</v>
      </c>
      <c r="E4" s="26" t="s">
        <v>112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115</v>
      </c>
      <c r="E8" s="30" t="s">
        <v>114</v>
      </c>
      <c r="J8" s="29">
        <f>0+J9+J38</f>
      </c>
      <c s="29">
        <f>0+K9+K38</f>
      </c>
      <c s="29">
        <f>0+L9+L38</f>
      </c>
      <c s="29">
        <f>0+M9+M38</f>
      </c>
    </row>
    <row r="9" spans="1:13" ht="12.75">
      <c r="A9" t="s">
        <v>47</v>
      </c>
      <c r="C9" s="31" t="s">
        <v>116</v>
      </c>
      <c r="E9" s="33" t="s">
        <v>117</v>
      </c>
      <c r="J9" s="32">
        <f>0</f>
      </c>
      <c s="32">
        <f>0</f>
      </c>
      <c s="32">
        <f>0+L10+L14+L18+L22+L26+L30+L34</f>
      </c>
      <c s="32">
        <f>0+M10+M14+M18+M22+M26+M30+M34</f>
      </c>
    </row>
    <row r="10" spans="1:16" ht="12.75">
      <c r="A10" t="s">
        <v>50</v>
      </c>
      <c s="34" t="s">
        <v>51</v>
      </c>
      <c s="34" t="s">
        <v>118</v>
      </c>
      <c s="35" t="s">
        <v>5</v>
      </c>
      <c s="6" t="s">
        <v>119</v>
      </c>
      <c s="36" t="s">
        <v>120</v>
      </c>
      <c s="37">
        <v>1</v>
      </c>
      <c s="36">
        <v>0</v>
      </c>
      <c s="36">
        <f>ROUND(G10*H10,6)</f>
      </c>
      <c r="L10" s="38">
        <v>0</v>
      </c>
      <c s="32">
        <f>ROUND(ROUND(L10,2)*ROUND(G10,3),2)</f>
      </c>
      <c s="36" t="s">
        <v>121</v>
      </c>
      <c>
        <f>(M10*21)/100</f>
      </c>
      <c t="s">
        <v>28</v>
      </c>
    </row>
    <row r="11" spans="1:5" ht="12.75">
      <c r="A11" s="35" t="s">
        <v>56</v>
      </c>
      <c r="E11" s="39" t="s">
        <v>119</v>
      </c>
    </row>
    <row r="12" spans="1:5" ht="12.75">
      <c r="A12" s="35" t="s">
        <v>57</v>
      </c>
      <c r="E12" s="40" t="s">
        <v>5</v>
      </c>
    </row>
    <row r="13" spans="1:5" ht="12.75">
      <c r="A13" t="s">
        <v>59</v>
      </c>
      <c r="E13" s="39" t="s">
        <v>5</v>
      </c>
    </row>
    <row r="14" spans="1:16" ht="12.75">
      <c r="A14" t="s">
        <v>50</v>
      </c>
      <c s="34" t="s">
        <v>28</v>
      </c>
      <c s="34" t="s">
        <v>122</v>
      </c>
      <c s="35" t="s">
        <v>5</v>
      </c>
      <c s="6" t="s">
        <v>123</v>
      </c>
      <c s="36" t="s">
        <v>124</v>
      </c>
      <c s="37">
        <v>1</v>
      </c>
      <c s="36">
        <v>0</v>
      </c>
      <c s="36">
        <f>ROUND(G14*H14,6)</f>
      </c>
      <c r="L14" s="38">
        <v>0</v>
      </c>
      <c s="32">
        <f>ROUND(ROUND(L14,2)*ROUND(G14,3),2)</f>
      </c>
      <c s="36" t="s">
        <v>121</v>
      </c>
      <c>
        <f>(M14*21)/100</f>
      </c>
      <c t="s">
        <v>28</v>
      </c>
    </row>
    <row r="15" spans="1:5" ht="12.75">
      <c r="A15" s="35" t="s">
        <v>56</v>
      </c>
      <c r="E15" s="39" t="s">
        <v>123</v>
      </c>
    </row>
    <row r="16" spans="1:5" ht="12.75">
      <c r="A16" s="35" t="s">
        <v>57</v>
      </c>
      <c r="E16" s="40" t="s">
        <v>5</v>
      </c>
    </row>
    <row r="17" spans="1:5" ht="12.75">
      <c r="A17" t="s">
        <v>59</v>
      </c>
      <c r="E17" s="39" t="s">
        <v>5</v>
      </c>
    </row>
    <row r="18" spans="1:16" ht="12.75">
      <c r="A18" t="s">
        <v>50</v>
      </c>
      <c s="34" t="s">
        <v>26</v>
      </c>
      <c s="34" t="s">
        <v>125</v>
      </c>
      <c s="35" t="s">
        <v>5</v>
      </c>
      <c s="6" t="s">
        <v>126</v>
      </c>
      <c s="36" t="s">
        <v>124</v>
      </c>
      <c s="37">
        <v>1</v>
      </c>
      <c s="36">
        <v>0</v>
      </c>
      <c s="36">
        <f>ROUND(G18*H18,6)</f>
      </c>
      <c r="L18" s="38">
        <v>0</v>
      </c>
      <c s="32">
        <f>ROUND(ROUND(L18,2)*ROUND(G18,3),2)</f>
      </c>
      <c s="36" t="s">
        <v>121</v>
      </c>
      <c>
        <f>(M18*21)/100</f>
      </c>
      <c t="s">
        <v>28</v>
      </c>
    </row>
    <row r="19" spans="1:5" ht="12.75">
      <c r="A19" s="35" t="s">
        <v>56</v>
      </c>
      <c r="E19" s="39" t="s">
        <v>126</v>
      </c>
    </row>
    <row r="20" spans="1:5" ht="12.75">
      <c r="A20" s="35" t="s">
        <v>57</v>
      </c>
      <c r="E20" s="40" t="s">
        <v>5</v>
      </c>
    </row>
    <row r="21" spans="1:5" ht="12.75">
      <c r="A21" t="s">
        <v>59</v>
      </c>
      <c r="E21" s="39" t="s">
        <v>5</v>
      </c>
    </row>
    <row r="22" spans="1:16" ht="12.75">
      <c r="A22" t="s">
        <v>50</v>
      </c>
      <c s="34" t="s">
        <v>67</v>
      </c>
      <c s="34" t="s">
        <v>127</v>
      </c>
      <c s="35" t="s">
        <v>5</v>
      </c>
      <c s="6" t="s">
        <v>128</v>
      </c>
      <c s="36" t="s">
        <v>124</v>
      </c>
      <c s="37">
        <v>1</v>
      </c>
      <c s="36">
        <v>0</v>
      </c>
      <c s="36">
        <f>ROUND(G22*H22,6)</f>
      </c>
      <c r="L22" s="38">
        <v>0</v>
      </c>
      <c s="32">
        <f>ROUND(ROUND(L22,2)*ROUND(G22,3),2)</f>
      </c>
      <c s="36" t="s">
        <v>121</v>
      </c>
      <c>
        <f>(M22*21)/100</f>
      </c>
      <c t="s">
        <v>28</v>
      </c>
    </row>
    <row r="23" spans="1:5" ht="12.75">
      <c r="A23" s="35" t="s">
        <v>56</v>
      </c>
      <c r="E23" s="39" t="s">
        <v>128</v>
      </c>
    </row>
    <row r="24" spans="1:5" ht="12.75">
      <c r="A24" s="35" t="s">
        <v>57</v>
      </c>
      <c r="E24" s="40" t="s">
        <v>5</v>
      </c>
    </row>
    <row r="25" spans="1:5" ht="12.75">
      <c r="A25" t="s">
        <v>59</v>
      </c>
      <c r="E25" s="39" t="s">
        <v>5</v>
      </c>
    </row>
    <row r="26" spans="1:16" ht="12.75">
      <c r="A26" t="s">
        <v>50</v>
      </c>
      <c s="34" t="s">
        <v>71</v>
      </c>
      <c s="34" t="s">
        <v>129</v>
      </c>
      <c s="35" t="s">
        <v>5</v>
      </c>
      <c s="6" t="s">
        <v>130</v>
      </c>
      <c s="36" t="s">
        <v>124</v>
      </c>
      <c s="37">
        <v>1</v>
      </c>
      <c s="36">
        <v>0</v>
      </c>
      <c s="36">
        <f>ROUND(G26*H26,6)</f>
      </c>
      <c r="L26" s="38">
        <v>0</v>
      </c>
      <c s="32">
        <f>ROUND(ROUND(L26,2)*ROUND(G26,3),2)</f>
      </c>
      <c s="36" t="s">
        <v>121</v>
      </c>
      <c>
        <f>(M26*21)/100</f>
      </c>
      <c t="s">
        <v>28</v>
      </c>
    </row>
    <row r="27" spans="1:5" ht="12.75">
      <c r="A27" s="35" t="s">
        <v>56</v>
      </c>
      <c r="E27" s="39" t="s">
        <v>130</v>
      </c>
    </row>
    <row r="28" spans="1:5" ht="12.75">
      <c r="A28" s="35" t="s">
        <v>57</v>
      </c>
      <c r="E28" s="40" t="s">
        <v>5</v>
      </c>
    </row>
    <row r="29" spans="1:5" ht="12.75">
      <c r="A29" t="s">
        <v>59</v>
      </c>
      <c r="E29" s="39" t="s">
        <v>5</v>
      </c>
    </row>
    <row r="30" spans="1:16" ht="12.75">
      <c r="A30" t="s">
        <v>50</v>
      </c>
      <c s="34" t="s">
        <v>27</v>
      </c>
      <c s="34" t="s">
        <v>131</v>
      </c>
      <c s="35" t="s">
        <v>5</v>
      </c>
      <c s="6" t="s">
        <v>132</v>
      </c>
      <c s="36" t="s">
        <v>124</v>
      </c>
      <c s="37">
        <v>1</v>
      </c>
      <c s="36">
        <v>0</v>
      </c>
      <c s="36">
        <f>ROUND(G30*H30,6)</f>
      </c>
      <c r="L30" s="38">
        <v>0</v>
      </c>
      <c s="32">
        <f>ROUND(ROUND(L30,2)*ROUND(G30,3),2)</f>
      </c>
      <c s="36" t="s">
        <v>121</v>
      </c>
      <c>
        <f>(M30*21)/100</f>
      </c>
      <c t="s">
        <v>28</v>
      </c>
    </row>
    <row r="31" spans="1:5" ht="12.75">
      <c r="A31" s="35" t="s">
        <v>56</v>
      </c>
      <c r="E31" s="39" t="s">
        <v>132</v>
      </c>
    </row>
    <row r="32" spans="1:5" ht="12.75">
      <c r="A32" s="35" t="s">
        <v>57</v>
      </c>
      <c r="E32" s="40" t="s">
        <v>5</v>
      </c>
    </row>
    <row r="33" spans="1:5" ht="12.75">
      <c r="A33" t="s">
        <v>59</v>
      </c>
      <c r="E33" s="39" t="s">
        <v>5</v>
      </c>
    </row>
    <row r="34" spans="1:16" ht="12.75">
      <c r="A34" t="s">
        <v>50</v>
      </c>
      <c s="34" t="s">
        <v>79</v>
      </c>
      <c s="34" t="s">
        <v>133</v>
      </c>
      <c s="35" t="s">
        <v>5</v>
      </c>
      <c s="6" t="s">
        <v>134</v>
      </c>
      <c s="36" t="s">
        <v>124</v>
      </c>
      <c s="37">
        <v>1</v>
      </c>
      <c s="36">
        <v>0</v>
      </c>
      <c s="36">
        <f>ROUND(G34*H34,6)</f>
      </c>
      <c r="L34" s="38">
        <v>0</v>
      </c>
      <c s="32">
        <f>ROUND(ROUND(L34,2)*ROUND(G34,3),2)</f>
      </c>
      <c s="36" t="s">
        <v>121</v>
      </c>
      <c>
        <f>(M34*21)/100</f>
      </c>
      <c t="s">
        <v>28</v>
      </c>
    </row>
    <row r="35" spans="1:5" ht="12.75">
      <c r="A35" s="35" t="s">
        <v>56</v>
      </c>
      <c r="E35" s="39" t="s">
        <v>134</v>
      </c>
    </row>
    <row r="36" spans="1:5" ht="12.75">
      <c r="A36" s="35" t="s">
        <v>57</v>
      </c>
      <c r="E36" s="40" t="s">
        <v>5</v>
      </c>
    </row>
    <row r="37" spans="1:5" ht="12.75">
      <c r="A37" t="s">
        <v>59</v>
      </c>
      <c r="E37" s="39" t="s">
        <v>5</v>
      </c>
    </row>
    <row r="38" spans="1:13" ht="12.75">
      <c r="A38" t="s">
        <v>47</v>
      </c>
      <c r="C38" s="31" t="s">
        <v>135</v>
      </c>
      <c r="E38" s="33" t="s">
        <v>136</v>
      </c>
      <c r="J38" s="32">
        <f>0</f>
      </c>
      <c s="32">
        <f>0</f>
      </c>
      <c s="32">
        <f>0+L39+L43+L47+L51</f>
      </c>
      <c s="32">
        <f>0+M39+M43+M47+M51</f>
      </c>
    </row>
    <row r="39" spans="1:16" ht="25.5">
      <c r="A39" t="s">
        <v>50</v>
      </c>
      <c s="34" t="s">
        <v>83</v>
      </c>
      <c s="34" t="s">
        <v>137</v>
      </c>
      <c s="35" t="s">
        <v>5</v>
      </c>
      <c s="6" t="s">
        <v>138</v>
      </c>
      <c s="36" t="s">
        <v>124</v>
      </c>
      <c s="37">
        <v>1</v>
      </c>
      <c s="36">
        <v>0</v>
      </c>
      <c s="36">
        <f>ROUND(G39*H39,6)</f>
      </c>
      <c r="L39" s="38">
        <v>0</v>
      </c>
      <c s="32">
        <f>ROUND(ROUND(L39,2)*ROUND(G39,3),2)</f>
      </c>
      <c s="36" t="s">
        <v>121</v>
      </c>
      <c>
        <f>(M39*21)/100</f>
      </c>
      <c t="s">
        <v>28</v>
      </c>
    </row>
    <row r="40" spans="1:5" ht="25.5">
      <c r="A40" s="35" t="s">
        <v>56</v>
      </c>
      <c r="E40" s="39" t="s">
        <v>139</v>
      </c>
    </row>
    <row r="41" spans="1:5" ht="12.75">
      <c r="A41" s="35" t="s">
        <v>57</v>
      </c>
      <c r="E41" s="40" t="s">
        <v>5</v>
      </c>
    </row>
    <row r="42" spans="1:5" ht="12.75">
      <c r="A42" t="s">
        <v>59</v>
      </c>
      <c r="E42" s="39" t="s">
        <v>5</v>
      </c>
    </row>
    <row r="43" spans="1:16" ht="12.75">
      <c r="A43" t="s">
        <v>50</v>
      </c>
      <c s="34" t="s">
        <v>86</v>
      </c>
      <c s="34" t="s">
        <v>140</v>
      </c>
      <c s="35" t="s">
        <v>5</v>
      </c>
      <c s="6" t="s">
        <v>141</v>
      </c>
      <c s="36" t="s">
        <v>124</v>
      </c>
      <c s="37">
        <v>1</v>
      </c>
      <c s="36">
        <v>0</v>
      </c>
      <c s="36">
        <f>ROUND(G43*H43,6)</f>
      </c>
      <c r="L43" s="38">
        <v>0</v>
      </c>
      <c s="32">
        <f>ROUND(ROUND(L43,2)*ROUND(G43,3),2)</f>
      </c>
      <c s="36" t="s">
        <v>55</v>
      </c>
      <c>
        <f>(M43*21)/100</f>
      </c>
      <c t="s">
        <v>28</v>
      </c>
    </row>
    <row r="44" spans="1:5" ht="12.75">
      <c r="A44" s="35" t="s">
        <v>56</v>
      </c>
      <c r="E44" s="39" t="s">
        <v>141</v>
      </c>
    </row>
    <row r="45" spans="1:5" ht="12.75">
      <c r="A45" s="35" t="s">
        <v>57</v>
      </c>
      <c r="E45" s="40" t="s">
        <v>5</v>
      </c>
    </row>
    <row r="46" spans="1:5" ht="12.75">
      <c r="A46" t="s">
        <v>59</v>
      </c>
      <c r="E46" s="39" t="s">
        <v>5</v>
      </c>
    </row>
    <row r="47" spans="1:16" ht="12.75">
      <c r="A47" t="s">
        <v>50</v>
      </c>
      <c s="34" t="s">
        <v>90</v>
      </c>
      <c s="34" t="s">
        <v>142</v>
      </c>
      <c s="35" t="s">
        <v>5</v>
      </c>
      <c s="6" t="s">
        <v>143</v>
      </c>
      <c s="36" t="s">
        <v>124</v>
      </c>
      <c s="37">
        <v>1</v>
      </c>
      <c s="36">
        <v>0</v>
      </c>
      <c s="36">
        <f>ROUND(G47*H47,6)</f>
      </c>
      <c r="L47" s="38">
        <v>0</v>
      </c>
      <c s="32">
        <f>ROUND(ROUND(L47,2)*ROUND(G47,3),2)</f>
      </c>
      <c s="36" t="s">
        <v>55</v>
      </c>
      <c>
        <f>(M47*21)/100</f>
      </c>
      <c t="s">
        <v>28</v>
      </c>
    </row>
    <row r="48" spans="1:5" ht="12.75">
      <c r="A48" s="35" t="s">
        <v>56</v>
      </c>
      <c r="E48" s="39" t="s">
        <v>143</v>
      </c>
    </row>
    <row r="49" spans="1:5" ht="12.75">
      <c r="A49" s="35" t="s">
        <v>57</v>
      </c>
      <c r="E49" s="40" t="s">
        <v>5</v>
      </c>
    </row>
    <row r="50" spans="1:5" ht="12.75">
      <c r="A50" t="s">
        <v>59</v>
      </c>
      <c r="E50" s="39" t="s">
        <v>5</v>
      </c>
    </row>
    <row r="51" spans="1:16" ht="12.75">
      <c r="A51" t="s">
        <v>50</v>
      </c>
      <c s="34" t="s">
        <v>93</v>
      </c>
      <c s="34" t="s">
        <v>144</v>
      </c>
      <c s="35" t="s">
        <v>5</v>
      </c>
      <c s="6" t="s">
        <v>145</v>
      </c>
      <c s="36" t="s">
        <v>124</v>
      </c>
      <c s="37">
        <v>1</v>
      </c>
      <c s="36">
        <v>0</v>
      </c>
      <c s="36">
        <f>ROUND(G51*H51,6)</f>
      </c>
      <c r="L51" s="38">
        <v>0</v>
      </c>
      <c s="32">
        <f>ROUND(ROUND(L51,2)*ROUND(G51,3),2)</f>
      </c>
      <c s="36" t="s">
        <v>121</v>
      </c>
      <c>
        <f>(M51*21)/100</f>
      </c>
      <c t="s">
        <v>28</v>
      </c>
    </row>
    <row r="52" spans="1:5" ht="12.75">
      <c r="A52" s="35" t="s">
        <v>56</v>
      </c>
      <c r="E52" s="39" t="s">
        <v>145</v>
      </c>
    </row>
    <row r="53" spans="1:5" ht="12.75">
      <c r="A53" s="35" t="s">
        <v>57</v>
      </c>
      <c r="E53" s="40" t="s">
        <v>5</v>
      </c>
    </row>
    <row r="54" spans="1:5" ht="12.75">
      <c r="A54" t="s">
        <v>59</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146</v>
      </c>
      <c s="42">
        <f>Rekapitulace!C14</f>
      </c>
      <c s="20" t="s">
        <v>0</v>
      </c>
      <c t="s">
        <v>23</v>
      </c>
      <c t="s">
        <v>28</v>
      </c>
    </row>
    <row r="4" spans="1:16" ht="32" customHeight="1">
      <c r="A4" s="24" t="s">
        <v>20</v>
      </c>
      <c s="25" t="s">
        <v>29</v>
      </c>
      <c s="27" t="s">
        <v>146</v>
      </c>
      <c r="E4" s="26" t="s">
        <v>147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COUNTIFS(L8:L195,"=0",A8:A195,"P")+COUNTIFS(L8:L195,"",A8:A195,"P")+SUM(Q8:Q195)</f>
      </c>
    </row>
    <row r="8" spans="1:13" ht="12.75">
      <c r="A8" t="s">
        <v>45</v>
      </c>
      <c r="C8" s="28" t="s">
        <v>150</v>
      </c>
      <c r="E8" s="30" t="s">
        <v>149</v>
      </c>
      <c r="J8" s="29">
        <f>0+J9+J50+J67+J80+J113+J126+J143+J160+J177+J194</f>
      </c>
      <c s="29">
        <f>0+K9+K50+K67+K80+K113+K126+K143+K160+K177+K194</f>
      </c>
      <c s="29">
        <f>0+L9+L50+L67+L80+L113+L126+L143+L160+L177+L194</f>
      </c>
      <c s="29">
        <f>0+M9+M50+M67+M80+M113+M126+M143+M160+M177+M194</f>
      </c>
    </row>
    <row r="9" spans="1:13" ht="12.75">
      <c r="A9" t="s">
        <v>47</v>
      </c>
      <c r="C9" s="31" t="s">
        <v>51</v>
      </c>
      <c r="E9" s="33" t="s">
        <v>151</v>
      </c>
      <c r="J9" s="32">
        <f>0</f>
      </c>
      <c s="32">
        <f>0</f>
      </c>
      <c s="32">
        <f>0+L10+L14+L18+L22+L26+L30+L34+L38+L42+L46</f>
      </c>
      <c s="32">
        <f>0+M10+M14+M18+M22+M26+M30+M34+M38+M42+M46</f>
      </c>
    </row>
    <row r="10" spans="1:16" ht="38.25">
      <c r="A10" t="s">
        <v>50</v>
      </c>
      <c s="34" t="s">
        <v>51</v>
      </c>
      <c s="34" t="s">
        <v>152</v>
      </c>
      <c s="35" t="s">
        <v>5</v>
      </c>
      <c s="6" t="s">
        <v>153</v>
      </c>
      <c s="36" t="s">
        <v>154</v>
      </c>
      <c s="37">
        <v>273</v>
      </c>
      <c s="36">
        <v>0</v>
      </c>
      <c s="36">
        <f>ROUND(G10*H10,6)</f>
      </c>
      <c r="L10" s="38">
        <v>0</v>
      </c>
      <c s="32">
        <f>ROUND(ROUND(L10,2)*ROUND(G10,3),2)</f>
      </c>
      <c s="36" t="s">
        <v>121</v>
      </c>
      <c>
        <f>(M10*21)/100</f>
      </c>
      <c t="s">
        <v>28</v>
      </c>
    </row>
    <row r="11" spans="1:5" ht="38.25">
      <c r="A11" s="35" t="s">
        <v>56</v>
      </c>
      <c r="E11" s="39" t="s">
        <v>155</v>
      </c>
    </row>
    <row r="12" spans="1:5" ht="12.75">
      <c r="A12" s="35" t="s">
        <v>57</v>
      </c>
      <c r="E12" s="40" t="s">
        <v>5</v>
      </c>
    </row>
    <row r="13" spans="1:5" ht="178.5">
      <c r="A13" t="s">
        <v>59</v>
      </c>
      <c r="E13" s="39" t="s">
        <v>156</v>
      </c>
    </row>
    <row r="14" spans="1:16" ht="25.5">
      <c r="A14" t="s">
        <v>50</v>
      </c>
      <c s="34" t="s">
        <v>28</v>
      </c>
      <c s="34" t="s">
        <v>157</v>
      </c>
      <c s="35" t="s">
        <v>5</v>
      </c>
      <c s="6" t="s">
        <v>158</v>
      </c>
      <c s="36" t="s">
        <v>154</v>
      </c>
      <c s="37">
        <v>29.65</v>
      </c>
      <c s="36">
        <v>0</v>
      </c>
      <c s="36">
        <f>ROUND(G14*H14,6)</f>
      </c>
      <c r="L14" s="38">
        <v>0</v>
      </c>
      <c s="32">
        <f>ROUND(ROUND(L14,2)*ROUND(G14,3),2)</f>
      </c>
      <c s="36" t="s">
        <v>121</v>
      </c>
      <c>
        <f>(M14*21)/100</f>
      </c>
      <c t="s">
        <v>28</v>
      </c>
    </row>
    <row r="15" spans="1:5" ht="38.25">
      <c r="A15" s="35" t="s">
        <v>56</v>
      </c>
      <c r="E15" s="39" t="s">
        <v>159</v>
      </c>
    </row>
    <row r="16" spans="1:5" ht="12.75">
      <c r="A16" s="35" t="s">
        <v>57</v>
      </c>
      <c r="E16" s="40" t="s">
        <v>160</v>
      </c>
    </row>
    <row r="17" spans="1:5" ht="306">
      <c r="A17" t="s">
        <v>59</v>
      </c>
      <c r="E17" s="39" t="s">
        <v>161</v>
      </c>
    </row>
    <row r="18" spans="1:16" ht="25.5">
      <c r="A18" t="s">
        <v>50</v>
      </c>
      <c s="34" t="s">
        <v>26</v>
      </c>
      <c s="34" t="s">
        <v>162</v>
      </c>
      <c s="35" t="s">
        <v>5</v>
      </c>
      <c s="6" t="s">
        <v>163</v>
      </c>
      <c s="36" t="s">
        <v>54</v>
      </c>
      <c s="37">
        <v>67.52</v>
      </c>
      <c s="36">
        <v>0</v>
      </c>
      <c s="36">
        <f>ROUND(G18*H18,6)</f>
      </c>
      <c r="L18" s="38">
        <v>0</v>
      </c>
      <c s="32">
        <f>ROUND(ROUND(L18,2)*ROUND(G18,3),2)</f>
      </c>
      <c s="36" t="s">
        <v>121</v>
      </c>
      <c>
        <f>(M18*21)/100</f>
      </c>
      <c t="s">
        <v>28</v>
      </c>
    </row>
    <row r="19" spans="1:5" ht="25.5">
      <c r="A19" s="35" t="s">
        <v>56</v>
      </c>
      <c r="E19" s="39" t="s">
        <v>163</v>
      </c>
    </row>
    <row r="20" spans="1:5" ht="38.25">
      <c r="A20" s="35" t="s">
        <v>57</v>
      </c>
      <c r="E20" s="40" t="s">
        <v>164</v>
      </c>
    </row>
    <row r="21" spans="1:5" ht="25.5">
      <c r="A21" t="s">
        <v>59</v>
      </c>
      <c r="E21" s="39" t="s">
        <v>165</v>
      </c>
    </row>
    <row r="22" spans="1:16" ht="25.5">
      <c r="A22" t="s">
        <v>50</v>
      </c>
      <c s="34" t="s">
        <v>67</v>
      </c>
      <c s="34" t="s">
        <v>166</v>
      </c>
      <c s="35" t="s">
        <v>5</v>
      </c>
      <c s="6" t="s">
        <v>167</v>
      </c>
      <c s="36" t="s">
        <v>54</v>
      </c>
      <c s="37">
        <v>88.059</v>
      </c>
      <c s="36">
        <v>0</v>
      </c>
      <c s="36">
        <f>ROUND(G22*H22,6)</f>
      </c>
      <c r="L22" s="38">
        <v>0</v>
      </c>
      <c s="32">
        <f>ROUND(ROUND(L22,2)*ROUND(G22,3),2)</f>
      </c>
      <c s="36" t="s">
        <v>121</v>
      </c>
      <c>
        <f>(M22*21)/100</f>
      </c>
      <c t="s">
        <v>28</v>
      </c>
    </row>
    <row r="23" spans="1:5" ht="25.5">
      <c r="A23" s="35" t="s">
        <v>56</v>
      </c>
      <c r="E23" s="39" t="s">
        <v>167</v>
      </c>
    </row>
    <row r="24" spans="1:5" ht="140.25">
      <c r="A24" s="35" t="s">
        <v>57</v>
      </c>
      <c r="E24" s="40" t="s">
        <v>168</v>
      </c>
    </row>
    <row r="25" spans="1:5" ht="25.5">
      <c r="A25" t="s">
        <v>59</v>
      </c>
      <c r="E25" s="39" t="s">
        <v>169</v>
      </c>
    </row>
    <row r="26" spans="1:16" ht="38.25">
      <c r="A26" t="s">
        <v>50</v>
      </c>
      <c s="34" t="s">
        <v>71</v>
      </c>
      <c s="34" t="s">
        <v>170</v>
      </c>
      <c s="35" t="s">
        <v>5</v>
      </c>
      <c s="6" t="s">
        <v>171</v>
      </c>
      <c s="36" t="s">
        <v>54</v>
      </c>
      <c s="37">
        <v>105.879</v>
      </c>
      <c s="36">
        <v>0</v>
      </c>
      <c s="36">
        <f>ROUND(G26*H26,6)</f>
      </c>
      <c r="L26" s="38">
        <v>0</v>
      </c>
      <c s="32">
        <f>ROUND(ROUND(L26,2)*ROUND(G26,3),2)</f>
      </c>
      <c s="36" t="s">
        <v>121</v>
      </c>
      <c>
        <f>(M26*21)/100</f>
      </c>
      <c t="s">
        <v>28</v>
      </c>
    </row>
    <row r="27" spans="1:5" ht="38.25">
      <c r="A27" s="35" t="s">
        <v>56</v>
      </c>
      <c r="E27" s="39" t="s">
        <v>172</v>
      </c>
    </row>
    <row r="28" spans="1:5" ht="63.75">
      <c r="A28" s="35" t="s">
        <v>57</v>
      </c>
      <c r="E28" s="40" t="s">
        <v>173</v>
      </c>
    </row>
    <row r="29" spans="1:5" ht="63.75">
      <c r="A29" t="s">
        <v>59</v>
      </c>
      <c r="E29" s="39" t="s">
        <v>174</v>
      </c>
    </row>
    <row r="30" spans="1:16" ht="38.25">
      <c r="A30" t="s">
        <v>50</v>
      </c>
      <c s="34" t="s">
        <v>27</v>
      </c>
      <c s="34" t="s">
        <v>175</v>
      </c>
      <c s="35" t="s">
        <v>5</v>
      </c>
      <c s="6" t="s">
        <v>171</v>
      </c>
      <c s="36" t="s">
        <v>54</v>
      </c>
      <c s="37">
        <v>529.395</v>
      </c>
      <c s="36">
        <v>0</v>
      </c>
      <c s="36">
        <f>ROUND(G30*H30,6)</f>
      </c>
      <c r="L30" s="38">
        <v>0</v>
      </c>
      <c s="32">
        <f>ROUND(ROUND(L30,2)*ROUND(G30,3),2)</f>
      </c>
      <c s="36" t="s">
        <v>121</v>
      </c>
      <c>
        <f>(M30*21)/100</f>
      </c>
      <c t="s">
        <v>28</v>
      </c>
    </row>
    <row r="31" spans="1:5" ht="51">
      <c r="A31" s="35" t="s">
        <v>56</v>
      </c>
      <c r="E31" s="39" t="s">
        <v>176</v>
      </c>
    </row>
    <row r="32" spans="1:5" ht="12.75">
      <c r="A32" s="35" t="s">
        <v>57</v>
      </c>
      <c r="E32" s="40" t="s">
        <v>5</v>
      </c>
    </row>
    <row r="33" spans="1:5" ht="63.75">
      <c r="A33" t="s">
        <v>59</v>
      </c>
      <c r="E33" s="39" t="s">
        <v>174</v>
      </c>
    </row>
    <row r="34" spans="1:16" ht="25.5">
      <c r="A34" t="s">
        <v>50</v>
      </c>
      <c s="34" t="s">
        <v>79</v>
      </c>
      <c s="34" t="s">
        <v>177</v>
      </c>
      <c s="35" t="s">
        <v>5</v>
      </c>
      <c s="6" t="s">
        <v>178</v>
      </c>
      <c s="36" t="s">
        <v>54</v>
      </c>
      <c s="37">
        <v>105.879</v>
      </c>
      <c s="36">
        <v>0</v>
      </c>
      <c s="36">
        <f>ROUND(G34*H34,6)</f>
      </c>
      <c r="L34" s="38">
        <v>0</v>
      </c>
      <c s="32">
        <f>ROUND(ROUND(L34,2)*ROUND(G34,3),2)</f>
      </c>
      <c s="36" t="s">
        <v>121</v>
      </c>
      <c>
        <f>(M34*21)/100</f>
      </c>
      <c t="s">
        <v>28</v>
      </c>
    </row>
    <row r="35" spans="1:5" ht="25.5">
      <c r="A35" s="35" t="s">
        <v>56</v>
      </c>
      <c r="E35" s="39" t="s">
        <v>178</v>
      </c>
    </row>
    <row r="36" spans="1:5" ht="12.75">
      <c r="A36" s="35" t="s">
        <v>57</v>
      </c>
      <c r="E36" s="40" t="s">
        <v>5</v>
      </c>
    </row>
    <row r="37" spans="1:5" ht="140.25">
      <c r="A37" t="s">
        <v>59</v>
      </c>
      <c r="E37" s="39" t="s">
        <v>179</v>
      </c>
    </row>
    <row r="38" spans="1:16" ht="25.5">
      <c r="A38" t="s">
        <v>50</v>
      </c>
      <c s="34" t="s">
        <v>83</v>
      </c>
      <c s="34" t="s">
        <v>180</v>
      </c>
      <c s="35" t="s">
        <v>5</v>
      </c>
      <c s="6" t="s">
        <v>181</v>
      </c>
      <c s="36" t="s">
        <v>182</v>
      </c>
      <c s="37">
        <v>169.406</v>
      </c>
      <c s="36">
        <v>0</v>
      </c>
      <c s="36">
        <f>ROUND(G38*H38,6)</f>
      </c>
      <c r="L38" s="38">
        <v>0</v>
      </c>
      <c s="32">
        <f>ROUND(ROUND(L38,2)*ROUND(G38,3),2)</f>
      </c>
      <c s="36" t="s">
        <v>121</v>
      </c>
      <c>
        <f>(M38*21)/100</f>
      </c>
      <c t="s">
        <v>28</v>
      </c>
    </row>
    <row r="39" spans="1:5" ht="25.5">
      <c r="A39" s="35" t="s">
        <v>56</v>
      </c>
      <c r="E39" s="39" t="s">
        <v>181</v>
      </c>
    </row>
    <row r="40" spans="1:5" ht="12.75">
      <c r="A40" s="35" t="s">
        <v>57</v>
      </c>
      <c r="E40" s="40" t="s">
        <v>5</v>
      </c>
    </row>
    <row r="41" spans="1:5" ht="12.75">
      <c r="A41" t="s">
        <v>59</v>
      </c>
      <c r="E41" s="39" t="s">
        <v>5</v>
      </c>
    </row>
    <row r="42" spans="1:16" ht="25.5">
      <c r="A42" t="s">
        <v>50</v>
      </c>
      <c s="34" t="s">
        <v>86</v>
      </c>
      <c s="34" t="s">
        <v>183</v>
      </c>
      <c s="35" t="s">
        <v>5</v>
      </c>
      <c s="6" t="s">
        <v>184</v>
      </c>
      <c s="36" t="s">
        <v>54</v>
      </c>
      <c s="37">
        <v>49.7</v>
      </c>
      <c s="36">
        <v>0</v>
      </c>
      <c s="36">
        <f>ROUND(G42*H42,6)</f>
      </c>
      <c r="L42" s="38">
        <v>0</v>
      </c>
      <c s="32">
        <f>ROUND(ROUND(L42,2)*ROUND(G42,3),2)</f>
      </c>
      <c s="36" t="s">
        <v>121</v>
      </c>
      <c>
        <f>(M42*21)/100</f>
      </c>
      <c t="s">
        <v>28</v>
      </c>
    </row>
    <row r="43" spans="1:5" ht="25.5">
      <c r="A43" s="35" t="s">
        <v>56</v>
      </c>
      <c r="E43" s="39" t="s">
        <v>184</v>
      </c>
    </row>
    <row r="44" spans="1:5" ht="38.25">
      <c r="A44" s="35" t="s">
        <v>57</v>
      </c>
      <c r="E44" s="40" t="s">
        <v>185</v>
      </c>
    </row>
    <row r="45" spans="1:5" ht="216.75">
      <c r="A45" t="s">
        <v>59</v>
      </c>
      <c r="E45" s="39" t="s">
        <v>186</v>
      </c>
    </row>
    <row r="46" spans="1:16" ht="25.5">
      <c r="A46" t="s">
        <v>50</v>
      </c>
      <c s="34" t="s">
        <v>90</v>
      </c>
      <c s="34" t="s">
        <v>187</v>
      </c>
      <c s="35" t="s">
        <v>5</v>
      </c>
      <c s="6" t="s">
        <v>188</v>
      </c>
      <c s="36" t="s">
        <v>154</v>
      </c>
      <c s="37">
        <v>337.6</v>
      </c>
      <c s="36">
        <v>0</v>
      </c>
      <c s="36">
        <f>ROUND(G46*H46,6)</f>
      </c>
      <c r="L46" s="38">
        <v>0</v>
      </c>
      <c s="32">
        <f>ROUND(ROUND(L46,2)*ROUND(G46,3),2)</f>
      </c>
      <c s="36" t="s">
        <v>121</v>
      </c>
      <c>
        <f>(M46*21)/100</f>
      </c>
      <c t="s">
        <v>28</v>
      </c>
    </row>
    <row r="47" spans="1:5" ht="25.5">
      <c r="A47" s="35" t="s">
        <v>56</v>
      </c>
      <c r="E47" s="39" t="s">
        <v>188</v>
      </c>
    </row>
    <row r="48" spans="1:5" ht="12.75">
      <c r="A48" s="35" t="s">
        <v>57</v>
      </c>
      <c r="E48" s="40" t="s">
        <v>189</v>
      </c>
    </row>
    <row r="49" spans="1:5" ht="127.5">
      <c r="A49" t="s">
        <v>59</v>
      </c>
      <c r="E49" s="39" t="s">
        <v>190</v>
      </c>
    </row>
    <row r="50" spans="1:13" ht="12.75">
      <c r="A50" t="s">
        <v>47</v>
      </c>
      <c r="C50" s="31" t="s">
        <v>28</v>
      </c>
      <c r="E50" s="33" t="s">
        <v>191</v>
      </c>
      <c r="J50" s="32">
        <f>0</f>
      </c>
      <c s="32">
        <f>0</f>
      </c>
      <c s="32">
        <f>0+L51+L55+L59+L63</f>
      </c>
      <c s="32">
        <f>0+M51+M55+M59+M63</f>
      </c>
    </row>
    <row r="51" spans="1:16" ht="12.75">
      <c r="A51" t="s">
        <v>50</v>
      </c>
      <c s="34" t="s">
        <v>93</v>
      </c>
      <c s="34" t="s">
        <v>192</v>
      </c>
      <c s="35" t="s">
        <v>5</v>
      </c>
      <c s="6" t="s">
        <v>193</v>
      </c>
      <c s="36" t="s">
        <v>54</v>
      </c>
      <c s="37">
        <v>22.426</v>
      </c>
      <c s="36">
        <v>2.25634</v>
      </c>
      <c s="36">
        <f>ROUND(G51*H51,6)</f>
      </c>
      <c r="L51" s="38">
        <v>0</v>
      </c>
      <c s="32">
        <f>ROUND(ROUND(L51,2)*ROUND(G51,3),2)</f>
      </c>
      <c s="36" t="s">
        <v>121</v>
      </c>
      <c>
        <f>(M51*21)/100</f>
      </c>
      <c t="s">
        <v>28</v>
      </c>
    </row>
    <row r="52" spans="1:5" ht="12.75">
      <c r="A52" s="35" t="s">
        <v>56</v>
      </c>
      <c r="E52" s="39" t="s">
        <v>193</v>
      </c>
    </row>
    <row r="53" spans="1:5" ht="127.5">
      <c r="A53" s="35" t="s">
        <v>57</v>
      </c>
      <c r="E53" s="40" t="s">
        <v>194</v>
      </c>
    </row>
    <row r="54" spans="1:5" ht="89.25">
      <c r="A54" t="s">
        <v>59</v>
      </c>
      <c r="E54" s="39" t="s">
        <v>195</v>
      </c>
    </row>
    <row r="55" spans="1:16" ht="25.5">
      <c r="A55" t="s">
        <v>50</v>
      </c>
      <c s="34" t="s">
        <v>96</v>
      </c>
      <c s="34" t="s">
        <v>196</v>
      </c>
      <c s="35" t="s">
        <v>5</v>
      </c>
      <c s="6" t="s">
        <v>197</v>
      </c>
      <c s="36" t="s">
        <v>154</v>
      </c>
      <c s="37">
        <v>43.269</v>
      </c>
      <c s="36">
        <v>0.42832</v>
      </c>
      <c s="36">
        <f>ROUND(G55*H55,6)</f>
      </c>
      <c r="L55" s="38">
        <v>0</v>
      </c>
      <c s="32">
        <f>ROUND(ROUND(L55,2)*ROUND(G55,3),2)</f>
      </c>
      <c s="36" t="s">
        <v>121</v>
      </c>
      <c>
        <f>(M55*21)/100</f>
      </c>
      <c t="s">
        <v>28</v>
      </c>
    </row>
    <row r="56" spans="1:5" ht="25.5">
      <c r="A56" s="35" t="s">
        <v>56</v>
      </c>
      <c r="E56" s="39" t="s">
        <v>197</v>
      </c>
    </row>
    <row r="57" spans="1:5" ht="76.5">
      <c r="A57" s="35" t="s">
        <v>57</v>
      </c>
      <c r="E57" s="40" t="s">
        <v>198</v>
      </c>
    </row>
    <row r="58" spans="1:5" ht="51">
      <c r="A58" t="s">
        <v>59</v>
      </c>
      <c r="E58" s="39" t="s">
        <v>199</v>
      </c>
    </row>
    <row r="59" spans="1:16" ht="25.5">
      <c r="A59" t="s">
        <v>50</v>
      </c>
      <c s="34" t="s">
        <v>99</v>
      </c>
      <c s="34" t="s">
        <v>200</v>
      </c>
      <c s="35" t="s">
        <v>5</v>
      </c>
      <c s="6" t="s">
        <v>201</v>
      </c>
      <c s="36" t="s">
        <v>154</v>
      </c>
      <c s="37">
        <v>0.735</v>
      </c>
      <c s="36">
        <v>1.0146</v>
      </c>
      <c s="36">
        <f>ROUND(G59*H59,6)</f>
      </c>
      <c r="L59" s="38">
        <v>0</v>
      </c>
      <c s="32">
        <f>ROUND(ROUND(L59,2)*ROUND(G59,3),2)</f>
      </c>
      <c s="36" t="s">
        <v>121</v>
      </c>
      <c>
        <f>(M59*21)/100</f>
      </c>
      <c t="s">
        <v>28</v>
      </c>
    </row>
    <row r="60" spans="1:5" ht="25.5">
      <c r="A60" s="35" t="s">
        <v>56</v>
      </c>
      <c r="E60" s="39" t="s">
        <v>201</v>
      </c>
    </row>
    <row r="61" spans="1:5" ht="12.75">
      <c r="A61" s="35" t="s">
        <v>57</v>
      </c>
      <c r="E61" s="40" t="s">
        <v>202</v>
      </c>
    </row>
    <row r="62" spans="1:5" ht="51">
      <c r="A62" t="s">
        <v>59</v>
      </c>
      <c r="E62" s="39" t="s">
        <v>199</v>
      </c>
    </row>
    <row r="63" spans="1:16" ht="12.75">
      <c r="A63" t="s">
        <v>50</v>
      </c>
      <c s="34" t="s">
        <v>102</v>
      </c>
      <c s="34" t="s">
        <v>203</v>
      </c>
      <c s="35" t="s">
        <v>5</v>
      </c>
      <c s="6" t="s">
        <v>204</v>
      </c>
      <c s="36" t="s">
        <v>182</v>
      </c>
      <c s="37">
        <v>1.15</v>
      </c>
      <c s="36">
        <v>1.06017</v>
      </c>
      <c s="36">
        <f>ROUND(G63*H63,6)</f>
      </c>
      <c r="L63" s="38">
        <v>0</v>
      </c>
      <c s="32">
        <f>ROUND(ROUND(L63,2)*ROUND(G63,3),2)</f>
      </c>
      <c s="36" t="s">
        <v>121</v>
      </c>
      <c>
        <f>(M63*21)/100</f>
      </c>
      <c t="s">
        <v>28</v>
      </c>
    </row>
    <row r="64" spans="1:5" ht="12.75">
      <c r="A64" s="35" t="s">
        <v>56</v>
      </c>
      <c r="E64" s="39" t="s">
        <v>204</v>
      </c>
    </row>
    <row r="65" spans="1:5" ht="12.75">
      <c r="A65" s="35" t="s">
        <v>57</v>
      </c>
      <c r="E65" s="40" t="s">
        <v>205</v>
      </c>
    </row>
    <row r="66" spans="1:5" ht="25.5">
      <c r="A66" t="s">
        <v>59</v>
      </c>
      <c r="E66" s="39" t="s">
        <v>206</v>
      </c>
    </row>
    <row r="67" spans="1:13" ht="12.75">
      <c r="A67" t="s">
        <v>47</v>
      </c>
      <c r="C67" s="31" t="s">
        <v>67</v>
      </c>
      <c r="E67" s="33" t="s">
        <v>207</v>
      </c>
      <c r="J67" s="32">
        <f>0</f>
      </c>
      <c s="32">
        <f>0</f>
      </c>
      <c s="32">
        <f>0+L68+L72+L76</f>
      </c>
      <c s="32">
        <f>0+M68+M72+M76</f>
      </c>
    </row>
    <row r="68" spans="1:16" ht="25.5">
      <c r="A68" t="s">
        <v>50</v>
      </c>
      <c s="34" t="s">
        <v>105</v>
      </c>
      <c s="34" t="s">
        <v>208</v>
      </c>
      <c s="35" t="s">
        <v>5</v>
      </c>
      <c s="6" t="s">
        <v>209</v>
      </c>
      <c s="36" t="s">
        <v>82</v>
      </c>
      <c s="37">
        <v>24.92</v>
      </c>
      <c s="36">
        <v>0.11046</v>
      </c>
      <c s="36">
        <f>ROUND(G68*H68,6)</f>
      </c>
      <c r="L68" s="38">
        <v>0</v>
      </c>
      <c s="32">
        <f>ROUND(ROUND(L68,2)*ROUND(G68,3),2)</f>
      </c>
      <c s="36" t="s">
        <v>121</v>
      </c>
      <c>
        <f>(M68*21)/100</f>
      </c>
      <c t="s">
        <v>28</v>
      </c>
    </row>
    <row r="69" spans="1:5" ht="25.5">
      <c r="A69" s="35" t="s">
        <v>56</v>
      </c>
      <c r="E69" s="39" t="s">
        <v>209</v>
      </c>
    </row>
    <row r="70" spans="1:5" ht="38.25">
      <c r="A70" s="35" t="s">
        <v>57</v>
      </c>
      <c r="E70" s="40" t="s">
        <v>210</v>
      </c>
    </row>
    <row r="71" spans="1:5" ht="12.75">
      <c r="A71" t="s">
        <v>59</v>
      </c>
      <c r="E71" s="39" t="s">
        <v>5</v>
      </c>
    </row>
    <row r="72" spans="1:16" ht="25.5">
      <c r="A72" t="s">
        <v>50</v>
      </c>
      <c s="34" t="s">
        <v>108</v>
      </c>
      <c s="34" t="s">
        <v>211</v>
      </c>
      <c s="35" t="s">
        <v>5</v>
      </c>
      <c s="6" t="s">
        <v>212</v>
      </c>
      <c s="36" t="s">
        <v>154</v>
      </c>
      <c s="37">
        <v>3.983</v>
      </c>
      <c s="36">
        <v>0.00658</v>
      </c>
      <c s="36">
        <f>ROUND(G72*H72,6)</f>
      </c>
      <c r="L72" s="38">
        <v>0</v>
      </c>
      <c s="32">
        <f>ROUND(ROUND(L72,2)*ROUND(G72,3),2)</f>
      </c>
      <c s="36" t="s">
        <v>121</v>
      </c>
      <c>
        <f>(M72*21)/100</f>
      </c>
      <c t="s">
        <v>28</v>
      </c>
    </row>
    <row r="73" spans="1:5" ht="25.5">
      <c r="A73" s="35" t="s">
        <v>56</v>
      </c>
      <c r="E73" s="39" t="s">
        <v>212</v>
      </c>
    </row>
    <row r="74" spans="1:5" ht="38.25">
      <c r="A74" s="35" t="s">
        <v>57</v>
      </c>
      <c r="E74" s="40" t="s">
        <v>213</v>
      </c>
    </row>
    <row r="75" spans="1:5" ht="25.5">
      <c r="A75" t="s">
        <v>59</v>
      </c>
      <c r="E75" s="39" t="s">
        <v>214</v>
      </c>
    </row>
    <row r="76" spans="1:16" ht="25.5">
      <c r="A76" t="s">
        <v>50</v>
      </c>
      <c s="34" t="s">
        <v>215</v>
      </c>
      <c s="34" t="s">
        <v>216</v>
      </c>
      <c s="35" t="s">
        <v>5</v>
      </c>
      <c s="6" t="s">
        <v>217</v>
      </c>
      <c s="36" t="s">
        <v>154</v>
      </c>
      <c s="37">
        <v>3.983</v>
      </c>
      <c s="36">
        <v>0</v>
      </c>
      <c s="36">
        <f>ROUND(G76*H76,6)</f>
      </c>
      <c r="L76" s="38">
        <v>0</v>
      </c>
      <c s="32">
        <f>ROUND(ROUND(L76,2)*ROUND(G76,3),2)</f>
      </c>
      <c s="36" t="s">
        <v>121</v>
      </c>
      <c>
        <f>(M76*21)/100</f>
      </c>
      <c t="s">
        <v>28</v>
      </c>
    </row>
    <row r="77" spans="1:5" ht="25.5">
      <c r="A77" s="35" t="s">
        <v>56</v>
      </c>
      <c r="E77" s="39" t="s">
        <v>217</v>
      </c>
    </row>
    <row r="78" spans="1:5" ht="12.75">
      <c r="A78" s="35" t="s">
        <v>57</v>
      </c>
      <c r="E78" s="40" t="s">
        <v>5</v>
      </c>
    </row>
    <row r="79" spans="1:5" ht="25.5">
      <c r="A79" t="s">
        <v>59</v>
      </c>
      <c r="E79" s="39" t="s">
        <v>214</v>
      </c>
    </row>
    <row r="80" spans="1:13" ht="12.75">
      <c r="A80" t="s">
        <v>47</v>
      </c>
      <c r="C80" s="31" t="s">
        <v>71</v>
      </c>
      <c r="E80" s="33" t="s">
        <v>218</v>
      </c>
      <c r="J80" s="32">
        <f>0</f>
      </c>
      <c s="32">
        <f>0</f>
      </c>
      <c s="32">
        <f>0+L81+L85+L89+L93+L97+L101+L105+L109</f>
      </c>
      <c s="32">
        <f>0+M81+M85+M89+M93+M97+M101+M105+M109</f>
      </c>
    </row>
    <row r="81" spans="1:16" ht="25.5">
      <c r="A81" t="s">
        <v>50</v>
      </c>
      <c s="34" t="s">
        <v>219</v>
      </c>
      <c s="34" t="s">
        <v>220</v>
      </c>
      <c s="35" t="s">
        <v>5</v>
      </c>
      <c s="6" t="s">
        <v>221</v>
      </c>
      <c s="36" t="s">
        <v>154</v>
      </c>
      <c s="37">
        <v>50</v>
      </c>
      <c s="36">
        <v>0</v>
      </c>
      <c s="36">
        <f>ROUND(G81*H81,6)</f>
      </c>
      <c r="L81" s="38">
        <v>0</v>
      </c>
      <c s="32">
        <f>ROUND(ROUND(L81,2)*ROUND(G81,3),2)</f>
      </c>
      <c s="36" t="s">
        <v>121</v>
      </c>
      <c>
        <f>(M81*21)/100</f>
      </c>
      <c t="s">
        <v>28</v>
      </c>
    </row>
    <row r="82" spans="1:5" ht="38.25">
      <c r="A82" s="35" t="s">
        <v>56</v>
      </c>
      <c r="E82" s="39" t="s">
        <v>222</v>
      </c>
    </row>
    <row r="83" spans="1:5" ht="12.75">
      <c r="A83" s="35" t="s">
        <v>57</v>
      </c>
      <c r="E83" s="40" t="s">
        <v>223</v>
      </c>
    </row>
    <row r="84" spans="1:5" ht="89.25">
      <c r="A84" t="s">
        <v>59</v>
      </c>
      <c r="E84" s="39" t="s">
        <v>224</v>
      </c>
    </row>
    <row r="85" spans="1:16" ht="12.75">
      <c r="A85" t="s">
        <v>50</v>
      </c>
      <c s="34" t="s">
        <v>225</v>
      </c>
      <c s="34" t="s">
        <v>226</v>
      </c>
      <c s="35" t="s">
        <v>5</v>
      </c>
      <c s="6" t="s">
        <v>227</v>
      </c>
      <c s="36" t="s">
        <v>182</v>
      </c>
      <c s="37">
        <v>5.06</v>
      </c>
      <c s="36">
        <v>1</v>
      </c>
      <c s="36">
        <f>ROUND(G85*H85,6)</f>
      </c>
      <c r="L85" s="38">
        <v>0</v>
      </c>
      <c s="32">
        <f>ROUND(ROUND(L85,2)*ROUND(G85,3),2)</f>
      </c>
      <c s="36" t="s">
        <v>121</v>
      </c>
      <c>
        <f>(M85*21)/100</f>
      </c>
      <c t="s">
        <v>28</v>
      </c>
    </row>
    <row r="86" spans="1:5" ht="12.75">
      <c r="A86" s="35" t="s">
        <v>56</v>
      </c>
      <c r="E86" s="39" t="s">
        <v>227</v>
      </c>
    </row>
    <row r="87" spans="1:5" ht="12.75">
      <c r="A87" s="35" t="s">
        <v>57</v>
      </c>
      <c r="E87" s="40" t="s">
        <v>5</v>
      </c>
    </row>
    <row r="88" spans="1:5" ht="12.75">
      <c r="A88" t="s">
        <v>59</v>
      </c>
      <c r="E88" s="39" t="s">
        <v>5</v>
      </c>
    </row>
    <row r="89" spans="1:16" ht="25.5">
      <c r="A89" t="s">
        <v>50</v>
      </c>
      <c s="34" t="s">
        <v>228</v>
      </c>
      <c s="34" t="s">
        <v>229</v>
      </c>
      <c s="35" t="s">
        <v>5</v>
      </c>
      <c s="6" t="s">
        <v>230</v>
      </c>
      <c s="36" t="s">
        <v>154</v>
      </c>
      <c s="37">
        <v>50</v>
      </c>
      <c s="36">
        <v>0</v>
      </c>
      <c s="36">
        <f>ROUND(G89*H89,6)</f>
      </c>
      <c r="L89" s="38">
        <v>0</v>
      </c>
      <c s="32">
        <f>ROUND(ROUND(L89,2)*ROUND(G89,3),2)</f>
      </c>
      <c s="36" t="s">
        <v>121</v>
      </c>
      <c>
        <f>(M89*21)/100</f>
      </c>
      <c t="s">
        <v>28</v>
      </c>
    </row>
    <row r="90" spans="1:5" ht="25.5">
      <c r="A90" s="35" t="s">
        <v>56</v>
      </c>
      <c r="E90" s="39" t="s">
        <v>230</v>
      </c>
    </row>
    <row r="91" spans="1:5" ht="12.75">
      <c r="A91" s="35" t="s">
        <v>57</v>
      </c>
      <c r="E91" s="40" t="s">
        <v>223</v>
      </c>
    </row>
    <row r="92" spans="1:5" ht="12.75">
      <c r="A92" t="s">
        <v>59</v>
      </c>
      <c r="E92" s="39" t="s">
        <v>5</v>
      </c>
    </row>
    <row r="93" spans="1:16" ht="25.5">
      <c r="A93" t="s">
        <v>50</v>
      </c>
      <c s="34" t="s">
        <v>231</v>
      </c>
      <c s="34" t="s">
        <v>232</v>
      </c>
      <c s="35" t="s">
        <v>5</v>
      </c>
      <c s="6" t="s">
        <v>233</v>
      </c>
      <c s="36" t="s">
        <v>154</v>
      </c>
      <c s="37">
        <v>287.6</v>
      </c>
      <c s="36">
        <v>0</v>
      </c>
      <c s="36">
        <f>ROUND(G93*H93,6)</f>
      </c>
      <c r="L93" s="38">
        <v>0</v>
      </c>
      <c s="32">
        <f>ROUND(ROUND(L93,2)*ROUND(G93,3),2)</f>
      </c>
      <c s="36" t="s">
        <v>121</v>
      </c>
      <c>
        <f>(M93*21)/100</f>
      </c>
      <c t="s">
        <v>28</v>
      </c>
    </row>
    <row r="94" spans="1:5" ht="25.5">
      <c r="A94" s="35" t="s">
        <v>56</v>
      </c>
      <c r="E94" s="39" t="s">
        <v>233</v>
      </c>
    </row>
    <row r="95" spans="1:5" ht="12.75">
      <c r="A95" s="35" t="s">
        <v>57</v>
      </c>
      <c r="E95" s="40" t="s">
        <v>234</v>
      </c>
    </row>
    <row r="96" spans="1:5" ht="12.75">
      <c r="A96" t="s">
        <v>59</v>
      </c>
      <c r="E96" s="39" t="s">
        <v>5</v>
      </c>
    </row>
    <row r="97" spans="1:16" ht="25.5">
      <c r="A97" t="s">
        <v>50</v>
      </c>
      <c s="34" t="s">
        <v>235</v>
      </c>
      <c s="34" t="s">
        <v>236</v>
      </c>
      <c s="35" t="s">
        <v>5</v>
      </c>
      <c s="6" t="s">
        <v>237</v>
      </c>
      <c s="36" t="s">
        <v>154</v>
      </c>
      <c s="37">
        <v>50</v>
      </c>
      <c s="36">
        <v>0</v>
      </c>
      <c s="36">
        <f>ROUND(G97*H97,6)</f>
      </c>
      <c r="L97" s="38">
        <v>0</v>
      </c>
      <c s="32">
        <f>ROUND(ROUND(L97,2)*ROUND(G97,3),2)</f>
      </c>
      <c s="36" t="s">
        <v>121</v>
      </c>
      <c>
        <f>(M97*21)/100</f>
      </c>
      <c t="s">
        <v>28</v>
      </c>
    </row>
    <row r="98" spans="1:5" ht="25.5">
      <c r="A98" s="35" t="s">
        <v>56</v>
      </c>
      <c r="E98" s="39" t="s">
        <v>237</v>
      </c>
    </row>
    <row r="99" spans="1:5" ht="12.75">
      <c r="A99" s="35" t="s">
        <v>57</v>
      </c>
      <c r="E99" s="40" t="s">
        <v>223</v>
      </c>
    </row>
    <row r="100" spans="1:5" ht="12.75">
      <c r="A100" t="s">
        <v>59</v>
      </c>
      <c r="E100" s="39" t="s">
        <v>5</v>
      </c>
    </row>
    <row r="101" spans="1:16" ht="38.25">
      <c r="A101" t="s">
        <v>50</v>
      </c>
      <c s="34" t="s">
        <v>238</v>
      </c>
      <c s="34" t="s">
        <v>239</v>
      </c>
      <c s="35" t="s">
        <v>5</v>
      </c>
      <c s="6" t="s">
        <v>240</v>
      </c>
      <c s="36" t="s">
        <v>154</v>
      </c>
      <c s="37">
        <v>20.26</v>
      </c>
      <c s="36">
        <v>0.08425</v>
      </c>
      <c s="36">
        <f>ROUND(G101*H101,6)</f>
      </c>
      <c r="L101" s="38">
        <v>0</v>
      </c>
      <c s="32">
        <f>ROUND(ROUND(L101,2)*ROUND(G101,3),2)</f>
      </c>
      <c s="36" t="s">
        <v>121</v>
      </c>
      <c>
        <f>(M101*21)/100</f>
      </c>
      <c t="s">
        <v>28</v>
      </c>
    </row>
    <row r="102" spans="1:5" ht="51">
      <c r="A102" s="35" t="s">
        <v>56</v>
      </c>
      <c r="E102" s="39" t="s">
        <v>241</v>
      </c>
    </row>
    <row r="103" spans="1:5" ht="25.5">
      <c r="A103" s="35" t="s">
        <v>57</v>
      </c>
      <c r="E103" s="40" t="s">
        <v>242</v>
      </c>
    </row>
    <row r="104" spans="1:5" ht="153">
      <c r="A104" t="s">
        <v>59</v>
      </c>
      <c r="E104" s="39" t="s">
        <v>243</v>
      </c>
    </row>
    <row r="105" spans="1:16" ht="38.25">
      <c r="A105" t="s">
        <v>50</v>
      </c>
      <c s="34" t="s">
        <v>244</v>
      </c>
      <c s="34" t="s">
        <v>245</v>
      </c>
      <c s="35" t="s">
        <v>5</v>
      </c>
      <c s="6" t="s">
        <v>246</v>
      </c>
      <c s="36" t="s">
        <v>154</v>
      </c>
      <c s="37">
        <v>221.81</v>
      </c>
      <c s="36">
        <v>0.0888</v>
      </c>
      <c s="36">
        <f>ROUND(G105*H105,6)</f>
      </c>
      <c r="L105" s="38">
        <v>0</v>
      </c>
      <c s="32">
        <f>ROUND(ROUND(L105,2)*ROUND(G105,3),2)</f>
      </c>
      <c s="36" t="s">
        <v>121</v>
      </c>
      <c>
        <f>(M105*21)/100</f>
      </c>
      <c t="s">
        <v>28</v>
      </c>
    </row>
    <row r="106" spans="1:5" ht="51">
      <c r="A106" s="35" t="s">
        <v>56</v>
      </c>
      <c r="E106" s="39" t="s">
        <v>247</v>
      </c>
    </row>
    <row r="107" spans="1:5" ht="12.75">
      <c r="A107" s="35" t="s">
        <v>57</v>
      </c>
      <c r="E107" s="40" t="s">
        <v>248</v>
      </c>
    </row>
    <row r="108" spans="1:5" ht="89.25">
      <c r="A108" t="s">
        <v>59</v>
      </c>
      <c r="E108" s="39" t="s">
        <v>249</v>
      </c>
    </row>
    <row r="109" spans="1:16" ht="12.75">
      <c r="A109" t="s">
        <v>50</v>
      </c>
      <c s="34" t="s">
        <v>250</v>
      </c>
      <c s="34" t="s">
        <v>251</v>
      </c>
      <c s="35" t="s">
        <v>5</v>
      </c>
      <c s="6" t="s">
        <v>252</v>
      </c>
      <c s="36" t="s">
        <v>154</v>
      </c>
      <c s="37">
        <v>228.464</v>
      </c>
      <c s="36">
        <v>0.14167</v>
      </c>
      <c s="36">
        <f>ROUND(G109*H109,6)</f>
      </c>
      <c r="L109" s="38">
        <v>0</v>
      </c>
      <c s="32">
        <f>ROUND(ROUND(L109,2)*ROUND(G109,3),2)</f>
      </c>
      <c s="36" t="s">
        <v>121</v>
      </c>
      <c>
        <f>(M109*21)/100</f>
      </c>
      <c t="s">
        <v>28</v>
      </c>
    </row>
    <row r="110" spans="1:5" ht="12.75">
      <c r="A110" s="35" t="s">
        <v>56</v>
      </c>
      <c r="E110" s="39" t="s">
        <v>252</v>
      </c>
    </row>
    <row r="111" spans="1:5" ht="12.75">
      <c r="A111" s="35" t="s">
        <v>57</v>
      </c>
      <c r="E111" s="40" t="s">
        <v>5</v>
      </c>
    </row>
    <row r="112" spans="1:5" ht="12.75">
      <c r="A112" t="s">
        <v>59</v>
      </c>
      <c r="E112" s="39" t="s">
        <v>5</v>
      </c>
    </row>
    <row r="113" spans="1:13" ht="12.75">
      <c r="A113" t="s">
        <v>47</v>
      </c>
      <c r="C113" s="31" t="s">
        <v>253</v>
      </c>
      <c r="E113" s="33" t="s">
        <v>254</v>
      </c>
      <c r="J113" s="32">
        <f>0</f>
      </c>
      <c s="32">
        <f>0</f>
      </c>
      <c s="32">
        <f>0+L114+L118+L122</f>
      </c>
      <c s="32">
        <f>0+M114+M118+M122</f>
      </c>
    </row>
    <row r="114" spans="1:16" ht="12.75">
      <c r="A114" t="s">
        <v>50</v>
      </c>
      <c s="34" t="s">
        <v>255</v>
      </c>
      <c s="34" t="s">
        <v>256</v>
      </c>
      <c s="35" t="s">
        <v>5</v>
      </c>
      <c s="6" t="s">
        <v>257</v>
      </c>
      <c s="36" t="s">
        <v>258</v>
      </c>
      <c s="37">
        <v>228.8</v>
      </c>
      <c s="36">
        <v>0.001</v>
      </c>
      <c s="36">
        <f>ROUND(G114*H114,6)</f>
      </c>
      <c r="L114" s="38">
        <v>0</v>
      </c>
      <c s="32">
        <f>ROUND(ROUND(L114,2)*ROUND(G114,3),2)</f>
      </c>
      <c s="36" t="s">
        <v>55</v>
      </c>
      <c>
        <f>(M114*21)/100</f>
      </c>
      <c t="s">
        <v>28</v>
      </c>
    </row>
    <row r="115" spans="1:5" ht="12.75">
      <c r="A115" s="35" t="s">
        <v>56</v>
      </c>
      <c r="E115" s="39" t="s">
        <v>257</v>
      </c>
    </row>
    <row r="116" spans="1:5" ht="12.75">
      <c r="A116" s="35" t="s">
        <v>57</v>
      </c>
      <c r="E116" s="40" t="s">
        <v>5</v>
      </c>
    </row>
    <row r="117" spans="1:5" ht="12.75">
      <c r="A117" t="s">
        <v>59</v>
      </c>
      <c r="E117" s="39" t="s">
        <v>5</v>
      </c>
    </row>
    <row r="118" spans="1:16" ht="12.75">
      <c r="A118" t="s">
        <v>50</v>
      </c>
      <c s="34" t="s">
        <v>259</v>
      </c>
      <c s="34" t="s">
        <v>260</v>
      </c>
      <c s="35" t="s">
        <v>5</v>
      </c>
      <c s="6" t="s">
        <v>261</v>
      </c>
      <c s="36" t="s">
        <v>258</v>
      </c>
      <c s="37">
        <v>165.2</v>
      </c>
      <c s="36">
        <v>0.001</v>
      </c>
      <c s="36">
        <f>ROUND(G118*H118,6)</f>
      </c>
      <c r="L118" s="38">
        <v>0</v>
      </c>
      <c s="32">
        <f>ROUND(ROUND(L118,2)*ROUND(G118,3),2)</f>
      </c>
      <c s="36" t="s">
        <v>55</v>
      </c>
      <c>
        <f>(M118*21)/100</f>
      </c>
      <c t="s">
        <v>28</v>
      </c>
    </row>
    <row r="119" spans="1:5" ht="12.75">
      <c r="A119" s="35" t="s">
        <v>56</v>
      </c>
      <c r="E119" s="39" t="s">
        <v>261</v>
      </c>
    </row>
    <row r="120" spans="1:5" ht="12.75">
      <c r="A120" s="35" t="s">
        <v>57</v>
      </c>
      <c r="E120" s="40" t="s">
        <v>5</v>
      </c>
    </row>
    <row r="121" spans="1:5" ht="12.75">
      <c r="A121" t="s">
        <v>59</v>
      </c>
      <c r="E121" s="39" t="s">
        <v>5</v>
      </c>
    </row>
    <row r="122" spans="1:16" ht="25.5">
      <c r="A122" t="s">
        <v>50</v>
      </c>
      <c s="34" t="s">
        <v>262</v>
      </c>
      <c s="34" t="s">
        <v>263</v>
      </c>
      <c s="35" t="s">
        <v>5</v>
      </c>
      <c s="6" t="s">
        <v>264</v>
      </c>
      <c s="36" t="s">
        <v>182</v>
      </c>
      <c s="37">
        <v>0.394</v>
      </c>
      <c s="36">
        <v>0</v>
      </c>
      <c s="36">
        <f>ROUND(G122*H122,6)</f>
      </c>
      <c r="L122" s="38">
        <v>0</v>
      </c>
      <c s="32">
        <f>ROUND(ROUND(L122,2)*ROUND(G122,3),2)</f>
      </c>
      <c s="36" t="s">
        <v>121</v>
      </c>
      <c>
        <f>(M122*21)/100</f>
      </c>
      <c t="s">
        <v>28</v>
      </c>
    </row>
    <row r="123" spans="1:5" ht="25.5">
      <c r="A123" s="35" t="s">
        <v>56</v>
      </c>
      <c r="E123" s="39" t="s">
        <v>264</v>
      </c>
    </row>
    <row r="124" spans="1:5" ht="12.75">
      <c r="A124" s="35" t="s">
        <v>57</v>
      </c>
      <c r="E124" s="40" t="s">
        <v>5</v>
      </c>
    </row>
    <row r="125" spans="1:5" ht="114.75">
      <c r="A125" t="s">
        <v>59</v>
      </c>
      <c r="E125" s="39" t="s">
        <v>265</v>
      </c>
    </row>
    <row r="126" spans="1:13" ht="12.75">
      <c r="A126" t="s">
        <v>47</v>
      </c>
      <c r="C126" s="31" t="s">
        <v>266</v>
      </c>
      <c r="E126" s="33" t="s">
        <v>267</v>
      </c>
      <c r="J126" s="32">
        <f>0</f>
      </c>
      <c s="32">
        <f>0</f>
      </c>
      <c s="32">
        <f>0+L127+L131+L135+L139</f>
      </c>
      <c s="32">
        <f>0+M127+M131+M135+M139</f>
      </c>
    </row>
    <row r="127" spans="1:16" ht="38.25">
      <c r="A127" t="s">
        <v>50</v>
      </c>
      <c s="34" t="s">
        <v>268</v>
      </c>
      <c s="34" t="s">
        <v>269</v>
      </c>
      <c s="35" t="s">
        <v>5</v>
      </c>
      <c s="6" t="s">
        <v>270</v>
      </c>
      <c s="36" t="s">
        <v>82</v>
      </c>
      <c s="37">
        <v>24.92</v>
      </c>
      <c s="36">
        <v>0.0137</v>
      </c>
      <c s="36">
        <f>ROUND(G127*H127,6)</f>
      </c>
      <c r="L127" s="38">
        <v>0</v>
      </c>
      <c s="32">
        <f>ROUND(ROUND(L127,2)*ROUND(G127,3),2)</f>
      </c>
      <c s="36" t="s">
        <v>121</v>
      </c>
      <c>
        <f>(M127*21)/100</f>
      </c>
      <c t="s">
        <v>28</v>
      </c>
    </row>
    <row r="128" spans="1:5" ht="38.25">
      <c r="A128" s="35" t="s">
        <v>56</v>
      </c>
      <c r="E128" s="39" t="s">
        <v>271</v>
      </c>
    </row>
    <row r="129" spans="1:5" ht="38.25">
      <c r="A129" s="35" t="s">
        <v>57</v>
      </c>
      <c r="E129" s="40" t="s">
        <v>210</v>
      </c>
    </row>
    <row r="130" spans="1:5" ht="12.75">
      <c r="A130" t="s">
        <v>59</v>
      </c>
      <c r="E130" s="39" t="s">
        <v>5</v>
      </c>
    </row>
    <row r="131" spans="1:16" ht="12.75">
      <c r="A131" t="s">
        <v>50</v>
      </c>
      <c s="34" t="s">
        <v>272</v>
      </c>
      <c s="34" t="s">
        <v>273</v>
      </c>
      <c s="35" t="s">
        <v>5</v>
      </c>
      <c s="6" t="s">
        <v>274</v>
      </c>
      <c s="36" t="s">
        <v>154</v>
      </c>
      <c s="37">
        <v>6.119</v>
      </c>
      <c s="36">
        <v>0.109</v>
      </c>
      <c s="36">
        <f>ROUND(G131*H131,6)</f>
      </c>
      <c r="L131" s="38">
        <v>0</v>
      </c>
      <c s="32">
        <f>ROUND(ROUND(L131,2)*ROUND(G131,3),2)</f>
      </c>
      <c s="36" t="s">
        <v>121</v>
      </c>
      <c>
        <f>(M131*21)/100</f>
      </c>
      <c t="s">
        <v>28</v>
      </c>
    </row>
    <row r="132" spans="1:5" ht="12.75">
      <c r="A132" s="35" t="s">
        <v>56</v>
      </c>
      <c r="E132" s="39" t="s">
        <v>274</v>
      </c>
    </row>
    <row r="133" spans="1:5" ht="38.25">
      <c r="A133" s="35" t="s">
        <v>57</v>
      </c>
      <c r="E133" s="40" t="s">
        <v>275</v>
      </c>
    </row>
    <row r="134" spans="1:5" ht="12.75">
      <c r="A134" t="s">
        <v>59</v>
      </c>
      <c r="E134" s="39" t="s">
        <v>5</v>
      </c>
    </row>
    <row r="135" spans="1:16" ht="12.75">
      <c r="A135" t="s">
        <v>50</v>
      </c>
      <c s="34" t="s">
        <v>276</v>
      </c>
      <c s="34" t="s">
        <v>277</v>
      </c>
      <c s="35" t="s">
        <v>5</v>
      </c>
      <c s="6" t="s">
        <v>278</v>
      </c>
      <c s="36" t="s">
        <v>154</v>
      </c>
      <c s="37">
        <v>6.119</v>
      </c>
      <c s="36">
        <v>0.0003</v>
      </c>
      <c s="36">
        <f>ROUND(G135*H135,6)</f>
      </c>
      <c r="L135" s="38">
        <v>0</v>
      </c>
      <c s="32">
        <f>ROUND(ROUND(L135,2)*ROUND(G135,3),2)</f>
      </c>
      <c s="36" t="s">
        <v>121</v>
      </c>
      <c>
        <f>(M135*21)/100</f>
      </c>
      <c t="s">
        <v>28</v>
      </c>
    </row>
    <row r="136" spans="1:5" ht="12.75">
      <c r="A136" s="35" t="s">
        <v>56</v>
      </c>
      <c r="E136" s="39" t="s">
        <v>278</v>
      </c>
    </row>
    <row r="137" spans="1:5" ht="12.75">
      <c r="A137" s="35" t="s">
        <v>57</v>
      </c>
      <c r="E137" s="40" t="s">
        <v>5</v>
      </c>
    </row>
    <row r="138" spans="1:5" ht="38.25">
      <c r="A138" t="s">
        <v>59</v>
      </c>
      <c r="E138" s="39" t="s">
        <v>279</v>
      </c>
    </row>
    <row r="139" spans="1:16" ht="25.5">
      <c r="A139" t="s">
        <v>50</v>
      </c>
      <c s="34" t="s">
        <v>280</v>
      </c>
      <c s="34" t="s">
        <v>281</v>
      </c>
      <c s="35" t="s">
        <v>5</v>
      </c>
      <c s="6" t="s">
        <v>282</v>
      </c>
      <c s="36" t="s">
        <v>182</v>
      </c>
      <c s="37">
        <v>1.01</v>
      </c>
      <c s="36">
        <v>0</v>
      </c>
      <c s="36">
        <f>ROUND(G139*H139,6)</f>
      </c>
      <c r="L139" s="38">
        <v>0</v>
      </c>
      <c s="32">
        <f>ROUND(ROUND(L139,2)*ROUND(G139,3),2)</f>
      </c>
      <c s="36" t="s">
        <v>121</v>
      </c>
      <c>
        <f>(M139*21)/100</f>
      </c>
      <c t="s">
        <v>28</v>
      </c>
    </row>
    <row r="140" spans="1:5" ht="38.25">
      <c r="A140" s="35" t="s">
        <v>56</v>
      </c>
      <c r="E140" s="39" t="s">
        <v>283</v>
      </c>
    </row>
    <row r="141" spans="1:5" ht="12.75">
      <c r="A141" s="35" t="s">
        <v>57</v>
      </c>
      <c r="E141" s="40" t="s">
        <v>5</v>
      </c>
    </row>
    <row r="142" spans="1:5" ht="114.75">
      <c r="A142" t="s">
        <v>59</v>
      </c>
      <c r="E142" s="39" t="s">
        <v>284</v>
      </c>
    </row>
    <row r="143" spans="1:13" ht="12.75">
      <c r="A143" t="s">
        <v>47</v>
      </c>
      <c r="C143" s="31" t="s">
        <v>86</v>
      </c>
      <c r="E143" s="33" t="s">
        <v>285</v>
      </c>
      <c r="J143" s="32">
        <f>0</f>
      </c>
      <c s="32">
        <f>0</f>
      </c>
      <c s="32">
        <f>0+L144+L148+L152+L156</f>
      </c>
      <c s="32">
        <f>0+M144+M148+M152+M156</f>
      </c>
    </row>
    <row r="144" spans="1:16" ht="25.5">
      <c r="A144" t="s">
        <v>50</v>
      </c>
      <c s="34" t="s">
        <v>286</v>
      </c>
      <c s="34" t="s">
        <v>287</v>
      </c>
      <c s="35" t="s">
        <v>5</v>
      </c>
      <c s="6" t="s">
        <v>288</v>
      </c>
      <c s="36" t="s">
        <v>82</v>
      </c>
      <c s="37">
        <v>39.4</v>
      </c>
      <c s="36">
        <v>0.10095</v>
      </c>
      <c s="36">
        <f>ROUND(G144*H144,6)</f>
      </c>
      <c r="L144" s="38">
        <v>0</v>
      </c>
      <c s="32">
        <f>ROUND(ROUND(L144,2)*ROUND(G144,3),2)</f>
      </c>
      <c s="36" t="s">
        <v>121</v>
      </c>
      <c>
        <f>(M144*21)/100</f>
      </c>
      <c t="s">
        <v>28</v>
      </c>
    </row>
    <row r="145" spans="1:5" ht="25.5">
      <c r="A145" s="35" t="s">
        <v>56</v>
      </c>
      <c r="E145" s="39" t="s">
        <v>288</v>
      </c>
    </row>
    <row r="146" spans="1:5" ht="12.75">
      <c r="A146" s="35" t="s">
        <v>57</v>
      </c>
      <c r="E146" s="40" t="s">
        <v>289</v>
      </c>
    </row>
    <row r="147" spans="1:5" ht="63.75">
      <c r="A147" t="s">
        <v>59</v>
      </c>
      <c r="E147" s="39" t="s">
        <v>290</v>
      </c>
    </row>
    <row r="148" spans="1:16" ht="12.75">
      <c r="A148" t="s">
        <v>50</v>
      </c>
      <c s="34" t="s">
        <v>291</v>
      </c>
      <c s="34" t="s">
        <v>292</v>
      </c>
      <c s="35" t="s">
        <v>5</v>
      </c>
      <c s="6" t="s">
        <v>293</v>
      </c>
      <c s="36" t="s">
        <v>82</v>
      </c>
      <c s="37">
        <v>39.794</v>
      </c>
      <c s="36">
        <v>0.024</v>
      </c>
      <c s="36">
        <f>ROUND(G148*H148,6)</f>
      </c>
      <c r="L148" s="38">
        <v>0</v>
      </c>
      <c s="32">
        <f>ROUND(ROUND(L148,2)*ROUND(G148,3),2)</f>
      </c>
      <c s="36" t="s">
        <v>121</v>
      </c>
      <c>
        <f>(M148*21)/100</f>
      </c>
      <c t="s">
        <v>28</v>
      </c>
    </row>
    <row r="149" spans="1:5" ht="12.75">
      <c r="A149" s="35" t="s">
        <v>56</v>
      </c>
      <c r="E149" s="39" t="s">
        <v>293</v>
      </c>
    </row>
    <row r="150" spans="1:5" ht="12.75">
      <c r="A150" s="35" t="s">
        <v>57</v>
      </c>
      <c r="E150" s="40" t="s">
        <v>5</v>
      </c>
    </row>
    <row r="151" spans="1:5" ht="12.75">
      <c r="A151" t="s">
        <v>59</v>
      </c>
      <c r="E151" s="39" t="s">
        <v>5</v>
      </c>
    </row>
    <row r="152" spans="1:16" ht="38.25">
      <c r="A152" t="s">
        <v>50</v>
      </c>
      <c s="34" t="s">
        <v>294</v>
      </c>
      <c s="34" t="s">
        <v>295</v>
      </c>
      <c s="35" t="s">
        <v>5</v>
      </c>
      <c s="6" t="s">
        <v>296</v>
      </c>
      <c s="36" t="s">
        <v>82</v>
      </c>
      <c s="37">
        <v>84</v>
      </c>
      <c s="36">
        <v>0.01326</v>
      </c>
      <c s="36">
        <f>ROUND(G152*H152,6)</f>
      </c>
      <c r="L152" s="38">
        <v>0</v>
      </c>
      <c s="32">
        <f>ROUND(ROUND(L152,2)*ROUND(G152,3),2)</f>
      </c>
      <c s="36" t="s">
        <v>121</v>
      </c>
      <c>
        <f>(M152*21)/100</f>
      </c>
      <c t="s">
        <v>28</v>
      </c>
    </row>
    <row r="153" spans="1:5" ht="51">
      <c r="A153" s="35" t="s">
        <v>56</v>
      </c>
      <c r="E153" s="39" t="s">
        <v>297</v>
      </c>
    </row>
    <row r="154" spans="1:5" ht="38.25">
      <c r="A154" s="35" t="s">
        <v>57</v>
      </c>
      <c r="E154" s="40" t="s">
        <v>298</v>
      </c>
    </row>
    <row r="155" spans="1:5" ht="25.5">
      <c r="A155" t="s">
        <v>59</v>
      </c>
      <c r="E155" s="39" t="s">
        <v>299</v>
      </c>
    </row>
    <row r="156" spans="1:16" ht="25.5">
      <c r="A156" t="s">
        <v>50</v>
      </c>
      <c s="34" t="s">
        <v>300</v>
      </c>
      <c s="34" t="s">
        <v>301</v>
      </c>
      <c s="35" t="s">
        <v>5</v>
      </c>
      <c s="6" t="s">
        <v>302</v>
      </c>
      <c s="36" t="s">
        <v>82</v>
      </c>
      <c s="37">
        <v>84</v>
      </c>
      <c s="36">
        <v>0.01386</v>
      </c>
      <c s="36">
        <f>ROUND(G156*H156,6)</f>
      </c>
      <c r="L156" s="38">
        <v>0</v>
      </c>
      <c s="32">
        <f>ROUND(ROUND(L156,2)*ROUND(G156,3),2)</f>
      </c>
      <c s="36" t="s">
        <v>121</v>
      </c>
      <c>
        <f>(M156*21)/100</f>
      </c>
      <c t="s">
        <v>28</v>
      </c>
    </row>
    <row r="157" spans="1:5" ht="25.5">
      <c r="A157" s="35" t="s">
        <v>56</v>
      </c>
      <c r="E157" s="39" t="s">
        <v>302</v>
      </c>
    </row>
    <row r="158" spans="1:5" ht="12.75">
      <c r="A158" s="35" t="s">
        <v>57</v>
      </c>
      <c r="E158" s="40" t="s">
        <v>5</v>
      </c>
    </row>
    <row r="159" spans="1:5" ht="12.75">
      <c r="A159" t="s">
        <v>59</v>
      </c>
      <c r="E159" s="39" t="s">
        <v>5</v>
      </c>
    </row>
    <row r="160" spans="1:13" ht="12.75">
      <c r="A160" t="s">
        <v>47</v>
      </c>
      <c r="C160" s="31" t="s">
        <v>303</v>
      </c>
      <c r="E160" s="33" t="s">
        <v>304</v>
      </c>
      <c r="J160" s="32">
        <f>0</f>
      </c>
      <c s="32">
        <f>0</f>
      </c>
      <c s="32">
        <f>0+L161+L165+L169+L173</f>
      </c>
      <c s="32">
        <f>0+M161+M165+M169+M173</f>
      </c>
    </row>
    <row r="161" spans="1:16" ht="12.75">
      <c r="A161" t="s">
        <v>50</v>
      </c>
      <c s="34" t="s">
        <v>305</v>
      </c>
      <c s="34" t="s">
        <v>306</v>
      </c>
      <c s="35" t="s">
        <v>5</v>
      </c>
      <c s="6" t="s">
        <v>307</v>
      </c>
      <c s="36" t="s">
        <v>54</v>
      </c>
      <c s="37">
        <v>16.002</v>
      </c>
      <c s="36">
        <v>0.12</v>
      </c>
      <c s="36">
        <f>ROUND(G161*H161,6)</f>
      </c>
      <c r="L161" s="38">
        <v>0</v>
      </c>
      <c s="32">
        <f>ROUND(ROUND(L161,2)*ROUND(G161,3),2)</f>
      </c>
      <c s="36" t="s">
        <v>121</v>
      </c>
      <c>
        <f>(M161*21)/100</f>
      </c>
      <c t="s">
        <v>28</v>
      </c>
    </row>
    <row r="162" spans="1:5" ht="12.75">
      <c r="A162" s="35" t="s">
        <v>56</v>
      </c>
      <c r="E162" s="39" t="s">
        <v>307</v>
      </c>
    </row>
    <row r="163" spans="1:5" ht="25.5">
      <c r="A163" s="35" t="s">
        <v>57</v>
      </c>
      <c r="E163" s="40" t="s">
        <v>308</v>
      </c>
    </row>
    <row r="164" spans="1:5" ht="255">
      <c r="A164" t="s">
        <v>59</v>
      </c>
      <c r="E164" s="39" t="s">
        <v>309</v>
      </c>
    </row>
    <row r="165" spans="1:16" ht="12.75">
      <c r="A165" t="s">
        <v>50</v>
      </c>
      <c s="34" t="s">
        <v>310</v>
      </c>
      <c s="34" t="s">
        <v>311</v>
      </c>
      <c s="35" t="s">
        <v>5</v>
      </c>
      <c s="6" t="s">
        <v>312</v>
      </c>
      <c s="36" t="s">
        <v>54</v>
      </c>
      <c s="37">
        <v>11.748</v>
      </c>
      <c s="36">
        <v>0.12</v>
      </c>
      <c s="36">
        <f>ROUND(G165*H165,6)</f>
      </c>
      <c r="L165" s="38">
        <v>0</v>
      </c>
      <c s="32">
        <f>ROUND(ROUND(L165,2)*ROUND(G165,3),2)</f>
      </c>
      <c s="36" t="s">
        <v>121</v>
      </c>
      <c>
        <f>(M165*21)/100</f>
      </c>
      <c t="s">
        <v>28</v>
      </c>
    </row>
    <row r="166" spans="1:5" ht="12.75">
      <c r="A166" s="35" t="s">
        <v>56</v>
      </c>
      <c r="E166" s="39" t="s">
        <v>312</v>
      </c>
    </row>
    <row r="167" spans="1:5" ht="25.5">
      <c r="A167" s="35" t="s">
        <v>57</v>
      </c>
      <c r="E167" s="40" t="s">
        <v>313</v>
      </c>
    </row>
    <row r="168" spans="1:5" ht="255">
      <c r="A168" t="s">
        <v>59</v>
      </c>
      <c r="E168" s="39" t="s">
        <v>309</v>
      </c>
    </row>
    <row r="169" spans="1:16" ht="12.75">
      <c r="A169" t="s">
        <v>50</v>
      </c>
      <c s="34" t="s">
        <v>314</v>
      </c>
      <c s="34" t="s">
        <v>315</v>
      </c>
      <c s="35" t="s">
        <v>5</v>
      </c>
      <c s="6" t="s">
        <v>316</v>
      </c>
      <c s="36" t="s">
        <v>54</v>
      </c>
      <c s="37">
        <v>3.436</v>
      </c>
      <c s="36">
        <v>0</v>
      </c>
      <c s="36">
        <f>ROUND(G169*H169,6)</f>
      </c>
      <c r="L169" s="38">
        <v>0</v>
      </c>
      <c s="32">
        <f>ROUND(ROUND(L169,2)*ROUND(G169,3),2)</f>
      </c>
      <c s="36" t="s">
        <v>121</v>
      </c>
      <c>
        <f>(M169*21)/100</f>
      </c>
      <c t="s">
        <v>28</v>
      </c>
    </row>
    <row r="170" spans="1:5" ht="12.75">
      <c r="A170" s="35" t="s">
        <v>56</v>
      </c>
      <c r="E170" s="39" t="s">
        <v>316</v>
      </c>
    </row>
    <row r="171" spans="1:5" ht="127.5">
      <c r="A171" s="35" t="s">
        <v>57</v>
      </c>
      <c r="E171" s="40" t="s">
        <v>317</v>
      </c>
    </row>
    <row r="172" spans="1:5" ht="12.75">
      <c r="A172" t="s">
        <v>59</v>
      </c>
      <c r="E172" s="39" t="s">
        <v>5</v>
      </c>
    </row>
    <row r="173" spans="1:16" ht="12.75">
      <c r="A173" t="s">
        <v>50</v>
      </c>
      <c s="34" t="s">
        <v>318</v>
      </c>
      <c s="34" t="s">
        <v>319</v>
      </c>
      <c s="35" t="s">
        <v>5</v>
      </c>
      <c s="6" t="s">
        <v>320</v>
      </c>
      <c s="36" t="s">
        <v>82</v>
      </c>
      <c s="37">
        <v>80.725</v>
      </c>
      <c s="36">
        <v>0</v>
      </c>
      <c s="36">
        <f>ROUND(G173*H173,6)</f>
      </c>
      <c r="L173" s="38">
        <v>0</v>
      </c>
      <c s="32">
        <f>ROUND(ROUND(L173,2)*ROUND(G173,3),2)</f>
      </c>
      <c s="36" t="s">
        <v>121</v>
      </c>
      <c>
        <f>(M173*21)/100</f>
      </c>
      <c t="s">
        <v>28</v>
      </c>
    </row>
    <row r="174" spans="1:5" ht="12.75">
      <c r="A174" s="35" t="s">
        <v>56</v>
      </c>
      <c r="E174" s="39" t="s">
        <v>320</v>
      </c>
    </row>
    <row r="175" spans="1:5" ht="38.25">
      <c r="A175" s="35" t="s">
        <v>57</v>
      </c>
      <c r="E175" s="40" t="s">
        <v>321</v>
      </c>
    </row>
    <row r="176" spans="1:5" ht="12.75">
      <c r="A176" t="s">
        <v>59</v>
      </c>
      <c r="E176" s="39" t="s">
        <v>5</v>
      </c>
    </row>
    <row r="177" spans="1:13" ht="12.75">
      <c r="A177" t="s">
        <v>47</v>
      </c>
      <c r="C177" s="31" t="s">
        <v>322</v>
      </c>
      <c r="E177" s="33" t="s">
        <v>323</v>
      </c>
      <c r="J177" s="32">
        <f>0</f>
      </c>
      <c s="32">
        <f>0</f>
      </c>
      <c s="32">
        <f>0+L178+L182+L186+L190</f>
      </c>
      <c s="32">
        <f>0+M178+M182+M186+M190</f>
      </c>
    </row>
    <row r="178" spans="1:16" ht="25.5">
      <c r="A178" t="s">
        <v>50</v>
      </c>
      <c s="34" t="s">
        <v>324</v>
      </c>
      <c s="34" t="s">
        <v>325</v>
      </c>
      <c s="35" t="s">
        <v>5</v>
      </c>
      <c s="6" t="s">
        <v>326</v>
      </c>
      <c s="36" t="s">
        <v>182</v>
      </c>
      <c s="37">
        <v>189.462</v>
      </c>
      <c s="36">
        <v>0</v>
      </c>
      <c s="36">
        <f>ROUND(G178*H178,6)</f>
      </c>
      <c r="L178" s="38">
        <v>0</v>
      </c>
      <c s="32">
        <f>ROUND(ROUND(L178,2)*ROUND(G178,3),2)</f>
      </c>
      <c s="36" t="s">
        <v>121</v>
      </c>
      <c>
        <f>(M178*21)/100</f>
      </c>
      <c t="s">
        <v>28</v>
      </c>
    </row>
    <row r="179" spans="1:5" ht="25.5">
      <c r="A179" s="35" t="s">
        <v>56</v>
      </c>
      <c r="E179" s="39" t="s">
        <v>326</v>
      </c>
    </row>
    <row r="180" spans="1:5" ht="12.75">
      <c r="A180" s="35" t="s">
        <v>57</v>
      </c>
      <c r="E180" s="40" t="s">
        <v>5</v>
      </c>
    </row>
    <row r="181" spans="1:5" ht="165.75">
      <c r="A181" t="s">
        <v>59</v>
      </c>
      <c r="E181" s="39" t="s">
        <v>327</v>
      </c>
    </row>
    <row r="182" spans="1:16" ht="25.5">
      <c r="A182" t="s">
        <v>50</v>
      </c>
      <c s="34" t="s">
        <v>328</v>
      </c>
      <c s="34" t="s">
        <v>329</v>
      </c>
      <c s="35" t="s">
        <v>5</v>
      </c>
      <c s="6" t="s">
        <v>330</v>
      </c>
      <c s="36" t="s">
        <v>182</v>
      </c>
      <c s="37">
        <v>189.462</v>
      </c>
      <c s="36">
        <v>0</v>
      </c>
      <c s="36">
        <f>ROUND(G182*H182,6)</f>
      </c>
      <c r="L182" s="38">
        <v>0</v>
      </c>
      <c s="32">
        <f>ROUND(ROUND(L182,2)*ROUND(G182,3),2)</f>
      </c>
      <c s="36" t="s">
        <v>121</v>
      </c>
      <c>
        <f>(M182*21)/100</f>
      </c>
      <c t="s">
        <v>28</v>
      </c>
    </row>
    <row r="183" spans="1:5" ht="25.5">
      <c r="A183" s="35" t="s">
        <v>56</v>
      </c>
      <c r="E183" s="39" t="s">
        <v>330</v>
      </c>
    </row>
    <row r="184" spans="1:5" ht="12.75">
      <c r="A184" s="35" t="s">
        <v>57</v>
      </c>
      <c r="E184" s="40" t="s">
        <v>5</v>
      </c>
    </row>
    <row r="185" spans="1:5" ht="89.25">
      <c r="A185" t="s">
        <v>59</v>
      </c>
      <c r="E185" s="39" t="s">
        <v>331</v>
      </c>
    </row>
    <row r="186" spans="1:16" ht="25.5">
      <c r="A186" t="s">
        <v>50</v>
      </c>
      <c s="34" t="s">
        <v>332</v>
      </c>
      <c s="34" t="s">
        <v>333</v>
      </c>
      <c s="35" t="s">
        <v>5</v>
      </c>
      <c s="6" t="s">
        <v>334</v>
      </c>
      <c s="36" t="s">
        <v>182</v>
      </c>
      <c s="37">
        <v>2652.468</v>
      </c>
      <c s="36">
        <v>0</v>
      </c>
      <c s="36">
        <f>ROUND(G186*H186,6)</f>
      </c>
      <c r="L186" s="38">
        <v>0</v>
      </c>
      <c s="32">
        <f>ROUND(ROUND(L186,2)*ROUND(G186,3),2)</f>
      </c>
      <c s="36" t="s">
        <v>121</v>
      </c>
      <c>
        <f>(M186*21)/100</f>
      </c>
      <c t="s">
        <v>28</v>
      </c>
    </row>
    <row r="187" spans="1:5" ht="25.5">
      <c r="A187" s="35" t="s">
        <v>56</v>
      </c>
      <c r="E187" s="39" t="s">
        <v>334</v>
      </c>
    </row>
    <row r="188" spans="1:5" ht="12.75">
      <c r="A188" s="35" t="s">
        <v>57</v>
      </c>
      <c r="E188" s="40" t="s">
        <v>5</v>
      </c>
    </row>
    <row r="189" spans="1:5" ht="89.25">
      <c r="A189" t="s">
        <v>59</v>
      </c>
      <c r="E189" s="39" t="s">
        <v>331</v>
      </c>
    </row>
    <row r="190" spans="1:16" ht="25.5">
      <c r="A190" t="s">
        <v>50</v>
      </c>
      <c s="34" t="s">
        <v>335</v>
      </c>
      <c s="34" t="s">
        <v>336</v>
      </c>
      <c s="35" t="s">
        <v>5</v>
      </c>
      <c s="6" t="s">
        <v>337</v>
      </c>
      <c s="36" t="s">
        <v>182</v>
      </c>
      <c s="37">
        <v>189.462</v>
      </c>
      <c s="36">
        <v>0</v>
      </c>
      <c s="36">
        <f>ROUND(G190*H190,6)</f>
      </c>
      <c r="L190" s="38">
        <v>0</v>
      </c>
      <c s="32">
        <f>ROUND(ROUND(L190,2)*ROUND(G190,3),2)</f>
      </c>
      <c s="36" t="s">
        <v>121</v>
      </c>
      <c>
        <f>(M190*21)/100</f>
      </c>
      <c t="s">
        <v>28</v>
      </c>
    </row>
    <row r="191" spans="1:5" ht="25.5">
      <c r="A191" s="35" t="s">
        <v>56</v>
      </c>
      <c r="E191" s="39" t="s">
        <v>337</v>
      </c>
    </row>
    <row r="192" spans="1:5" ht="12.75">
      <c r="A192" s="35" t="s">
        <v>57</v>
      </c>
      <c r="E192" s="40" t="s">
        <v>5</v>
      </c>
    </row>
    <row r="193" spans="1:5" ht="76.5">
      <c r="A193" t="s">
        <v>59</v>
      </c>
      <c r="E193" s="39" t="s">
        <v>338</v>
      </c>
    </row>
    <row r="194" spans="1:13" ht="12.75">
      <c r="A194" t="s">
        <v>47</v>
      </c>
      <c r="C194" s="31" t="s">
        <v>339</v>
      </c>
      <c r="E194" s="33" t="s">
        <v>340</v>
      </c>
      <c r="J194" s="32">
        <f>0</f>
      </c>
      <c s="32">
        <f>0</f>
      </c>
      <c s="32">
        <f>0+L195</f>
      </c>
      <c s="32">
        <f>0+M195</f>
      </c>
    </row>
    <row r="195" spans="1:16" ht="25.5">
      <c r="A195" t="s">
        <v>50</v>
      </c>
      <c s="34" t="s">
        <v>341</v>
      </c>
      <c s="34" t="s">
        <v>342</v>
      </c>
      <c s="35" t="s">
        <v>5</v>
      </c>
      <c s="6" t="s">
        <v>343</v>
      </c>
      <c s="36" t="s">
        <v>182</v>
      </c>
      <c s="37">
        <v>143.248</v>
      </c>
      <c s="36">
        <v>0</v>
      </c>
      <c s="36">
        <f>ROUND(G195*H195,6)</f>
      </c>
      <c r="L195" s="38">
        <v>0</v>
      </c>
      <c s="32">
        <f>ROUND(ROUND(L195,2)*ROUND(G195,3),2)</f>
      </c>
      <c s="36" t="s">
        <v>121</v>
      </c>
      <c>
        <f>(M195*21)/100</f>
      </c>
      <c t="s">
        <v>28</v>
      </c>
    </row>
    <row r="196" spans="1:5" ht="25.5">
      <c r="A196" s="35" t="s">
        <v>56</v>
      </c>
      <c r="E196" s="39" t="s">
        <v>343</v>
      </c>
    </row>
    <row r="197" spans="1:5" ht="12.75">
      <c r="A197" s="35" t="s">
        <v>57</v>
      </c>
      <c r="E197" s="40" t="s">
        <v>5</v>
      </c>
    </row>
    <row r="198" spans="1:5" ht="12.75">
      <c r="A198" t="s">
        <v>59</v>
      </c>
      <c r="E1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146</v>
      </c>
      <c s="42">
        <f>Rekapitulace!C14</f>
      </c>
      <c s="20" t="s">
        <v>0</v>
      </c>
      <c t="s">
        <v>23</v>
      </c>
      <c t="s">
        <v>28</v>
      </c>
    </row>
    <row r="4" spans="1:16" ht="32" customHeight="1">
      <c r="A4" s="24" t="s">
        <v>20</v>
      </c>
      <c s="25" t="s">
        <v>29</v>
      </c>
      <c s="27" t="s">
        <v>146</v>
      </c>
      <c r="E4" s="26" t="s">
        <v>147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COUNTIFS(L8:L89,"=0",A8:A89,"P")+COUNTIFS(L8:L89,"",A8:A89,"P")+SUM(Q8:Q89)</f>
      </c>
    </row>
    <row r="8" spans="1:13" ht="12.75">
      <c r="A8" t="s">
        <v>45</v>
      </c>
      <c r="C8" s="28" t="s">
        <v>346</v>
      </c>
      <c r="E8" s="30" t="s">
        <v>345</v>
      </c>
      <c r="J8" s="29">
        <f>0+J9+J34+J55+J88</f>
      </c>
      <c s="29">
        <f>0+K9+K34+K55+K88</f>
      </c>
      <c s="29">
        <f>0+L9+L34+L55+L88</f>
      </c>
      <c s="29">
        <f>0+M9+M34+M55+M88</f>
      </c>
    </row>
    <row r="9" spans="1:13" ht="12.75">
      <c r="A9" t="s">
        <v>47</v>
      </c>
      <c r="C9" s="31" t="s">
        <v>51</v>
      </c>
      <c r="E9" s="33" t="s">
        <v>151</v>
      </c>
      <c r="J9" s="32">
        <f>0</f>
      </c>
      <c s="32">
        <f>0</f>
      </c>
      <c s="32">
        <f>0+L10+L14+L18+L22+L26+L30</f>
      </c>
      <c s="32">
        <f>0+M10+M14+M18+M22+M26+M30</f>
      </c>
    </row>
    <row r="10" spans="1:16" ht="25.5">
      <c r="A10" t="s">
        <v>50</v>
      </c>
      <c s="34" t="s">
        <v>51</v>
      </c>
      <c s="34" t="s">
        <v>162</v>
      </c>
      <c s="35" t="s">
        <v>5</v>
      </c>
      <c s="6" t="s">
        <v>163</v>
      </c>
      <c s="36" t="s">
        <v>54</v>
      </c>
      <c s="37">
        <v>44.226</v>
      </c>
      <c s="36">
        <v>0</v>
      </c>
      <c s="36">
        <f>ROUND(G10*H10,6)</f>
      </c>
      <c r="L10" s="38">
        <v>0</v>
      </c>
      <c s="32">
        <f>ROUND(ROUND(L10,2)*ROUND(G10,3),2)</f>
      </c>
      <c s="36" t="s">
        <v>121</v>
      </c>
      <c>
        <f>(M10*21)/100</f>
      </c>
      <c t="s">
        <v>28</v>
      </c>
    </row>
    <row r="11" spans="1:5" ht="25.5">
      <c r="A11" s="35" t="s">
        <v>56</v>
      </c>
      <c r="E11" s="39" t="s">
        <v>163</v>
      </c>
    </row>
    <row r="12" spans="1:5" ht="38.25">
      <c r="A12" s="35" t="s">
        <v>57</v>
      </c>
      <c r="E12" s="40" t="s">
        <v>347</v>
      </c>
    </row>
    <row r="13" spans="1:5" ht="25.5">
      <c r="A13" t="s">
        <v>59</v>
      </c>
      <c r="E13" s="39" t="s">
        <v>165</v>
      </c>
    </row>
    <row r="14" spans="1:16" ht="38.25">
      <c r="A14" t="s">
        <v>50</v>
      </c>
      <c s="34" t="s">
        <v>28</v>
      </c>
      <c s="34" t="s">
        <v>170</v>
      </c>
      <c s="35" t="s">
        <v>5</v>
      </c>
      <c s="6" t="s">
        <v>171</v>
      </c>
      <c s="36" t="s">
        <v>54</v>
      </c>
      <c s="37">
        <v>44.226</v>
      </c>
      <c s="36">
        <v>0</v>
      </c>
      <c s="36">
        <f>ROUND(G14*H14,6)</f>
      </c>
      <c r="L14" s="38">
        <v>0</v>
      </c>
      <c s="32">
        <f>ROUND(ROUND(L14,2)*ROUND(G14,3),2)</f>
      </c>
      <c s="36" t="s">
        <v>121</v>
      </c>
      <c>
        <f>(M14*21)/100</f>
      </c>
      <c t="s">
        <v>28</v>
      </c>
    </row>
    <row r="15" spans="1:5" ht="38.25">
      <c r="A15" s="35" t="s">
        <v>56</v>
      </c>
      <c r="E15" s="39" t="s">
        <v>172</v>
      </c>
    </row>
    <row r="16" spans="1:5" ht="38.25">
      <c r="A16" s="35" t="s">
        <v>57</v>
      </c>
      <c r="E16" s="40" t="s">
        <v>347</v>
      </c>
    </row>
    <row r="17" spans="1:5" ht="63.75">
      <c r="A17" t="s">
        <v>59</v>
      </c>
      <c r="E17" s="39" t="s">
        <v>174</v>
      </c>
    </row>
    <row r="18" spans="1:16" ht="38.25">
      <c r="A18" t="s">
        <v>50</v>
      </c>
      <c s="34" t="s">
        <v>26</v>
      </c>
      <c s="34" t="s">
        <v>175</v>
      </c>
      <c s="35" t="s">
        <v>5</v>
      </c>
      <c s="6" t="s">
        <v>171</v>
      </c>
      <c s="36" t="s">
        <v>54</v>
      </c>
      <c s="37">
        <v>221.13</v>
      </c>
      <c s="36">
        <v>0</v>
      </c>
      <c s="36">
        <f>ROUND(G18*H18,6)</f>
      </c>
      <c r="L18" s="38">
        <v>0</v>
      </c>
      <c s="32">
        <f>ROUND(ROUND(L18,2)*ROUND(G18,3),2)</f>
      </c>
      <c s="36" t="s">
        <v>121</v>
      </c>
      <c>
        <f>(M18*21)/100</f>
      </c>
      <c t="s">
        <v>28</v>
      </c>
    </row>
    <row r="19" spans="1:5" ht="51">
      <c r="A19" s="35" t="s">
        <v>56</v>
      </c>
      <c r="E19" s="39" t="s">
        <v>176</v>
      </c>
    </row>
    <row r="20" spans="1:5" ht="12.75">
      <c r="A20" s="35" t="s">
        <v>57</v>
      </c>
      <c r="E20" s="40" t="s">
        <v>5</v>
      </c>
    </row>
    <row r="21" spans="1:5" ht="63.75">
      <c r="A21" t="s">
        <v>59</v>
      </c>
      <c r="E21" s="39" t="s">
        <v>174</v>
      </c>
    </row>
    <row r="22" spans="1:16" ht="25.5">
      <c r="A22" t="s">
        <v>50</v>
      </c>
      <c s="34" t="s">
        <v>67</v>
      </c>
      <c s="34" t="s">
        <v>177</v>
      </c>
      <c s="35" t="s">
        <v>5</v>
      </c>
      <c s="6" t="s">
        <v>178</v>
      </c>
      <c s="36" t="s">
        <v>54</v>
      </c>
      <c s="37">
        <v>44.226</v>
      </c>
      <c s="36">
        <v>0</v>
      </c>
      <c s="36">
        <f>ROUND(G22*H22,6)</f>
      </c>
      <c r="L22" s="38">
        <v>0</v>
      </c>
      <c s="32">
        <f>ROUND(ROUND(L22,2)*ROUND(G22,3),2)</f>
      </c>
      <c s="36" t="s">
        <v>121</v>
      </c>
      <c>
        <f>(M22*21)/100</f>
      </c>
      <c t="s">
        <v>28</v>
      </c>
    </row>
    <row r="23" spans="1:5" ht="25.5">
      <c r="A23" s="35" t="s">
        <v>56</v>
      </c>
      <c r="E23" s="39" t="s">
        <v>178</v>
      </c>
    </row>
    <row r="24" spans="1:5" ht="12.75">
      <c r="A24" s="35" t="s">
        <v>57</v>
      </c>
      <c r="E24" s="40" t="s">
        <v>5</v>
      </c>
    </row>
    <row r="25" spans="1:5" ht="140.25">
      <c r="A25" t="s">
        <v>59</v>
      </c>
      <c r="E25" s="39" t="s">
        <v>179</v>
      </c>
    </row>
    <row r="26" spans="1:16" ht="25.5">
      <c r="A26" t="s">
        <v>50</v>
      </c>
      <c s="34" t="s">
        <v>71</v>
      </c>
      <c s="34" t="s">
        <v>180</v>
      </c>
      <c s="35" t="s">
        <v>5</v>
      </c>
      <c s="6" t="s">
        <v>181</v>
      </c>
      <c s="36" t="s">
        <v>182</v>
      </c>
      <c s="37">
        <v>113.219</v>
      </c>
      <c s="36">
        <v>0</v>
      </c>
      <c s="36">
        <f>ROUND(G26*H26,6)</f>
      </c>
      <c r="L26" s="38">
        <v>0</v>
      </c>
      <c s="32">
        <f>ROUND(ROUND(L26,2)*ROUND(G26,3),2)</f>
      </c>
      <c s="36" t="s">
        <v>121</v>
      </c>
      <c>
        <f>(M26*21)/100</f>
      </c>
      <c t="s">
        <v>28</v>
      </c>
    </row>
    <row r="27" spans="1:5" ht="25.5">
      <c r="A27" s="35" t="s">
        <v>56</v>
      </c>
      <c r="E27" s="39" t="s">
        <v>181</v>
      </c>
    </row>
    <row r="28" spans="1:5" ht="25.5">
      <c r="A28" s="35" t="s">
        <v>57</v>
      </c>
      <c r="E28" s="40" t="s">
        <v>348</v>
      </c>
    </row>
    <row r="29" spans="1:5" ht="12.75">
      <c r="A29" t="s">
        <v>59</v>
      </c>
      <c r="E29" s="39" t="s">
        <v>5</v>
      </c>
    </row>
    <row r="30" spans="1:16" ht="25.5">
      <c r="A30" t="s">
        <v>50</v>
      </c>
      <c s="34" t="s">
        <v>27</v>
      </c>
      <c s="34" t="s">
        <v>187</v>
      </c>
      <c s="35" t="s">
        <v>5</v>
      </c>
      <c s="6" t="s">
        <v>188</v>
      </c>
      <c s="36" t="s">
        <v>154</v>
      </c>
      <c s="37">
        <v>221.13</v>
      </c>
      <c s="36">
        <v>0</v>
      </c>
      <c s="36">
        <f>ROUND(G30*H30,6)</f>
      </c>
      <c r="L30" s="38">
        <v>0</v>
      </c>
      <c s="32">
        <f>ROUND(ROUND(L30,2)*ROUND(G30,3),2)</f>
      </c>
      <c s="36" t="s">
        <v>121</v>
      </c>
      <c>
        <f>(M30*21)/100</f>
      </c>
      <c t="s">
        <v>28</v>
      </c>
    </row>
    <row r="31" spans="1:5" ht="25.5">
      <c r="A31" s="35" t="s">
        <v>56</v>
      </c>
      <c r="E31" s="39" t="s">
        <v>188</v>
      </c>
    </row>
    <row r="32" spans="1:5" ht="12.75">
      <c r="A32" s="35" t="s">
        <v>57</v>
      </c>
      <c r="E32" s="40" t="s">
        <v>349</v>
      </c>
    </row>
    <row r="33" spans="1:5" ht="127.5">
      <c r="A33" t="s">
        <v>59</v>
      </c>
      <c r="E33" s="39" t="s">
        <v>190</v>
      </c>
    </row>
    <row r="34" spans="1:13" ht="12.75">
      <c r="A34" t="s">
        <v>47</v>
      </c>
      <c r="C34" s="31" t="s">
        <v>71</v>
      </c>
      <c r="E34" s="33" t="s">
        <v>218</v>
      </c>
      <c r="J34" s="32">
        <f>0</f>
      </c>
      <c s="32">
        <f>0</f>
      </c>
      <c s="32">
        <f>0+L35+L39+L43+L47+L51</f>
      </c>
      <c s="32">
        <f>0+M35+M39+M43+M47+M51</f>
      </c>
    </row>
    <row r="35" spans="1:16" ht="25.5">
      <c r="A35" t="s">
        <v>50</v>
      </c>
      <c s="34" t="s">
        <v>79</v>
      </c>
      <c s="34" t="s">
        <v>350</v>
      </c>
      <c s="35" t="s">
        <v>5</v>
      </c>
      <c s="6" t="s">
        <v>351</v>
      </c>
      <c s="36" t="s">
        <v>154</v>
      </c>
      <c s="37">
        <v>221.13</v>
      </c>
      <c s="36">
        <v>0</v>
      </c>
      <c s="36">
        <f>ROUND(G35*H35,6)</f>
      </c>
      <c r="L35" s="38">
        <v>0</v>
      </c>
      <c s="32">
        <f>ROUND(ROUND(L35,2)*ROUND(G35,3),2)</f>
      </c>
      <c s="36" t="s">
        <v>121</v>
      </c>
      <c>
        <f>(M35*21)/100</f>
      </c>
      <c t="s">
        <v>28</v>
      </c>
    </row>
    <row r="36" spans="1:5" ht="25.5">
      <c r="A36" s="35" t="s">
        <v>56</v>
      </c>
      <c r="E36" s="39" t="s">
        <v>351</v>
      </c>
    </row>
    <row r="37" spans="1:5" ht="12.75">
      <c r="A37" s="35" t="s">
        <v>57</v>
      </c>
      <c r="E37" s="40" t="s">
        <v>349</v>
      </c>
    </row>
    <row r="38" spans="1:5" ht="12.75">
      <c r="A38" t="s">
        <v>59</v>
      </c>
      <c r="E38" s="39" t="s">
        <v>5</v>
      </c>
    </row>
    <row r="39" spans="1:16" ht="38.25">
      <c r="A39" t="s">
        <v>50</v>
      </c>
      <c s="34" t="s">
        <v>83</v>
      </c>
      <c s="34" t="s">
        <v>352</v>
      </c>
      <c s="35" t="s">
        <v>5</v>
      </c>
      <c s="6" t="s">
        <v>353</v>
      </c>
      <c s="36" t="s">
        <v>154</v>
      </c>
      <c s="37">
        <v>19</v>
      </c>
      <c s="36">
        <v>0.10362</v>
      </c>
      <c s="36">
        <f>ROUND(G39*H39,6)</f>
      </c>
      <c r="L39" s="38">
        <v>0</v>
      </c>
      <c s="32">
        <f>ROUND(ROUND(L39,2)*ROUND(G39,3),2)</f>
      </c>
      <c s="36" t="s">
        <v>121</v>
      </c>
      <c>
        <f>(M39*21)/100</f>
      </c>
      <c t="s">
        <v>28</v>
      </c>
    </row>
    <row r="40" spans="1:5" ht="51">
      <c r="A40" s="35" t="s">
        <v>56</v>
      </c>
      <c r="E40" s="39" t="s">
        <v>354</v>
      </c>
    </row>
    <row r="41" spans="1:5" ht="12.75">
      <c r="A41" s="35" t="s">
        <v>57</v>
      </c>
      <c r="E41" s="40" t="s">
        <v>355</v>
      </c>
    </row>
    <row r="42" spans="1:5" ht="153">
      <c r="A42" t="s">
        <v>59</v>
      </c>
      <c r="E42" s="39" t="s">
        <v>356</v>
      </c>
    </row>
    <row r="43" spans="1:16" ht="12.75">
      <c r="A43" t="s">
        <v>50</v>
      </c>
      <c s="34" t="s">
        <v>86</v>
      </c>
      <c s="34" t="s">
        <v>357</v>
      </c>
      <c s="35" t="s">
        <v>5</v>
      </c>
      <c s="6" t="s">
        <v>358</v>
      </c>
      <c s="36" t="s">
        <v>154</v>
      </c>
      <c s="37">
        <v>19.19</v>
      </c>
      <c s="36">
        <v>0.176</v>
      </c>
      <c s="36">
        <f>ROUND(G43*H43,6)</f>
      </c>
      <c r="L43" s="38">
        <v>0</v>
      </c>
      <c s="32">
        <f>ROUND(ROUND(L43,2)*ROUND(G43,3),2)</f>
      </c>
      <c s="36" t="s">
        <v>121</v>
      </c>
      <c>
        <f>(M43*21)/100</f>
      </c>
      <c t="s">
        <v>28</v>
      </c>
    </row>
    <row r="44" spans="1:5" ht="12.75">
      <c r="A44" s="35" t="s">
        <v>56</v>
      </c>
      <c r="E44" s="39" t="s">
        <v>358</v>
      </c>
    </row>
    <row r="45" spans="1:5" ht="12.75">
      <c r="A45" s="35" t="s">
        <v>57</v>
      </c>
      <c r="E45" s="40" t="s">
        <v>5</v>
      </c>
    </row>
    <row r="46" spans="1:5" ht="12.75">
      <c r="A46" t="s">
        <v>59</v>
      </c>
      <c r="E46" s="39" t="s">
        <v>5</v>
      </c>
    </row>
    <row r="47" spans="1:16" ht="38.25">
      <c r="A47" t="s">
        <v>50</v>
      </c>
      <c s="34" t="s">
        <v>90</v>
      </c>
      <c s="34" t="s">
        <v>359</v>
      </c>
      <c s="35" t="s">
        <v>5</v>
      </c>
      <c s="6" t="s">
        <v>360</v>
      </c>
      <c s="36" t="s">
        <v>154</v>
      </c>
      <c s="37">
        <v>202.13</v>
      </c>
      <c s="36">
        <v>0.098</v>
      </c>
      <c s="36">
        <f>ROUND(G47*H47,6)</f>
      </c>
      <c r="L47" s="38">
        <v>0</v>
      </c>
      <c s="32">
        <f>ROUND(ROUND(L47,2)*ROUND(G47,3),2)</f>
      </c>
      <c s="36" t="s">
        <v>121</v>
      </c>
      <c>
        <f>(M47*21)/100</f>
      </c>
      <c t="s">
        <v>28</v>
      </c>
    </row>
    <row r="48" spans="1:5" ht="38.25">
      <c r="A48" s="35" t="s">
        <v>56</v>
      </c>
      <c r="E48" s="39" t="s">
        <v>361</v>
      </c>
    </row>
    <row r="49" spans="1:5" ht="12.75">
      <c r="A49" s="35" t="s">
        <v>57</v>
      </c>
      <c r="E49" s="40" t="s">
        <v>362</v>
      </c>
    </row>
    <row r="50" spans="1:5" ht="140.25">
      <c r="A50" t="s">
        <v>59</v>
      </c>
      <c r="E50" s="39" t="s">
        <v>363</v>
      </c>
    </row>
    <row r="51" spans="1:16" ht="12.75">
      <c r="A51" t="s">
        <v>50</v>
      </c>
      <c s="34" t="s">
        <v>93</v>
      </c>
      <c s="34" t="s">
        <v>364</v>
      </c>
      <c s="35" t="s">
        <v>5</v>
      </c>
      <c s="6" t="s">
        <v>365</v>
      </c>
      <c s="36" t="s">
        <v>154</v>
      </c>
      <c s="37">
        <v>204.151</v>
      </c>
      <c s="36">
        <v>0.027</v>
      </c>
      <c s="36">
        <f>ROUND(G51*H51,6)</f>
      </c>
      <c r="L51" s="38">
        <v>0</v>
      </c>
      <c s="32">
        <f>ROUND(ROUND(L51,2)*ROUND(G51,3),2)</f>
      </c>
      <c s="36" t="s">
        <v>121</v>
      </c>
      <c>
        <f>(M51*21)/100</f>
      </c>
      <c t="s">
        <v>28</v>
      </c>
    </row>
    <row r="52" spans="1:5" ht="12.75">
      <c r="A52" s="35" t="s">
        <v>56</v>
      </c>
      <c r="E52" s="39" t="s">
        <v>365</v>
      </c>
    </row>
    <row r="53" spans="1:5" ht="12.75">
      <c r="A53" s="35" t="s">
        <v>57</v>
      </c>
      <c r="E53" s="40" t="s">
        <v>5</v>
      </c>
    </row>
    <row r="54" spans="1:5" ht="12.75">
      <c r="A54" t="s">
        <v>59</v>
      </c>
      <c r="E54" s="39" t="s">
        <v>5</v>
      </c>
    </row>
    <row r="55" spans="1:13" ht="12.75">
      <c r="A55" t="s">
        <v>47</v>
      </c>
      <c r="C55" s="31" t="s">
        <v>86</v>
      </c>
      <c r="E55" s="33" t="s">
        <v>285</v>
      </c>
      <c r="J55" s="32">
        <f>0</f>
      </c>
      <c s="32">
        <f>0</f>
      </c>
      <c s="32">
        <f>0+L56+L60+L64+L68+L72+L76+L80+L84</f>
      </c>
      <c s="32">
        <f>0+M56+M60+M64+M68+M72+M76+M80+M84</f>
      </c>
    </row>
    <row r="56" spans="1:16" ht="25.5">
      <c r="A56" t="s">
        <v>50</v>
      </c>
      <c s="34" t="s">
        <v>96</v>
      </c>
      <c s="34" t="s">
        <v>366</v>
      </c>
      <c s="35" t="s">
        <v>5</v>
      </c>
      <c s="6" t="s">
        <v>367</v>
      </c>
      <c s="36" t="s">
        <v>89</v>
      </c>
      <c s="37">
        <v>1</v>
      </c>
      <c s="36">
        <v>0.0007</v>
      </c>
      <c s="36">
        <f>ROUND(G56*H56,6)</f>
      </c>
      <c r="L56" s="38">
        <v>0</v>
      </c>
      <c s="32">
        <f>ROUND(ROUND(L56,2)*ROUND(G56,3),2)</f>
      </c>
      <c s="36" t="s">
        <v>121</v>
      </c>
      <c>
        <f>(M56*21)/100</f>
      </c>
      <c t="s">
        <v>28</v>
      </c>
    </row>
    <row r="57" spans="1:5" ht="25.5">
      <c r="A57" s="35" t="s">
        <v>56</v>
      </c>
      <c r="E57" s="39" t="s">
        <v>367</v>
      </c>
    </row>
    <row r="58" spans="1:5" ht="12.75">
      <c r="A58" s="35" t="s">
        <v>57</v>
      </c>
      <c r="E58" s="40" t="s">
        <v>5</v>
      </c>
    </row>
    <row r="59" spans="1:5" ht="204">
      <c r="A59" t="s">
        <v>59</v>
      </c>
      <c r="E59" s="39" t="s">
        <v>368</v>
      </c>
    </row>
    <row r="60" spans="1:16" ht="12.75">
      <c r="A60" t="s">
        <v>50</v>
      </c>
      <c s="34" t="s">
        <v>99</v>
      </c>
      <c s="34" t="s">
        <v>369</v>
      </c>
      <c s="35" t="s">
        <v>5</v>
      </c>
      <c s="6" t="s">
        <v>370</v>
      </c>
      <c s="36" t="s">
        <v>89</v>
      </c>
      <c s="37">
        <v>1</v>
      </c>
      <c s="36">
        <v>0.0035</v>
      </c>
      <c s="36">
        <f>ROUND(G60*H60,6)</f>
      </c>
      <c r="L60" s="38">
        <v>0</v>
      </c>
      <c s="32">
        <f>ROUND(ROUND(L60,2)*ROUND(G60,3),2)</f>
      </c>
      <c s="36" t="s">
        <v>121</v>
      </c>
      <c>
        <f>(M60*21)/100</f>
      </c>
      <c t="s">
        <v>28</v>
      </c>
    </row>
    <row r="61" spans="1:5" ht="12.75">
      <c r="A61" s="35" t="s">
        <v>56</v>
      </c>
      <c r="E61" s="39" t="s">
        <v>370</v>
      </c>
    </row>
    <row r="62" spans="1:5" ht="12.75">
      <c r="A62" s="35" t="s">
        <v>57</v>
      </c>
      <c r="E62" s="40" t="s">
        <v>5</v>
      </c>
    </row>
    <row r="63" spans="1:5" ht="12.75">
      <c r="A63" t="s">
        <v>59</v>
      </c>
      <c r="E63" s="39" t="s">
        <v>5</v>
      </c>
    </row>
    <row r="64" spans="1:16" ht="12.75">
      <c r="A64" t="s">
        <v>50</v>
      </c>
      <c s="34" t="s">
        <v>102</v>
      </c>
      <c s="34" t="s">
        <v>371</v>
      </c>
      <c s="35" t="s">
        <v>5</v>
      </c>
      <c s="6" t="s">
        <v>372</v>
      </c>
      <c s="36" t="s">
        <v>89</v>
      </c>
      <c s="37">
        <v>1</v>
      </c>
      <c s="36">
        <v>0.003</v>
      </c>
      <c s="36">
        <f>ROUND(G64*H64,6)</f>
      </c>
      <c r="L64" s="38">
        <v>0</v>
      </c>
      <c s="32">
        <f>ROUND(ROUND(L64,2)*ROUND(G64,3),2)</f>
      </c>
      <c s="36" t="s">
        <v>121</v>
      </c>
      <c>
        <f>(M64*21)/100</f>
      </c>
      <c t="s">
        <v>28</v>
      </c>
    </row>
    <row r="65" spans="1:5" ht="12.75">
      <c r="A65" s="35" t="s">
        <v>56</v>
      </c>
      <c r="E65" s="39" t="s">
        <v>372</v>
      </c>
    </row>
    <row r="66" spans="1:5" ht="12.75">
      <c r="A66" s="35" t="s">
        <v>57</v>
      </c>
      <c r="E66" s="40" t="s">
        <v>5</v>
      </c>
    </row>
    <row r="67" spans="1:5" ht="12.75">
      <c r="A67" t="s">
        <v>59</v>
      </c>
      <c r="E67" s="39" t="s">
        <v>5</v>
      </c>
    </row>
    <row r="68" spans="1:16" ht="12.75">
      <c r="A68" t="s">
        <v>50</v>
      </c>
      <c s="34" t="s">
        <v>105</v>
      </c>
      <c s="34" t="s">
        <v>373</v>
      </c>
      <c s="35" t="s">
        <v>5</v>
      </c>
      <c s="6" t="s">
        <v>374</v>
      </c>
      <c s="36" t="s">
        <v>89</v>
      </c>
      <c s="37">
        <v>1</v>
      </c>
      <c s="36">
        <v>0.0061</v>
      </c>
      <c s="36">
        <f>ROUND(G68*H68,6)</f>
      </c>
      <c r="L68" s="38">
        <v>0</v>
      </c>
      <c s="32">
        <f>ROUND(ROUND(L68,2)*ROUND(G68,3),2)</f>
      </c>
      <c s="36" t="s">
        <v>121</v>
      </c>
      <c>
        <f>(M68*21)/100</f>
      </c>
      <c t="s">
        <v>28</v>
      </c>
    </row>
    <row r="69" spans="1:5" ht="12.75">
      <c r="A69" s="35" t="s">
        <v>56</v>
      </c>
      <c r="E69" s="39" t="s">
        <v>374</v>
      </c>
    </row>
    <row r="70" spans="1:5" ht="12.75">
      <c r="A70" s="35" t="s">
        <v>57</v>
      </c>
      <c r="E70" s="40" t="s">
        <v>5</v>
      </c>
    </row>
    <row r="71" spans="1:5" ht="12.75">
      <c r="A71" t="s">
        <v>59</v>
      </c>
      <c r="E71" s="39" t="s">
        <v>5</v>
      </c>
    </row>
    <row r="72" spans="1:16" ht="12.75">
      <c r="A72" t="s">
        <v>50</v>
      </c>
      <c s="34" t="s">
        <v>108</v>
      </c>
      <c s="34" t="s">
        <v>375</v>
      </c>
      <c s="35" t="s">
        <v>5</v>
      </c>
      <c s="6" t="s">
        <v>376</v>
      </c>
      <c s="36" t="s">
        <v>89</v>
      </c>
      <c s="37">
        <v>1</v>
      </c>
      <c s="36">
        <v>0.0001</v>
      </c>
      <c s="36">
        <f>ROUND(G72*H72,6)</f>
      </c>
      <c r="L72" s="38">
        <v>0</v>
      </c>
      <c s="32">
        <f>ROUND(ROUND(L72,2)*ROUND(G72,3),2)</f>
      </c>
      <c s="36" t="s">
        <v>121</v>
      </c>
      <c>
        <f>(M72*21)/100</f>
      </c>
      <c t="s">
        <v>28</v>
      </c>
    </row>
    <row r="73" spans="1:5" ht="12.75">
      <c r="A73" s="35" t="s">
        <v>56</v>
      </c>
      <c r="E73" s="39" t="s">
        <v>376</v>
      </c>
    </row>
    <row r="74" spans="1:5" ht="12.75">
      <c r="A74" s="35" t="s">
        <v>57</v>
      </c>
      <c r="E74" s="40" t="s">
        <v>5</v>
      </c>
    </row>
    <row r="75" spans="1:5" ht="12.75">
      <c r="A75" t="s">
        <v>59</v>
      </c>
      <c r="E75" s="39" t="s">
        <v>5</v>
      </c>
    </row>
    <row r="76" spans="1:16" ht="25.5">
      <c r="A76" t="s">
        <v>50</v>
      </c>
      <c s="34" t="s">
        <v>215</v>
      </c>
      <c s="34" t="s">
        <v>377</v>
      </c>
      <c s="35" t="s">
        <v>5</v>
      </c>
      <c s="6" t="s">
        <v>378</v>
      </c>
      <c s="36" t="s">
        <v>154</v>
      </c>
      <c s="37">
        <v>1</v>
      </c>
      <c s="36">
        <v>0.0006</v>
      </c>
      <c s="36">
        <f>ROUND(G76*H76,6)</f>
      </c>
      <c r="L76" s="38">
        <v>0</v>
      </c>
      <c s="32">
        <f>ROUND(ROUND(L76,2)*ROUND(G76,3),2)</f>
      </c>
      <c s="36" t="s">
        <v>121</v>
      </c>
      <c>
        <f>(M76*21)/100</f>
      </c>
      <c t="s">
        <v>28</v>
      </c>
    </row>
    <row r="77" spans="1:5" ht="25.5">
      <c r="A77" s="35" t="s">
        <v>56</v>
      </c>
      <c r="E77" s="39" t="s">
        <v>378</v>
      </c>
    </row>
    <row r="78" spans="1:5" ht="12.75">
      <c r="A78" s="35" t="s">
        <v>57</v>
      </c>
      <c r="E78" s="40" t="s">
        <v>5</v>
      </c>
    </row>
    <row r="79" spans="1:5" ht="140.25">
      <c r="A79" t="s">
        <v>59</v>
      </c>
      <c r="E79" s="39" t="s">
        <v>379</v>
      </c>
    </row>
    <row r="80" spans="1:16" ht="25.5">
      <c r="A80" t="s">
        <v>50</v>
      </c>
      <c s="34" t="s">
        <v>219</v>
      </c>
      <c s="34" t="s">
        <v>380</v>
      </c>
      <c s="35" t="s">
        <v>5</v>
      </c>
      <c s="6" t="s">
        <v>381</v>
      </c>
      <c s="36" t="s">
        <v>154</v>
      </c>
      <c s="37">
        <v>1</v>
      </c>
      <c s="36">
        <v>1E-05</v>
      </c>
      <c s="36">
        <f>ROUND(G80*H80,6)</f>
      </c>
      <c r="L80" s="38">
        <v>0</v>
      </c>
      <c s="32">
        <f>ROUND(ROUND(L80,2)*ROUND(G80,3),2)</f>
      </c>
      <c s="36" t="s">
        <v>121</v>
      </c>
      <c>
        <f>(M80*21)/100</f>
      </c>
      <c t="s">
        <v>28</v>
      </c>
    </row>
    <row r="81" spans="1:5" ht="25.5">
      <c r="A81" s="35" t="s">
        <v>56</v>
      </c>
      <c r="E81" s="39" t="s">
        <v>381</v>
      </c>
    </row>
    <row r="82" spans="1:5" ht="12.75">
      <c r="A82" s="35" t="s">
        <v>57</v>
      </c>
      <c r="E82" s="40" t="s">
        <v>5</v>
      </c>
    </row>
    <row r="83" spans="1:5" ht="38.25">
      <c r="A83" t="s">
        <v>59</v>
      </c>
      <c r="E83" s="39" t="s">
        <v>382</v>
      </c>
    </row>
    <row r="84" spans="1:16" ht="12.75">
      <c r="A84" t="s">
        <v>50</v>
      </c>
      <c s="34" t="s">
        <v>225</v>
      </c>
      <c s="34" t="s">
        <v>383</v>
      </c>
      <c s="35" t="s">
        <v>5</v>
      </c>
      <c s="6" t="s">
        <v>384</v>
      </c>
      <c s="36" t="s">
        <v>89</v>
      </c>
      <c s="37">
        <v>10</v>
      </c>
      <c s="36">
        <v>0</v>
      </c>
      <c s="36">
        <f>ROUND(G84*H84,6)</f>
      </c>
      <c r="L84" s="38">
        <v>0</v>
      </c>
      <c s="32">
        <f>ROUND(ROUND(L84,2)*ROUND(G84,3),2)</f>
      </c>
      <c s="36" t="s">
        <v>55</v>
      </c>
      <c>
        <f>(M84*21)/100</f>
      </c>
      <c t="s">
        <v>28</v>
      </c>
    </row>
    <row r="85" spans="1:5" ht="12.75">
      <c r="A85" s="35" t="s">
        <v>56</v>
      </c>
      <c r="E85" s="39" t="s">
        <v>384</v>
      </c>
    </row>
    <row r="86" spans="1:5" ht="12.75">
      <c r="A86" s="35" t="s">
        <v>57</v>
      </c>
      <c r="E86" s="40" t="s">
        <v>5</v>
      </c>
    </row>
    <row r="87" spans="1:5" ht="12.75">
      <c r="A87" t="s">
        <v>59</v>
      </c>
      <c r="E87" s="39" t="s">
        <v>5</v>
      </c>
    </row>
    <row r="88" spans="1:13" ht="12.75">
      <c r="A88" t="s">
        <v>47</v>
      </c>
      <c r="C88" s="31" t="s">
        <v>339</v>
      </c>
      <c r="E88" s="33" t="s">
        <v>340</v>
      </c>
      <c r="J88" s="32">
        <f>0</f>
      </c>
      <c s="32">
        <f>0</f>
      </c>
      <c s="32">
        <f>0+L89</f>
      </c>
      <c s="32">
        <f>0+M89</f>
      </c>
    </row>
    <row r="89" spans="1:16" ht="25.5">
      <c r="A89" t="s">
        <v>50</v>
      </c>
      <c s="34" t="s">
        <v>228</v>
      </c>
      <c s="34" t="s">
        <v>342</v>
      </c>
      <c s="35" t="s">
        <v>5</v>
      </c>
      <c s="6" t="s">
        <v>343</v>
      </c>
      <c s="36" t="s">
        <v>182</v>
      </c>
      <c s="37">
        <v>30.681</v>
      </c>
      <c s="36">
        <v>0</v>
      </c>
      <c s="36">
        <f>ROUND(G89*H89,6)</f>
      </c>
      <c r="L89" s="38">
        <v>0</v>
      </c>
      <c s="32">
        <f>ROUND(ROUND(L89,2)*ROUND(G89,3),2)</f>
      </c>
      <c s="36" t="s">
        <v>121</v>
      </c>
      <c>
        <f>(M89*21)/100</f>
      </c>
      <c t="s">
        <v>28</v>
      </c>
    </row>
    <row r="90" spans="1:5" ht="25.5">
      <c r="A90" s="35" t="s">
        <v>56</v>
      </c>
      <c r="E90" s="39" t="s">
        <v>343</v>
      </c>
    </row>
    <row r="91" spans="1:5" ht="12.75">
      <c r="A91" s="35" t="s">
        <v>57</v>
      </c>
      <c r="E91" s="40" t="s">
        <v>5</v>
      </c>
    </row>
    <row r="92" spans="1:5" ht="12.75">
      <c r="A92" t="s">
        <v>59</v>
      </c>
      <c r="E9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389</v>
      </c>
      <c r="E8" s="30" t="s">
        <v>388</v>
      </c>
      <c r="J8" s="29">
        <f>0+J9+J18</f>
      </c>
      <c s="29">
        <f>0+K9+K18</f>
      </c>
      <c s="29">
        <f>0+L9+L18</f>
      </c>
      <c s="29">
        <f>0+M9+M18</f>
      </c>
    </row>
    <row r="9" spans="1:13" ht="12.75">
      <c r="A9" t="s">
        <v>47</v>
      </c>
      <c r="C9" s="31" t="s">
        <v>86</v>
      </c>
      <c r="E9" s="33" t="s">
        <v>285</v>
      </c>
      <c r="J9" s="32">
        <f>0</f>
      </c>
      <c s="32">
        <f>0</f>
      </c>
      <c s="32">
        <f>0+L10+L14</f>
      </c>
      <c s="32">
        <f>0+M10+M14</f>
      </c>
    </row>
    <row r="10" spans="1:16" ht="38.25">
      <c r="A10" t="s">
        <v>50</v>
      </c>
      <c s="34" t="s">
        <v>51</v>
      </c>
      <c s="34" t="s">
        <v>390</v>
      </c>
      <c s="35" t="s">
        <v>5</v>
      </c>
      <c s="6" t="s">
        <v>391</v>
      </c>
      <c s="36" t="s">
        <v>54</v>
      </c>
      <c s="37">
        <v>1595.52</v>
      </c>
      <c s="36">
        <v>0</v>
      </c>
      <c s="36">
        <f>ROUND(G10*H10,6)</f>
      </c>
      <c r="L10" s="38">
        <v>0</v>
      </c>
      <c s="32">
        <f>ROUND(ROUND(L10,2)*ROUND(G10,3),2)</f>
      </c>
      <c s="36" t="s">
        <v>121</v>
      </c>
      <c>
        <f>(M10*21)/100</f>
      </c>
      <c t="s">
        <v>28</v>
      </c>
    </row>
    <row r="11" spans="1:5" ht="38.25">
      <c r="A11" s="35" t="s">
        <v>56</v>
      </c>
      <c r="E11" s="39" t="s">
        <v>392</v>
      </c>
    </row>
    <row r="12" spans="1:5" ht="12.75">
      <c r="A12" s="35" t="s">
        <v>57</v>
      </c>
      <c r="E12" s="40" t="s">
        <v>393</v>
      </c>
    </row>
    <row r="13" spans="1:5" ht="204">
      <c r="A13" t="s">
        <v>59</v>
      </c>
      <c r="E13" s="39" t="s">
        <v>394</v>
      </c>
    </row>
    <row r="14" spans="1:16" ht="12.75">
      <c r="A14" t="s">
        <v>50</v>
      </c>
      <c s="34" t="s">
        <v>28</v>
      </c>
      <c s="34" t="s">
        <v>395</v>
      </c>
      <c s="35" t="s">
        <v>5</v>
      </c>
      <c s="6" t="s">
        <v>396</v>
      </c>
      <c s="36" t="s">
        <v>54</v>
      </c>
      <c s="37">
        <v>85.981</v>
      </c>
      <c s="36">
        <v>0</v>
      </c>
      <c s="36">
        <f>ROUND(G14*H14,6)</f>
      </c>
      <c r="L14" s="38">
        <v>0</v>
      </c>
      <c s="32">
        <f>ROUND(ROUND(L14,2)*ROUND(G14,3),2)</f>
      </c>
      <c s="36" t="s">
        <v>121</v>
      </c>
      <c>
        <f>(M14*21)/100</f>
      </c>
      <c t="s">
        <v>28</v>
      </c>
    </row>
    <row r="15" spans="1:5" ht="12.75">
      <c r="A15" s="35" t="s">
        <v>56</v>
      </c>
      <c r="E15" s="39" t="s">
        <v>396</v>
      </c>
    </row>
    <row r="16" spans="1:5" ht="63.75">
      <c r="A16" s="35" t="s">
        <v>57</v>
      </c>
      <c r="E16" s="40" t="s">
        <v>397</v>
      </c>
    </row>
    <row r="17" spans="1:5" ht="127.5">
      <c r="A17" t="s">
        <v>59</v>
      </c>
      <c r="E17" s="39" t="s">
        <v>398</v>
      </c>
    </row>
    <row r="18" spans="1:13" ht="12.75">
      <c r="A18" t="s">
        <v>47</v>
      </c>
      <c r="C18" s="31" t="s">
        <v>322</v>
      </c>
      <c r="E18" s="33" t="s">
        <v>323</v>
      </c>
      <c r="J18" s="32">
        <f>0</f>
      </c>
      <c s="32">
        <f>0</f>
      </c>
      <c s="32">
        <f>0+L19+L23+L27+L31</f>
      </c>
      <c s="32">
        <f>0+M19+M23+M27+M31</f>
      </c>
    </row>
    <row r="19" spans="1:16" ht="25.5">
      <c r="A19" t="s">
        <v>50</v>
      </c>
      <c s="34" t="s">
        <v>26</v>
      </c>
      <c s="34" t="s">
        <v>399</v>
      </c>
      <c s="35" t="s">
        <v>5</v>
      </c>
      <c s="6" t="s">
        <v>400</v>
      </c>
      <c s="36" t="s">
        <v>182</v>
      </c>
      <c s="37">
        <v>747.59</v>
      </c>
      <c s="36">
        <v>0</v>
      </c>
      <c s="36">
        <f>ROUND(G19*H19,6)</f>
      </c>
      <c r="L19" s="38">
        <v>0</v>
      </c>
      <c s="32">
        <f>ROUND(ROUND(L19,2)*ROUND(G19,3),2)</f>
      </c>
      <c s="36" t="s">
        <v>121</v>
      </c>
      <c>
        <f>(M19*21)/100</f>
      </c>
      <c t="s">
        <v>28</v>
      </c>
    </row>
    <row r="20" spans="1:5" ht="25.5">
      <c r="A20" s="35" t="s">
        <v>56</v>
      </c>
      <c r="E20" s="39" t="s">
        <v>400</v>
      </c>
    </row>
    <row r="21" spans="1:5" ht="12.75">
      <c r="A21" s="35" t="s">
        <v>57</v>
      </c>
      <c r="E21" s="40" t="s">
        <v>5</v>
      </c>
    </row>
    <row r="22" spans="1:5" ht="76.5">
      <c r="A22" t="s">
        <v>59</v>
      </c>
      <c r="E22" s="39" t="s">
        <v>401</v>
      </c>
    </row>
    <row r="23" spans="1:16" ht="25.5">
      <c r="A23" t="s">
        <v>50</v>
      </c>
      <c s="34" t="s">
        <v>67</v>
      </c>
      <c s="34" t="s">
        <v>402</v>
      </c>
      <c s="35" t="s">
        <v>5</v>
      </c>
      <c s="6" t="s">
        <v>403</v>
      </c>
      <c s="36" t="s">
        <v>182</v>
      </c>
      <c s="37">
        <v>10466.26</v>
      </c>
      <c s="36">
        <v>0</v>
      </c>
      <c s="36">
        <f>ROUND(G23*H23,6)</f>
      </c>
      <c r="L23" s="38">
        <v>0</v>
      </c>
      <c s="32">
        <f>ROUND(ROUND(L23,2)*ROUND(G23,3),2)</f>
      </c>
      <c s="36" t="s">
        <v>121</v>
      </c>
      <c>
        <f>(M23*21)/100</f>
      </c>
      <c t="s">
        <v>28</v>
      </c>
    </row>
    <row r="24" spans="1:5" ht="25.5">
      <c r="A24" s="35" t="s">
        <v>56</v>
      </c>
      <c r="E24" s="39" t="s">
        <v>403</v>
      </c>
    </row>
    <row r="25" spans="1:5" ht="12.75">
      <c r="A25" s="35" t="s">
        <v>57</v>
      </c>
      <c r="E25" s="40" t="s">
        <v>5</v>
      </c>
    </row>
    <row r="26" spans="1:5" ht="76.5">
      <c r="A26" t="s">
        <v>59</v>
      </c>
      <c r="E26" s="39" t="s">
        <v>401</v>
      </c>
    </row>
    <row r="27" spans="1:16" ht="25.5">
      <c r="A27" t="s">
        <v>50</v>
      </c>
      <c s="34" t="s">
        <v>71</v>
      </c>
      <c s="34" t="s">
        <v>325</v>
      </c>
      <c s="35" t="s">
        <v>5</v>
      </c>
      <c s="6" t="s">
        <v>326</v>
      </c>
      <c s="36" t="s">
        <v>182</v>
      </c>
      <c s="37">
        <v>747.59</v>
      </c>
      <c s="36">
        <v>0</v>
      </c>
      <c s="36">
        <f>ROUND(G27*H27,6)</f>
      </c>
      <c r="L27" s="38">
        <v>0</v>
      </c>
      <c s="32">
        <f>ROUND(ROUND(L27,2)*ROUND(G27,3),2)</f>
      </c>
      <c s="36" t="s">
        <v>121</v>
      </c>
      <c>
        <f>(M27*21)/100</f>
      </c>
      <c t="s">
        <v>28</v>
      </c>
    </row>
    <row r="28" spans="1:5" ht="25.5">
      <c r="A28" s="35" t="s">
        <v>56</v>
      </c>
      <c r="E28" s="39" t="s">
        <v>326</v>
      </c>
    </row>
    <row r="29" spans="1:5" ht="12.75">
      <c r="A29" s="35" t="s">
        <v>57</v>
      </c>
      <c r="E29" s="40" t="s">
        <v>5</v>
      </c>
    </row>
    <row r="30" spans="1:5" ht="165.75">
      <c r="A30" t="s">
        <v>59</v>
      </c>
      <c r="E30" s="39" t="s">
        <v>327</v>
      </c>
    </row>
    <row r="31" spans="1:16" ht="25.5">
      <c r="A31" t="s">
        <v>50</v>
      </c>
      <c s="34" t="s">
        <v>27</v>
      </c>
      <c s="34" t="s">
        <v>404</v>
      </c>
      <c s="35" t="s">
        <v>5</v>
      </c>
      <c s="6" t="s">
        <v>405</v>
      </c>
      <c s="36" t="s">
        <v>182</v>
      </c>
      <c s="37">
        <v>747.59</v>
      </c>
      <c s="36">
        <v>0</v>
      </c>
      <c s="36">
        <f>ROUND(G31*H31,6)</f>
      </c>
      <c r="L31" s="38">
        <v>0</v>
      </c>
      <c s="32">
        <f>ROUND(ROUND(L31,2)*ROUND(G31,3),2)</f>
      </c>
      <c s="36" t="s">
        <v>121</v>
      </c>
      <c>
        <f>(M31*21)/100</f>
      </c>
      <c t="s">
        <v>28</v>
      </c>
    </row>
    <row r="32" spans="1:5" ht="25.5">
      <c r="A32" s="35" t="s">
        <v>56</v>
      </c>
      <c r="E32" s="39" t="s">
        <v>405</v>
      </c>
    </row>
    <row r="33" spans="1:5" ht="12.75">
      <c r="A33" s="35" t="s">
        <v>57</v>
      </c>
      <c r="E33" s="40" t="s">
        <v>5</v>
      </c>
    </row>
    <row r="34" spans="1:5" ht="76.5">
      <c r="A34" t="s">
        <v>59</v>
      </c>
      <c r="E34" s="39" t="s">
        <v>338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408</v>
      </c>
      <c r="E8" s="30" t="s">
        <v>407</v>
      </c>
      <c r="J8" s="29">
        <f>0+J9+J54+J71+J76+J81+J178+J183+J204+J209+J226</f>
      </c>
      <c s="29">
        <f>0+K9+K54+K71+K76+K81+K178+K183+K204+K209+K226</f>
      </c>
      <c s="29">
        <f>0+L9+L54+L71+L76+L81+L178+L183+L204+L209+L226</f>
      </c>
      <c s="29">
        <f>0+M9+M54+M71+M76+M81+M178+M183+M204+M209+M226</f>
      </c>
    </row>
    <row r="9" spans="1:13" ht="12.75">
      <c r="A9" t="s">
        <v>47</v>
      </c>
      <c r="C9" s="31" t="s">
        <v>51</v>
      </c>
      <c r="E9" s="33" t="s">
        <v>151</v>
      </c>
      <c r="J9" s="32">
        <f>0</f>
      </c>
      <c s="32">
        <f>0</f>
      </c>
      <c s="32">
        <f>0+L10+L14+L18+L22+L26+L30+L34+L38+L42+L46+L50</f>
      </c>
      <c s="32">
        <f>0+M10+M14+M18+M22+M26+M30+M34+M38+M42+M46+M50</f>
      </c>
    </row>
    <row r="10" spans="1:16" ht="25.5">
      <c r="A10" t="s">
        <v>50</v>
      </c>
      <c s="34" t="s">
        <v>28</v>
      </c>
      <c s="34" t="s">
        <v>409</v>
      </c>
      <c s="35" t="s">
        <v>5</v>
      </c>
      <c s="6" t="s">
        <v>410</v>
      </c>
      <c s="36" t="s">
        <v>54</v>
      </c>
      <c s="37">
        <v>75</v>
      </c>
      <c s="36">
        <v>0</v>
      </c>
      <c s="36">
        <f>ROUND(G10*H10,6)</f>
      </c>
      <c r="L10" s="38">
        <v>0</v>
      </c>
      <c s="32">
        <f>ROUND(ROUND(L10,2)*ROUND(G10,3),2)</f>
      </c>
      <c s="36" t="s">
        <v>121</v>
      </c>
      <c>
        <f>(M10*21)/100</f>
      </c>
      <c t="s">
        <v>28</v>
      </c>
    </row>
    <row r="11" spans="1:5" ht="38.25">
      <c r="A11" s="35" t="s">
        <v>56</v>
      </c>
      <c r="E11" s="39" t="s">
        <v>411</v>
      </c>
    </row>
    <row r="12" spans="1:5" ht="25.5">
      <c r="A12" s="35" t="s">
        <v>57</v>
      </c>
      <c r="E12" s="40" t="s">
        <v>412</v>
      </c>
    </row>
    <row r="13" spans="1:5" ht="38.25">
      <c r="A13" t="s">
        <v>59</v>
      </c>
      <c r="E13" s="39" t="s">
        <v>413</v>
      </c>
    </row>
    <row r="14" spans="1:16" ht="25.5">
      <c r="A14" t="s">
        <v>50</v>
      </c>
      <c s="34" t="s">
        <v>26</v>
      </c>
      <c s="34" t="s">
        <v>414</v>
      </c>
      <c s="35" t="s">
        <v>5</v>
      </c>
      <c s="6" t="s">
        <v>415</v>
      </c>
      <c s="36" t="s">
        <v>154</v>
      </c>
      <c s="37">
        <v>150</v>
      </c>
      <c s="36">
        <v>0.000851</v>
      </c>
      <c s="36">
        <f>ROUND(G14*H14,6)</f>
      </c>
      <c r="L14" s="38">
        <v>0</v>
      </c>
      <c s="32">
        <f>ROUND(ROUND(L14,2)*ROUND(G14,3),2)</f>
      </c>
      <c s="36" t="s">
        <v>121</v>
      </c>
      <c>
        <f>(M14*21)/100</f>
      </c>
      <c t="s">
        <v>28</v>
      </c>
    </row>
    <row r="15" spans="1:5" ht="25.5">
      <c r="A15" s="35" t="s">
        <v>56</v>
      </c>
      <c r="E15" s="39" t="s">
        <v>415</v>
      </c>
    </row>
    <row r="16" spans="1:5" ht="25.5">
      <c r="A16" s="35" t="s">
        <v>57</v>
      </c>
      <c r="E16" s="40" t="s">
        <v>416</v>
      </c>
    </row>
    <row r="17" spans="1:5" ht="178.5">
      <c r="A17" t="s">
        <v>59</v>
      </c>
      <c r="E17" s="39" t="s">
        <v>417</v>
      </c>
    </row>
    <row r="18" spans="1:16" ht="25.5">
      <c r="A18" t="s">
        <v>50</v>
      </c>
      <c s="34" t="s">
        <v>67</v>
      </c>
      <c s="34" t="s">
        <v>418</v>
      </c>
      <c s="35" t="s">
        <v>5</v>
      </c>
      <c s="6" t="s">
        <v>419</v>
      </c>
      <c s="36" t="s">
        <v>154</v>
      </c>
      <c s="37">
        <v>150</v>
      </c>
      <c s="36">
        <v>0</v>
      </c>
      <c s="36">
        <f>ROUND(G18*H18,6)</f>
      </c>
      <c r="L18" s="38">
        <v>0</v>
      </c>
      <c s="32">
        <f>ROUND(ROUND(L18,2)*ROUND(G18,3),2)</f>
      </c>
      <c s="36" t="s">
        <v>121</v>
      </c>
      <c>
        <f>(M18*21)/100</f>
      </c>
      <c t="s">
        <v>28</v>
      </c>
    </row>
    <row r="19" spans="1:5" ht="25.5">
      <c r="A19" s="35" t="s">
        <v>56</v>
      </c>
      <c r="E19" s="39" t="s">
        <v>419</v>
      </c>
    </row>
    <row r="20" spans="1:5" ht="12.75">
      <c r="A20" s="35" t="s">
        <v>57</v>
      </c>
      <c r="E20" s="40" t="s">
        <v>5</v>
      </c>
    </row>
    <row r="21" spans="1:5" ht="12.75">
      <c r="A21" t="s">
        <v>59</v>
      </c>
      <c r="E21" s="39" t="s">
        <v>5</v>
      </c>
    </row>
    <row r="22" spans="1:16" ht="38.25">
      <c r="A22" t="s">
        <v>50</v>
      </c>
      <c s="34" t="s">
        <v>71</v>
      </c>
      <c s="34" t="s">
        <v>170</v>
      </c>
      <c s="35" t="s">
        <v>5</v>
      </c>
      <c s="6" t="s">
        <v>171</v>
      </c>
      <c s="36" t="s">
        <v>54</v>
      </c>
      <c s="37">
        <v>20.25</v>
      </c>
      <c s="36">
        <v>0</v>
      </c>
      <c s="36">
        <f>ROUND(G22*H22,6)</f>
      </c>
      <c r="L22" s="38">
        <v>0</v>
      </c>
      <c s="32">
        <f>ROUND(ROUND(L22,2)*ROUND(G22,3),2)</f>
      </c>
      <c s="36" t="s">
        <v>121</v>
      </c>
      <c>
        <f>(M22*21)/100</f>
      </c>
      <c t="s">
        <v>28</v>
      </c>
    </row>
    <row r="23" spans="1:5" ht="38.25">
      <c r="A23" s="35" t="s">
        <v>56</v>
      </c>
      <c r="E23" s="39" t="s">
        <v>172</v>
      </c>
    </row>
    <row r="24" spans="1:5" ht="25.5">
      <c r="A24" s="35" t="s">
        <v>57</v>
      </c>
      <c r="E24" s="40" t="s">
        <v>420</v>
      </c>
    </row>
    <row r="25" spans="1:5" ht="63.75">
      <c r="A25" t="s">
        <v>59</v>
      </c>
      <c r="E25" s="39" t="s">
        <v>174</v>
      </c>
    </row>
    <row r="26" spans="1:16" ht="38.25">
      <c r="A26" t="s">
        <v>50</v>
      </c>
      <c s="34" t="s">
        <v>27</v>
      </c>
      <c s="34" t="s">
        <v>175</v>
      </c>
      <c s="35" t="s">
        <v>5</v>
      </c>
      <c s="6" t="s">
        <v>171</v>
      </c>
      <c s="36" t="s">
        <v>54</v>
      </c>
      <c s="37">
        <v>101.25</v>
      </c>
      <c s="36">
        <v>0</v>
      </c>
      <c s="36">
        <f>ROUND(G26*H26,6)</f>
      </c>
      <c r="L26" s="38">
        <v>0</v>
      </c>
      <c s="32">
        <f>ROUND(ROUND(L26,2)*ROUND(G26,3),2)</f>
      </c>
      <c s="36" t="s">
        <v>121</v>
      </c>
      <c>
        <f>(M26*21)/100</f>
      </c>
      <c t="s">
        <v>28</v>
      </c>
    </row>
    <row r="27" spans="1:5" ht="51">
      <c r="A27" s="35" t="s">
        <v>56</v>
      </c>
      <c r="E27" s="39" t="s">
        <v>176</v>
      </c>
    </row>
    <row r="28" spans="1:5" ht="25.5">
      <c r="A28" s="35" t="s">
        <v>57</v>
      </c>
      <c r="E28" s="40" t="s">
        <v>421</v>
      </c>
    </row>
    <row r="29" spans="1:5" ht="63.75">
      <c r="A29" t="s">
        <v>59</v>
      </c>
      <c r="E29" s="39" t="s">
        <v>174</v>
      </c>
    </row>
    <row r="30" spans="1:16" ht="25.5">
      <c r="A30" t="s">
        <v>50</v>
      </c>
      <c s="34" t="s">
        <v>79</v>
      </c>
      <c s="34" t="s">
        <v>180</v>
      </c>
      <c s="35" t="s">
        <v>5</v>
      </c>
      <c s="6" t="s">
        <v>181</v>
      </c>
      <c s="36" t="s">
        <v>182</v>
      </c>
      <c s="37">
        <v>32.4</v>
      </c>
      <c s="36">
        <v>0</v>
      </c>
      <c s="36">
        <f>ROUND(G30*H30,6)</f>
      </c>
      <c r="L30" s="38">
        <v>0</v>
      </c>
      <c s="32">
        <f>ROUND(ROUND(L30,2)*ROUND(G30,3),2)</f>
      </c>
      <c s="36" t="s">
        <v>121</v>
      </c>
      <c>
        <f>(M30*21)/100</f>
      </c>
      <c t="s">
        <v>28</v>
      </c>
    </row>
    <row r="31" spans="1:5" ht="25.5">
      <c r="A31" s="35" t="s">
        <v>56</v>
      </c>
      <c r="E31" s="39" t="s">
        <v>181</v>
      </c>
    </row>
    <row r="32" spans="1:5" ht="25.5">
      <c r="A32" s="35" t="s">
        <v>57</v>
      </c>
      <c r="E32" s="40" t="s">
        <v>422</v>
      </c>
    </row>
    <row r="33" spans="1:5" ht="12.75">
      <c r="A33" t="s">
        <v>59</v>
      </c>
      <c r="E33" s="39" t="s">
        <v>5</v>
      </c>
    </row>
    <row r="34" spans="1:16" ht="25.5">
      <c r="A34" t="s">
        <v>50</v>
      </c>
      <c s="34" t="s">
        <v>83</v>
      </c>
      <c s="34" t="s">
        <v>423</v>
      </c>
      <c s="35" t="s">
        <v>5</v>
      </c>
      <c s="6" t="s">
        <v>424</v>
      </c>
      <c s="36" t="s">
        <v>54</v>
      </c>
      <c s="37">
        <v>54.75</v>
      </c>
      <c s="36">
        <v>0</v>
      </c>
      <c s="36">
        <f>ROUND(G34*H34,6)</f>
      </c>
      <c r="L34" s="38">
        <v>0</v>
      </c>
      <c s="32">
        <f>ROUND(ROUND(L34,2)*ROUND(G34,3),2)</f>
      </c>
      <c s="36" t="s">
        <v>121</v>
      </c>
      <c>
        <f>(M34*21)/100</f>
      </c>
      <c t="s">
        <v>28</v>
      </c>
    </row>
    <row r="35" spans="1:5" ht="25.5">
      <c r="A35" s="35" t="s">
        <v>56</v>
      </c>
      <c r="E35" s="39" t="s">
        <v>424</v>
      </c>
    </row>
    <row r="36" spans="1:5" ht="25.5">
      <c r="A36" s="35" t="s">
        <v>57</v>
      </c>
      <c r="E36" s="40" t="s">
        <v>425</v>
      </c>
    </row>
    <row r="37" spans="1:5" ht="242.25">
      <c r="A37" t="s">
        <v>59</v>
      </c>
      <c r="E37" s="39" t="s">
        <v>426</v>
      </c>
    </row>
    <row r="38" spans="1:16" ht="25.5">
      <c r="A38" t="s">
        <v>50</v>
      </c>
      <c s="34" t="s">
        <v>86</v>
      </c>
      <c s="34" t="s">
        <v>427</v>
      </c>
      <c s="35" t="s">
        <v>5</v>
      </c>
      <c s="6" t="s">
        <v>428</v>
      </c>
      <c s="36" t="s">
        <v>54</v>
      </c>
      <c s="37">
        <v>22</v>
      </c>
      <c s="36">
        <v>0</v>
      </c>
      <c s="36">
        <f>ROUND(G38*H38,6)</f>
      </c>
      <c r="L38" s="38">
        <v>0</v>
      </c>
      <c s="32">
        <f>ROUND(ROUND(L38,2)*ROUND(G38,3),2)</f>
      </c>
      <c s="36" t="s">
        <v>121</v>
      </c>
      <c>
        <f>(M38*21)/100</f>
      </c>
      <c t="s">
        <v>28</v>
      </c>
    </row>
    <row r="39" spans="1:5" ht="38.25">
      <c r="A39" s="35" t="s">
        <v>56</v>
      </c>
      <c r="E39" s="39" t="s">
        <v>429</v>
      </c>
    </row>
    <row r="40" spans="1:5" ht="12.75">
      <c r="A40" s="35" t="s">
        <v>57</v>
      </c>
      <c r="E40" s="40" t="s">
        <v>5</v>
      </c>
    </row>
    <row r="41" spans="1:5" ht="89.25">
      <c r="A41" t="s">
        <v>59</v>
      </c>
      <c r="E41" s="39" t="s">
        <v>430</v>
      </c>
    </row>
    <row r="42" spans="1:16" ht="12.75">
      <c r="A42" t="s">
        <v>50</v>
      </c>
      <c s="34" t="s">
        <v>90</v>
      </c>
      <c s="34" t="s">
        <v>431</v>
      </c>
      <c s="35" t="s">
        <v>5</v>
      </c>
      <c s="6" t="s">
        <v>432</v>
      </c>
      <c s="36" t="s">
        <v>182</v>
      </c>
      <c s="37">
        <v>44</v>
      </c>
      <c s="36">
        <v>1</v>
      </c>
      <c s="36">
        <f>ROUND(G42*H42,6)</f>
      </c>
      <c r="L42" s="38">
        <v>0</v>
      </c>
      <c s="32">
        <f>ROUND(ROUND(L42,2)*ROUND(G42,3),2)</f>
      </c>
      <c s="36" t="s">
        <v>121</v>
      </c>
      <c>
        <f>(M42*21)/100</f>
      </c>
      <c t="s">
        <v>28</v>
      </c>
    </row>
    <row r="43" spans="1:5" ht="12.75">
      <c r="A43" s="35" t="s">
        <v>56</v>
      </c>
      <c r="E43" s="39" t="s">
        <v>432</v>
      </c>
    </row>
    <row r="44" spans="1:5" ht="25.5">
      <c r="A44" s="35" t="s">
        <v>57</v>
      </c>
      <c r="E44" s="40" t="s">
        <v>433</v>
      </c>
    </row>
    <row r="45" spans="1:5" ht="12.75">
      <c r="A45" t="s">
        <v>59</v>
      </c>
      <c r="E45" s="39" t="s">
        <v>5</v>
      </c>
    </row>
    <row r="46" spans="1:16" ht="25.5">
      <c r="A46" t="s">
        <v>50</v>
      </c>
      <c s="34" t="s">
        <v>93</v>
      </c>
      <c s="34" t="s">
        <v>427</v>
      </c>
      <c s="35" t="s">
        <v>51</v>
      </c>
      <c s="6" t="s">
        <v>428</v>
      </c>
      <c s="36" t="s">
        <v>54</v>
      </c>
      <c s="37">
        <v>14.7</v>
      </c>
      <c s="36">
        <v>0</v>
      </c>
      <c s="36">
        <f>ROUND(G46*H46,6)</f>
      </c>
      <c r="L46" s="38">
        <v>0</v>
      </c>
      <c s="32">
        <f>ROUND(ROUND(L46,2)*ROUND(G46,3),2)</f>
      </c>
      <c s="36" t="s">
        <v>121</v>
      </c>
      <c>
        <f>(M46*21)/100</f>
      </c>
      <c t="s">
        <v>28</v>
      </c>
    </row>
    <row r="47" spans="1:5" ht="38.25">
      <c r="A47" s="35" t="s">
        <v>56</v>
      </c>
      <c r="E47" s="39" t="s">
        <v>429</v>
      </c>
    </row>
    <row r="48" spans="1:5" ht="25.5">
      <c r="A48" s="35" t="s">
        <v>57</v>
      </c>
      <c r="E48" s="40" t="s">
        <v>434</v>
      </c>
    </row>
    <row r="49" spans="1:5" ht="89.25">
      <c r="A49" t="s">
        <v>59</v>
      </c>
      <c r="E49" s="39" t="s">
        <v>430</v>
      </c>
    </row>
    <row r="50" spans="1:16" ht="12.75">
      <c r="A50" t="s">
        <v>50</v>
      </c>
      <c s="34" t="s">
        <v>96</v>
      </c>
      <c s="34" t="s">
        <v>431</v>
      </c>
      <c s="35" t="s">
        <v>51</v>
      </c>
      <c s="6" t="s">
        <v>432</v>
      </c>
      <c s="36" t="s">
        <v>182</v>
      </c>
      <c s="37">
        <v>29.4</v>
      </c>
      <c s="36">
        <v>1</v>
      </c>
      <c s="36">
        <f>ROUND(G50*H50,6)</f>
      </c>
      <c r="L50" s="38">
        <v>0</v>
      </c>
      <c s="32">
        <f>ROUND(ROUND(L50,2)*ROUND(G50,3),2)</f>
      </c>
      <c s="36" t="s">
        <v>121</v>
      </c>
      <c>
        <f>(M50*21)/100</f>
      </c>
      <c t="s">
        <v>28</v>
      </c>
    </row>
    <row r="51" spans="1:5" ht="12.75">
      <c r="A51" s="35" t="s">
        <v>56</v>
      </c>
      <c r="E51" s="39" t="s">
        <v>432</v>
      </c>
    </row>
    <row r="52" spans="1:5" ht="25.5">
      <c r="A52" s="35" t="s">
        <v>57</v>
      </c>
      <c r="E52" s="40" t="s">
        <v>435</v>
      </c>
    </row>
    <row r="53" spans="1:5" ht="12.75">
      <c r="A53" t="s">
        <v>59</v>
      </c>
      <c r="E53" s="39" t="s">
        <v>5</v>
      </c>
    </row>
    <row r="54" spans="1:13" ht="12.75">
      <c r="A54" t="s">
        <v>47</v>
      </c>
      <c r="C54" s="31" t="s">
        <v>28</v>
      </c>
      <c r="E54" s="33" t="s">
        <v>191</v>
      </c>
      <c r="J54" s="32">
        <f>0</f>
      </c>
      <c s="32">
        <f>0</f>
      </c>
      <c s="32">
        <f>0+L55+L59+L63+L67</f>
      </c>
      <c s="32">
        <f>0+M55+M59+M63+M67</f>
      </c>
    </row>
    <row r="55" spans="1:16" ht="25.5">
      <c r="A55" t="s">
        <v>50</v>
      </c>
      <c s="34" t="s">
        <v>99</v>
      </c>
      <c s="34" t="s">
        <v>436</v>
      </c>
      <c s="35" t="s">
        <v>5</v>
      </c>
      <c s="6" t="s">
        <v>437</v>
      </c>
      <c s="36" t="s">
        <v>54</v>
      </c>
      <c s="37">
        <v>1.44</v>
      </c>
      <c s="36">
        <v>1.9205</v>
      </c>
      <c s="36">
        <f>ROUND(G55*H55,6)</f>
      </c>
      <c r="L55" s="38">
        <v>0</v>
      </c>
      <c s="32">
        <f>ROUND(ROUND(L55,2)*ROUND(G55,3),2)</f>
      </c>
      <c s="36" t="s">
        <v>121</v>
      </c>
      <c>
        <f>(M55*21)/100</f>
      </c>
      <c t="s">
        <v>28</v>
      </c>
    </row>
    <row r="56" spans="1:5" ht="25.5">
      <c r="A56" s="35" t="s">
        <v>56</v>
      </c>
      <c r="E56" s="39" t="s">
        <v>437</v>
      </c>
    </row>
    <row r="57" spans="1:5" ht="25.5">
      <c r="A57" s="35" t="s">
        <v>57</v>
      </c>
      <c r="E57" s="40" t="s">
        <v>438</v>
      </c>
    </row>
    <row r="58" spans="1:5" ht="102">
      <c r="A58" t="s">
        <v>59</v>
      </c>
      <c r="E58" s="39" t="s">
        <v>439</v>
      </c>
    </row>
    <row r="59" spans="1:16" ht="25.5">
      <c r="A59" t="s">
        <v>50</v>
      </c>
      <c s="34" t="s">
        <v>102</v>
      </c>
      <c s="34" t="s">
        <v>440</v>
      </c>
      <c s="35" t="s">
        <v>5</v>
      </c>
      <c s="6" t="s">
        <v>441</v>
      </c>
      <c s="36" t="s">
        <v>154</v>
      </c>
      <c s="37">
        <v>140</v>
      </c>
      <c s="36">
        <v>0.000167</v>
      </c>
      <c s="36">
        <f>ROUND(G59*H59,6)</f>
      </c>
      <c r="L59" s="38">
        <v>0</v>
      </c>
      <c s="32">
        <f>ROUND(ROUND(L59,2)*ROUND(G59,3),2)</f>
      </c>
      <c s="36" t="s">
        <v>121</v>
      </c>
      <c>
        <f>(M59*21)/100</f>
      </c>
      <c t="s">
        <v>28</v>
      </c>
    </row>
    <row r="60" spans="1:5" ht="25.5">
      <c r="A60" s="35" t="s">
        <v>56</v>
      </c>
      <c r="E60" s="39" t="s">
        <v>441</v>
      </c>
    </row>
    <row r="61" spans="1:5" ht="12.75">
      <c r="A61" s="35" t="s">
        <v>57</v>
      </c>
      <c r="E61" s="40" t="s">
        <v>5</v>
      </c>
    </row>
    <row r="62" spans="1:5" ht="280.5">
      <c r="A62" t="s">
        <v>59</v>
      </c>
      <c r="E62" s="39" t="s">
        <v>442</v>
      </c>
    </row>
    <row r="63" spans="1:16" ht="12.75">
      <c r="A63" t="s">
        <v>50</v>
      </c>
      <c s="34" t="s">
        <v>105</v>
      </c>
      <c s="34" t="s">
        <v>443</v>
      </c>
      <c s="35" t="s">
        <v>5</v>
      </c>
      <c s="6" t="s">
        <v>444</v>
      </c>
      <c s="36" t="s">
        <v>154</v>
      </c>
      <c s="37">
        <v>140</v>
      </c>
      <c s="36">
        <v>0.00028</v>
      </c>
      <c s="36">
        <f>ROUND(G63*H63,6)</f>
      </c>
      <c r="L63" s="38">
        <v>0</v>
      </c>
      <c s="32">
        <f>ROUND(ROUND(L63,2)*ROUND(G63,3),2)</f>
      </c>
      <c s="36" t="s">
        <v>121</v>
      </c>
      <c>
        <f>(M63*21)/100</f>
      </c>
      <c t="s">
        <v>28</v>
      </c>
    </row>
    <row r="64" spans="1:5" ht="12.75">
      <c r="A64" s="35" t="s">
        <v>56</v>
      </c>
      <c r="E64" s="39" t="s">
        <v>444</v>
      </c>
    </row>
    <row r="65" spans="1:5" ht="12.75">
      <c r="A65" s="35" t="s">
        <v>57</v>
      </c>
      <c r="E65" s="40" t="s">
        <v>5</v>
      </c>
    </row>
    <row r="66" spans="1:5" ht="12.75">
      <c r="A66" t="s">
        <v>59</v>
      </c>
      <c r="E66" s="39" t="s">
        <v>5</v>
      </c>
    </row>
    <row r="67" spans="1:16" ht="25.5">
      <c r="A67" t="s">
        <v>50</v>
      </c>
      <c s="34" t="s">
        <v>108</v>
      </c>
      <c s="34" t="s">
        <v>445</v>
      </c>
      <c s="35" t="s">
        <v>5</v>
      </c>
      <c s="6" t="s">
        <v>446</v>
      </c>
      <c s="36" t="s">
        <v>82</v>
      </c>
      <c s="37">
        <v>140</v>
      </c>
      <c s="36">
        <v>0.314224</v>
      </c>
      <c s="36">
        <f>ROUND(G67*H67,6)</f>
      </c>
      <c r="L67" s="38">
        <v>0</v>
      </c>
      <c s="32">
        <f>ROUND(ROUND(L67,2)*ROUND(G67,3),2)</f>
      </c>
      <c s="36" t="s">
        <v>121</v>
      </c>
      <c>
        <f>(M67*21)/100</f>
      </c>
      <c t="s">
        <v>28</v>
      </c>
    </row>
    <row r="68" spans="1:5" ht="38.25">
      <c r="A68" s="35" t="s">
        <v>56</v>
      </c>
      <c r="E68" s="39" t="s">
        <v>447</v>
      </c>
    </row>
    <row r="69" spans="1:5" ht="12.75">
      <c r="A69" s="35" t="s">
        <v>57</v>
      </c>
      <c r="E69" s="40" t="s">
        <v>5</v>
      </c>
    </row>
    <row r="70" spans="1:5" ht="76.5">
      <c r="A70" t="s">
        <v>59</v>
      </c>
      <c r="E70" s="39" t="s">
        <v>448</v>
      </c>
    </row>
    <row r="71" spans="1:13" ht="12.75">
      <c r="A71" t="s">
        <v>47</v>
      </c>
      <c r="C71" s="31" t="s">
        <v>26</v>
      </c>
      <c r="E71" s="33" t="s">
        <v>449</v>
      </c>
      <c r="J71" s="32">
        <f>0</f>
      </c>
      <c s="32">
        <f>0</f>
      </c>
      <c s="32">
        <f>0+L72</f>
      </c>
      <c s="32">
        <f>0+M72</f>
      </c>
    </row>
    <row r="72" spans="1:16" ht="12.75">
      <c r="A72" t="s">
        <v>50</v>
      </c>
      <c s="34" t="s">
        <v>215</v>
      </c>
      <c s="34" t="s">
        <v>450</v>
      </c>
      <c s="35" t="s">
        <v>5</v>
      </c>
      <c s="6" t="s">
        <v>451</v>
      </c>
      <c s="36" t="s">
        <v>82</v>
      </c>
      <c s="37">
        <v>60</v>
      </c>
      <c s="36">
        <v>0</v>
      </c>
      <c s="36">
        <f>ROUND(G72*H72,6)</f>
      </c>
      <c r="L72" s="38">
        <v>0</v>
      </c>
      <c s="32">
        <f>ROUND(ROUND(L72,2)*ROUND(G72,3),2)</f>
      </c>
      <c s="36" t="s">
        <v>121</v>
      </c>
      <c>
        <f>(M72*21)/100</f>
      </c>
      <c t="s">
        <v>28</v>
      </c>
    </row>
    <row r="73" spans="1:5" ht="12.75">
      <c r="A73" s="35" t="s">
        <v>56</v>
      </c>
      <c r="E73" s="39" t="s">
        <v>451</v>
      </c>
    </row>
    <row r="74" spans="1:5" ht="12.75">
      <c r="A74" s="35" t="s">
        <v>57</v>
      </c>
      <c r="E74" s="40" t="s">
        <v>5</v>
      </c>
    </row>
    <row r="75" spans="1:5" ht="25.5">
      <c r="A75" t="s">
        <v>59</v>
      </c>
      <c r="E75" s="39" t="s">
        <v>452</v>
      </c>
    </row>
    <row r="76" spans="1:13" ht="12.75">
      <c r="A76" t="s">
        <v>47</v>
      </c>
      <c r="C76" s="31" t="s">
        <v>67</v>
      </c>
      <c r="E76" s="33" t="s">
        <v>207</v>
      </c>
      <c r="J76" s="32">
        <f>0</f>
      </c>
      <c s="32">
        <f>0</f>
      </c>
      <c s="32">
        <f>0+L77</f>
      </c>
      <c s="32">
        <f>0+M77</f>
      </c>
    </row>
    <row r="77" spans="1:16" ht="25.5">
      <c r="A77" t="s">
        <v>50</v>
      </c>
      <c s="34" t="s">
        <v>219</v>
      </c>
      <c s="34" t="s">
        <v>453</v>
      </c>
      <c s="35" t="s">
        <v>5</v>
      </c>
      <c s="6" t="s">
        <v>454</v>
      </c>
      <c s="36" t="s">
        <v>54</v>
      </c>
      <c s="37">
        <v>3.75</v>
      </c>
      <c s="36">
        <v>1.89077</v>
      </c>
      <c s="36">
        <f>ROUND(G77*H77,6)</f>
      </c>
      <c r="L77" s="38">
        <v>0</v>
      </c>
      <c s="32">
        <f>ROUND(ROUND(L77,2)*ROUND(G77,3),2)</f>
      </c>
      <c s="36" t="s">
        <v>121</v>
      </c>
      <c>
        <f>(M77*21)/100</f>
      </c>
      <c t="s">
        <v>28</v>
      </c>
    </row>
    <row r="78" spans="1:5" ht="25.5">
      <c r="A78" s="35" t="s">
        <v>56</v>
      </c>
      <c r="E78" s="39" t="s">
        <v>454</v>
      </c>
    </row>
    <row r="79" spans="1:5" ht="25.5">
      <c r="A79" s="35" t="s">
        <v>57</v>
      </c>
      <c r="E79" s="40" t="s">
        <v>455</v>
      </c>
    </row>
    <row r="80" spans="1:5" ht="51">
      <c r="A80" t="s">
        <v>59</v>
      </c>
      <c r="E80" s="39" t="s">
        <v>456</v>
      </c>
    </row>
    <row r="81" spans="1:13" ht="12.75">
      <c r="A81" t="s">
        <v>47</v>
      </c>
      <c r="C81" s="31" t="s">
        <v>83</v>
      </c>
      <c r="E81" s="33" t="s">
        <v>457</v>
      </c>
      <c r="J81" s="32">
        <f>0</f>
      </c>
      <c s="32">
        <f>0</f>
      </c>
      <c s="32">
        <f>0+L82+L86+L90+L94+L98+L102+L106+L110+L114+L118+L122+L126+L130+L134+L138+L142+L146+L150+L154+L158+L162+L166+L170+L174</f>
      </c>
      <c s="32">
        <f>0+M82+M86+M90+M94+M98+M102+M106+M110+M114+M118+M122+M126+M130+M134+M138+M142+M146+M150+M154+M158+M162+M166+M170+M174</f>
      </c>
    </row>
    <row r="82" spans="1:16" ht="25.5">
      <c r="A82" t="s">
        <v>50</v>
      </c>
      <c s="34" t="s">
        <v>225</v>
      </c>
      <c s="34" t="s">
        <v>458</v>
      </c>
      <c s="35" t="s">
        <v>5</v>
      </c>
      <c s="6" t="s">
        <v>459</v>
      </c>
      <c s="36" t="s">
        <v>82</v>
      </c>
      <c s="37">
        <v>30</v>
      </c>
      <c s="36">
        <v>0.007473</v>
      </c>
      <c s="36">
        <f>ROUND(G82*H82,6)</f>
      </c>
      <c r="L82" s="38">
        <v>0</v>
      </c>
      <c s="32">
        <f>ROUND(ROUND(L82,2)*ROUND(G82,3),2)</f>
      </c>
      <c s="36" t="s">
        <v>121</v>
      </c>
      <c>
        <f>(M82*21)/100</f>
      </c>
      <c t="s">
        <v>28</v>
      </c>
    </row>
    <row r="83" spans="1:5" ht="25.5">
      <c r="A83" s="35" t="s">
        <v>56</v>
      </c>
      <c r="E83" s="39" t="s">
        <v>459</v>
      </c>
    </row>
    <row r="84" spans="1:5" ht="12.75">
      <c r="A84" s="35" t="s">
        <v>57</v>
      </c>
      <c r="E84" s="40" t="s">
        <v>5</v>
      </c>
    </row>
    <row r="85" spans="1:5" ht="140.25">
      <c r="A85" t="s">
        <v>59</v>
      </c>
      <c r="E85" s="39" t="s">
        <v>460</v>
      </c>
    </row>
    <row r="86" spans="1:16" ht="25.5">
      <c r="A86" t="s">
        <v>50</v>
      </c>
      <c s="34" t="s">
        <v>228</v>
      </c>
      <c s="34" t="s">
        <v>461</v>
      </c>
      <c s="35" t="s">
        <v>5</v>
      </c>
      <c s="6" t="s">
        <v>462</v>
      </c>
      <c s="36" t="s">
        <v>89</v>
      </c>
      <c s="37">
        <v>4</v>
      </c>
      <c s="36">
        <v>0.459373</v>
      </c>
      <c s="36">
        <f>ROUND(G86*H86,6)</f>
      </c>
      <c r="L86" s="38">
        <v>0</v>
      </c>
      <c s="32">
        <f>ROUND(ROUND(L86,2)*ROUND(G86,3),2)</f>
      </c>
      <c s="36" t="s">
        <v>121</v>
      </c>
      <c>
        <f>(M86*21)/100</f>
      </c>
      <c t="s">
        <v>28</v>
      </c>
    </row>
    <row r="87" spans="1:5" ht="25.5">
      <c r="A87" s="35" t="s">
        <v>56</v>
      </c>
      <c r="E87" s="39" t="s">
        <v>462</v>
      </c>
    </row>
    <row r="88" spans="1:5" ht="12.75">
      <c r="A88" s="35" t="s">
        <v>57</v>
      </c>
      <c r="E88" s="40" t="s">
        <v>5</v>
      </c>
    </row>
    <row r="89" spans="1:5" ht="114.75">
      <c r="A89" t="s">
        <v>59</v>
      </c>
      <c r="E89" s="39" t="s">
        <v>463</v>
      </c>
    </row>
    <row r="90" spans="1:16" ht="25.5">
      <c r="A90" t="s">
        <v>50</v>
      </c>
      <c s="34" t="s">
        <v>231</v>
      </c>
      <c s="34" t="s">
        <v>464</v>
      </c>
      <c s="35" t="s">
        <v>5</v>
      </c>
      <c s="6" t="s">
        <v>465</v>
      </c>
      <c s="36" t="s">
        <v>89</v>
      </c>
      <c s="37">
        <v>2</v>
      </c>
      <c s="36">
        <v>1.421216</v>
      </c>
      <c s="36">
        <f>ROUND(G90*H90,6)</f>
      </c>
      <c r="L90" s="38">
        <v>0</v>
      </c>
      <c s="32">
        <f>ROUND(ROUND(L90,2)*ROUND(G90,3),2)</f>
      </c>
      <c s="36" t="s">
        <v>121</v>
      </c>
      <c>
        <f>(M90*21)/100</f>
      </c>
      <c t="s">
        <v>28</v>
      </c>
    </row>
    <row r="91" spans="1:5" ht="25.5">
      <c r="A91" s="35" t="s">
        <v>56</v>
      </c>
      <c r="E91" s="39" t="s">
        <v>465</v>
      </c>
    </row>
    <row r="92" spans="1:5" ht="12.75">
      <c r="A92" s="35" t="s">
        <v>57</v>
      </c>
      <c r="E92" s="40" t="s">
        <v>5</v>
      </c>
    </row>
    <row r="93" spans="1:5" ht="178.5">
      <c r="A93" t="s">
        <v>59</v>
      </c>
      <c r="E93" s="39" t="s">
        <v>466</v>
      </c>
    </row>
    <row r="94" spans="1:16" ht="12.75">
      <c r="A94" t="s">
        <v>50</v>
      </c>
      <c s="34" t="s">
        <v>235</v>
      </c>
      <c s="34" t="s">
        <v>467</v>
      </c>
      <c s="35" t="s">
        <v>5</v>
      </c>
      <c s="6" t="s">
        <v>468</v>
      </c>
      <c s="36" t="s">
        <v>89</v>
      </c>
      <c s="37">
        <v>3</v>
      </c>
      <c s="36">
        <v>0.01248</v>
      </c>
      <c s="36">
        <f>ROUND(G94*H94,6)</f>
      </c>
      <c r="L94" s="38">
        <v>0</v>
      </c>
      <c s="32">
        <f>ROUND(ROUND(L94,2)*ROUND(G94,3),2)</f>
      </c>
      <c s="36" t="s">
        <v>121</v>
      </c>
      <c>
        <f>(M94*21)/100</f>
      </c>
      <c t="s">
        <v>28</v>
      </c>
    </row>
    <row r="95" spans="1:5" ht="12.75">
      <c r="A95" s="35" t="s">
        <v>56</v>
      </c>
      <c r="E95" s="39" t="s">
        <v>468</v>
      </c>
    </row>
    <row r="96" spans="1:5" ht="12.75">
      <c r="A96" s="35" t="s">
        <v>57</v>
      </c>
      <c r="E96" s="40" t="s">
        <v>5</v>
      </c>
    </row>
    <row r="97" spans="1:5" ht="25.5">
      <c r="A97" t="s">
        <v>59</v>
      </c>
      <c r="E97" s="39" t="s">
        <v>469</v>
      </c>
    </row>
    <row r="98" spans="1:16" ht="12.75">
      <c r="A98" t="s">
        <v>50</v>
      </c>
      <c s="34" t="s">
        <v>238</v>
      </c>
      <c s="34" t="s">
        <v>470</v>
      </c>
      <c s="35" t="s">
        <v>5</v>
      </c>
      <c s="6" t="s">
        <v>471</v>
      </c>
      <c s="36" t="s">
        <v>89</v>
      </c>
      <c s="37">
        <v>3</v>
      </c>
      <c s="36">
        <v>0</v>
      </c>
      <c s="36">
        <f>ROUND(G98*H98,6)</f>
      </c>
      <c r="L98" s="38">
        <v>0</v>
      </c>
      <c s="32">
        <f>ROUND(ROUND(L98,2)*ROUND(G98,3),2)</f>
      </c>
      <c s="36" t="s">
        <v>55</v>
      </c>
      <c>
        <f>(M98*21)/100</f>
      </c>
      <c t="s">
        <v>28</v>
      </c>
    </row>
    <row r="99" spans="1:5" ht="12.75">
      <c r="A99" s="35" t="s">
        <v>56</v>
      </c>
      <c r="E99" s="39" t="s">
        <v>471</v>
      </c>
    </row>
    <row r="100" spans="1:5" ht="12.75">
      <c r="A100" s="35" t="s">
        <v>57</v>
      </c>
      <c r="E100" s="40" t="s">
        <v>5</v>
      </c>
    </row>
    <row r="101" spans="1:5" ht="12.75">
      <c r="A101" t="s">
        <v>59</v>
      </c>
      <c r="E101" s="39" t="s">
        <v>5</v>
      </c>
    </row>
    <row r="102" spans="1:16" ht="25.5">
      <c r="A102" t="s">
        <v>50</v>
      </c>
      <c s="34" t="s">
        <v>244</v>
      </c>
      <c s="34" t="s">
        <v>472</v>
      </c>
      <c s="35" t="s">
        <v>5</v>
      </c>
      <c s="6" t="s">
        <v>473</v>
      </c>
      <c s="36" t="s">
        <v>89</v>
      </c>
      <c s="37">
        <v>7</v>
      </c>
      <c s="36">
        <v>0.026392</v>
      </c>
      <c s="36">
        <f>ROUND(G102*H102,6)</f>
      </c>
      <c r="L102" s="38">
        <v>0</v>
      </c>
      <c s="32">
        <f>ROUND(ROUND(L102,2)*ROUND(G102,3),2)</f>
      </c>
      <c s="36" t="s">
        <v>121</v>
      </c>
      <c>
        <f>(M102*21)/100</f>
      </c>
      <c t="s">
        <v>28</v>
      </c>
    </row>
    <row r="103" spans="1:5" ht="25.5">
      <c r="A103" s="35" t="s">
        <v>56</v>
      </c>
      <c r="E103" s="39" t="s">
        <v>473</v>
      </c>
    </row>
    <row r="104" spans="1:5" ht="12.75">
      <c r="A104" s="35" t="s">
        <v>57</v>
      </c>
      <c r="E104" s="40" t="s">
        <v>5</v>
      </c>
    </row>
    <row r="105" spans="1:5" ht="76.5">
      <c r="A105" t="s">
        <v>59</v>
      </c>
      <c r="E105" s="39" t="s">
        <v>474</v>
      </c>
    </row>
    <row r="106" spans="1:16" ht="25.5">
      <c r="A106" t="s">
        <v>50</v>
      </c>
      <c s="34" t="s">
        <v>250</v>
      </c>
      <c s="34" t="s">
        <v>475</v>
      </c>
      <c s="35" t="s">
        <v>5</v>
      </c>
      <c s="6" t="s">
        <v>476</v>
      </c>
      <c s="36" t="s">
        <v>89</v>
      </c>
      <c s="37">
        <v>1</v>
      </c>
      <c s="36">
        <v>0.029564</v>
      </c>
      <c s="36">
        <f>ROUND(G106*H106,6)</f>
      </c>
      <c r="L106" s="38">
        <v>0</v>
      </c>
      <c s="32">
        <f>ROUND(ROUND(L106,2)*ROUND(G106,3),2)</f>
      </c>
      <c s="36" t="s">
        <v>121</v>
      </c>
      <c>
        <f>(M106*21)/100</f>
      </c>
      <c t="s">
        <v>28</v>
      </c>
    </row>
    <row r="107" spans="1:5" ht="25.5">
      <c r="A107" s="35" t="s">
        <v>56</v>
      </c>
      <c r="E107" s="39" t="s">
        <v>476</v>
      </c>
    </row>
    <row r="108" spans="1:5" ht="12.75">
      <c r="A108" s="35" t="s">
        <v>57</v>
      </c>
      <c r="E108" s="40" t="s">
        <v>5</v>
      </c>
    </row>
    <row r="109" spans="1:5" ht="76.5">
      <c r="A109" t="s">
        <v>59</v>
      </c>
      <c r="E109" s="39" t="s">
        <v>474</v>
      </c>
    </row>
    <row r="110" spans="1:16" ht="12.75">
      <c r="A110" t="s">
        <v>50</v>
      </c>
      <c s="34" t="s">
        <v>286</v>
      </c>
      <c s="34" t="s">
        <v>477</v>
      </c>
      <c s="35" t="s">
        <v>5</v>
      </c>
      <c s="6" t="s">
        <v>478</v>
      </c>
      <c s="36" t="s">
        <v>89</v>
      </c>
      <c s="37">
        <v>2</v>
      </c>
      <c s="36">
        <v>0.3409</v>
      </c>
      <c s="36">
        <f>ROUND(G110*H110,6)</f>
      </c>
      <c r="L110" s="38">
        <v>0</v>
      </c>
      <c s="32">
        <f>ROUND(ROUND(L110,2)*ROUND(G110,3),2)</f>
      </c>
      <c s="36" t="s">
        <v>121</v>
      </c>
      <c>
        <f>(M110*21)/100</f>
      </c>
      <c t="s">
        <v>28</v>
      </c>
    </row>
    <row r="111" spans="1:5" ht="12.75">
      <c r="A111" s="35" t="s">
        <v>56</v>
      </c>
      <c r="E111" s="39" t="s">
        <v>478</v>
      </c>
    </row>
    <row r="112" spans="1:5" ht="12.75">
      <c r="A112" s="35" t="s">
        <v>57</v>
      </c>
      <c r="E112" s="40" t="s">
        <v>5</v>
      </c>
    </row>
    <row r="113" spans="1:5" ht="114.75">
      <c r="A113" t="s">
        <v>59</v>
      </c>
      <c r="E113" s="39" t="s">
        <v>479</v>
      </c>
    </row>
    <row r="114" spans="1:16" ht="12.75">
      <c r="A114" t="s">
        <v>50</v>
      </c>
      <c s="34" t="s">
        <v>291</v>
      </c>
      <c s="34" t="s">
        <v>480</v>
      </c>
      <c s="35" t="s">
        <v>5</v>
      </c>
      <c s="6" t="s">
        <v>481</v>
      </c>
      <c s="36" t="s">
        <v>89</v>
      </c>
      <c s="37">
        <v>2</v>
      </c>
      <c s="36">
        <v>0</v>
      </c>
      <c s="36">
        <f>ROUND(G114*H114,6)</f>
      </c>
      <c r="L114" s="38">
        <v>0</v>
      </c>
      <c s="32">
        <f>ROUND(ROUND(L114,2)*ROUND(G114,3),2)</f>
      </c>
      <c s="36" t="s">
        <v>55</v>
      </c>
      <c>
        <f>(M114*21)/100</f>
      </c>
      <c t="s">
        <v>28</v>
      </c>
    </row>
    <row r="115" spans="1:5" ht="12.75">
      <c r="A115" s="35" t="s">
        <v>56</v>
      </c>
      <c r="E115" s="39" t="s">
        <v>481</v>
      </c>
    </row>
    <row r="116" spans="1:5" ht="12.75">
      <c r="A116" s="35" t="s">
        <v>57</v>
      </c>
      <c r="E116" s="40" t="s">
        <v>5</v>
      </c>
    </row>
    <row r="117" spans="1:5" ht="12.75">
      <c r="A117" t="s">
        <v>59</v>
      </c>
      <c r="E117" s="39" t="s">
        <v>5</v>
      </c>
    </row>
    <row r="118" spans="1:16" ht="12.75">
      <c r="A118" t="s">
        <v>50</v>
      </c>
      <c s="34" t="s">
        <v>294</v>
      </c>
      <c s="34" t="s">
        <v>482</v>
      </c>
      <c s="35" t="s">
        <v>5</v>
      </c>
      <c s="6" t="s">
        <v>483</v>
      </c>
      <c s="36" t="s">
        <v>89</v>
      </c>
      <c s="37">
        <v>2</v>
      </c>
      <c s="36">
        <v>0</v>
      </c>
      <c s="36">
        <f>ROUND(G118*H118,6)</f>
      </c>
      <c r="L118" s="38">
        <v>0</v>
      </c>
      <c s="32">
        <f>ROUND(ROUND(L118,2)*ROUND(G118,3),2)</f>
      </c>
      <c s="36" t="s">
        <v>55</v>
      </c>
      <c>
        <f>(M118*21)/100</f>
      </c>
      <c t="s">
        <v>28</v>
      </c>
    </row>
    <row r="119" spans="1:5" ht="12.75">
      <c r="A119" s="35" t="s">
        <v>56</v>
      </c>
      <c r="E119" s="39" t="s">
        <v>483</v>
      </c>
    </row>
    <row r="120" spans="1:5" ht="12.75">
      <c r="A120" s="35" t="s">
        <v>57</v>
      </c>
      <c r="E120" s="40" t="s">
        <v>5</v>
      </c>
    </row>
    <row r="121" spans="1:5" ht="12.75">
      <c r="A121" t="s">
        <v>59</v>
      </c>
      <c r="E121" s="39" t="s">
        <v>5</v>
      </c>
    </row>
    <row r="122" spans="1:16" ht="12.75">
      <c r="A122" t="s">
        <v>50</v>
      </c>
      <c s="34" t="s">
        <v>300</v>
      </c>
      <c s="34" t="s">
        <v>484</v>
      </c>
      <c s="35" t="s">
        <v>5</v>
      </c>
      <c s="6" t="s">
        <v>485</v>
      </c>
      <c s="36" t="s">
        <v>89</v>
      </c>
      <c s="37">
        <v>2</v>
      </c>
      <c s="36">
        <v>0</v>
      </c>
      <c s="36">
        <f>ROUND(G122*H122,6)</f>
      </c>
      <c r="L122" s="38">
        <v>0</v>
      </c>
      <c s="32">
        <f>ROUND(ROUND(L122,2)*ROUND(G122,3),2)</f>
      </c>
      <c s="36" t="s">
        <v>55</v>
      </c>
      <c>
        <f>(M122*21)/100</f>
      </c>
      <c t="s">
        <v>28</v>
      </c>
    </row>
    <row r="123" spans="1:5" ht="12.75">
      <c r="A123" s="35" t="s">
        <v>56</v>
      </c>
      <c r="E123" s="39" t="s">
        <v>485</v>
      </c>
    </row>
    <row r="124" spans="1:5" ht="12.75">
      <c r="A124" s="35" t="s">
        <v>57</v>
      </c>
      <c r="E124" s="40" t="s">
        <v>5</v>
      </c>
    </row>
    <row r="125" spans="1:5" ht="12.75">
      <c r="A125" t="s">
        <v>59</v>
      </c>
      <c r="E125" s="39" t="s">
        <v>5</v>
      </c>
    </row>
    <row r="126" spans="1:16" ht="12.75">
      <c r="A126" t="s">
        <v>50</v>
      </c>
      <c s="34" t="s">
        <v>305</v>
      </c>
      <c s="34" t="s">
        <v>486</v>
      </c>
      <c s="35" t="s">
        <v>5</v>
      </c>
      <c s="6" t="s">
        <v>487</v>
      </c>
      <c s="36" t="s">
        <v>89</v>
      </c>
      <c s="37">
        <v>2</v>
      </c>
      <c s="36">
        <v>0.068</v>
      </c>
      <c s="36">
        <f>ROUND(G126*H126,6)</f>
      </c>
      <c r="L126" s="38">
        <v>0</v>
      </c>
      <c s="32">
        <f>ROUND(ROUND(L126,2)*ROUND(G126,3),2)</f>
      </c>
      <c s="36" t="s">
        <v>121</v>
      </c>
      <c>
        <f>(M126*21)/100</f>
      </c>
      <c t="s">
        <v>28</v>
      </c>
    </row>
    <row r="127" spans="1:5" ht="12.75">
      <c r="A127" s="35" t="s">
        <v>56</v>
      </c>
      <c r="E127" s="39" t="s">
        <v>487</v>
      </c>
    </row>
    <row r="128" spans="1:5" ht="12.75">
      <c r="A128" s="35" t="s">
        <v>57</v>
      </c>
      <c r="E128" s="40" t="s">
        <v>5</v>
      </c>
    </row>
    <row r="129" spans="1:5" ht="12.75">
      <c r="A129" t="s">
        <v>59</v>
      </c>
      <c r="E129" s="39" t="s">
        <v>5</v>
      </c>
    </row>
    <row r="130" spans="1:16" ht="12.75">
      <c r="A130" t="s">
        <v>50</v>
      </c>
      <c s="34" t="s">
        <v>310</v>
      </c>
      <c s="34" t="s">
        <v>488</v>
      </c>
      <c s="35" t="s">
        <v>5</v>
      </c>
      <c s="6" t="s">
        <v>489</v>
      </c>
      <c s="36" t="s">
        <v>89</v>
      </c>
      <c s="37">
        <v>2</v>
      </c>
      <c s="36">
        <v>0</v>
      </c>
      <c s="36">
        <f>ROUND(G130*H130,6)</f>
      </c>
      <c r="L130" s="38">
        <v>0</v>
      </c>
      <c s="32">
        <f>ROUND(ROUND(L130,2)*ROUND(G130,3),2)</f>
      </c>
      <c s="36" t="s">
        <v>55</v>
      </c>
      <c>
        <f>(M130*21)/100</f>
      </c>
      <c t="s">
        <v>28</v>
      </c>
    </row>
    <row r="131" spans="1:5" ht="12.75">
      <c r="A131" s="35" t="s">
        <v>56</v>
      </c>
      <c r="E131" s="39" t="s">
        <v>489</v>
      </c>
    </row>
    <row r="132" spans="1:5" ht="12.75">
      <c r="A132" s="35" t="s">
        <v>57</v>
      </c>
      <c r="E132" s="40" t="s">
        <v>5</v>
      </c>
    </row>
    <row r="133" spans="1:5" ht="12.75">
      <c r="A133" t="s">
        <v>59</v>
      </c>
      <c r="E133" s="39" t="s">
        <v>5</v>
      </c>
    </row>
    <row r="134" spans="1:16" ht="12.75">
      <c r="A134" t="s">
        <v>50</v>
      </c>
      <c s="34" t="s">
        <v>314</v>
      </c>
      <c s="34" t="s">
        <v>490</v>
      </c>
      <c s="35" t="s">
        <v>5</v>
      </c>
      <c s="6" t="s">
        <v>491</v>
      </c>
      <c s="36" t="s">
        <v>89</v>
      </c>
      <c s="37">
        <v>2</v>
      </c>
      <c s="36">
        <v>0</v>
      </c>
      <c s="36">
        <f>ROUND(G134*H134,6)</f>
      </c>
      <c r="L134" s="38">
        <v>0</v>
      </c>
      <c s="32">
        <f>ROUND(ROUND(L134,2)*ROUND(G134,3),2)</f>
      </c>
      <c s="36" t="s">
        <v>55</v>
      </c>
      <c>
        <f>(M134*21)/100</f>
      </c>
      <c t="s">
        <v>28</v>
      </c>
    </row>
    <row r="135" spans="1:5" ht="12.75">
      <c r="A135" s="35" t="s">
        <v>56</v>
      </c>
      <c r="E135" s="39" t="s">
        <v>491</v>
      </c>
    </row>
    <row r="136" spans="1:5" ht="12.75">
      <c r="A136" s="35" t="s">
        <v>57</v>
      </c>
      <c r="E136" s="40" t="s">
        <v>5</v>
      </c>
    </row>
    <row r="137" spans="1:5" ht="12.75">
      <c r="A137" t="s">
        <v>59</v>
      </c>
      <c r="E137" s="39" t="s">
        <v>5</v>
      </c>
    </row>
    <row r="138" spans="1:16" ht="25.5">
      <c r="A138" t="s">
        <v>50</v>
      </c>
      <c s="34" t="s">
        <v>318</v>
      </c>
      <c s="34" t="s">
        <v>492</v>
      </c>
      <c s="35" t="s">
        <v>5</v>
      </c>
      <c s="6" t="s">
        <v>493</v>
      </c>
      <c s="36" t="s">
        <v>89</v>
      </c>
      <c s="37">
        <v>1</v>
      </c>
      <c s="36">
        <v>0</v>
      </c>
      <c s="36">
        <f>ROUND(G138*H138,6)</f>
      </c>
      <c r="L138" s="38">
        <v>0</v>
      </c>
      <c s="32">
        <f>ROUND(ROUND(L138,2)*ROUND(G138,3),2)</f>
      </c>
      <c s="36" t="s">
        <v>121</v>
      </c>
      <c>
        <f>(M138*21)/100</f>
      </c>
      <c t="s">
        <v>28</v>
      </c>
    </row>
    <row r="139" spans="1:5" ht="25.5">
      <c r="A139" s="35" t="s">
        <v>56</v>
      </c>
      <c r="E139" s="39" t="s">
        <v>493</v>
      </c>
    </row>
    <row r="140" spans="1:5" ht="12.75">
      <c r="A140" s="35" t="s">
        <v>57</v>
      </c>
      <c r="E140" s="40" t="s">
        <v>5</v>
      </c>
    </row>
    <row r="141" spans="1:5" ht="204">
      <c r="A141" t="s">
        <v>59</v>
      </c>
      <c r="E141" s="39" t="s">
        <v>494</v>
      </c>
    </row>
    <row r="142" spans="1:16" ht="12.75">
      <c r="A142" t="s">
        <v>50</v>
      </c>
      <c s="34" t="s">
        <v>324</v>
      </c>
      <c s="34" t="s">
        <v>495</v>
      </c>
      <c s="35" t="s">
        <v>5</v>
      </c>
      <c s="6" t="s">
        <v>496</v>
      </c>
      <c s="36" t="s">
        <v>89</v>
      </c>
      <c s="37">
        <v>1</v>
      </c>
      <c s="36">
        <v>0</v>
      </c>
      <c s="36">
        <f>ROUND(G142*H142,6)</f>
      </c>
      <c r="L142" s="38">
        <v>0</v>
      </c>
      <c s="32">
        <f>ROUND(ROUND(L142,2)*ROUND(G142,3),2)</f>
      </c>
      <c s="36" t="s">
        <v>55</v>
      </c>
      <c>
        <f>(M142*21)/100</f>
      </c>
      <c t="s">
        <v>28</v>
      </c>
    </row>
    <row r="143" spans="1:5" ht="12.75">
      <c r="A143" s="35" t="s">
        <v>56</v>
      </c>
      <c r="E143" s="39" t="s">
        <v>496</v>
      </c>
    </row>
    <row r="144" spans="1:5" ht="12.75">
      <c r="A144" s="35" t="s">
        <v>57</v>
      </c>
      <c r="E144" s="40" t="s">
        <v>5</v>
      </c>
    </row>
    <row r="145" spans="1:5" ht="12.75">
      <c r="A145" t="s">
        <v>59</v>
      </c>
      <c r="E145" s="39" t="s">
        <v>5</v>
      </c>
    </row>
    <row r="146" spans="1:16" ht="25.5">
      <c r="A146" t="s">
        <v>50</v>
      </c>
      <c s="34" t="s">
        <v>328</v>
      </c>
      <c s="34" t="s">
        <v>497</v>
      </c>
      <c s="35" t="s">
        <v>5</v>
      </c>
      <c s="6" t="s">
        <v>498</v>
      </c>
      <c s="36" t="s">
        <v>89</v>
      </c>
      <c s="37">
        <v>3</v>
      </c>
      <c s="36">
        <v>0</v>
      </c>
      <c s="36">
        <f>ROUND(G146*H146,6)</f>
      </c>
      <c r="L146" s="38">
        <v>0</v>
      </c>
      <c s="32">
        <f>ROUND(ROUND(L146,2)*ROUND(G146,3),2)</f>
      </c>
      <c s="36" t="s">
        <v>121</v>
      </c>
      <c>
        <f>(M146*21)/100</f>
      </c>
      <c t="s">
        <v>28</v>
      </c>
    </row>
    <row r="147" spans="1:5" ht="25.5">
      <c r="A147" s="35" t="s">
        <v>56</v>
      </c>
      <c r="E147" s="39" t="s">
        <v>498</v>
      </c>
    </row>
    <row r="148" spans="1:5" ht="12.75">
      <c r="A148" s="35" t="s">
        <v>57</v>
      </c>
      <c r="E148" s="40" t="s">
        <v>5</v>
      </c>
    </row>
    <row r="149" spans="1:5" ht="204">
      <c r="A149" t="s">
        <v>59</v>
      </c>
      <c r="E149" s="39" t="s">
        <v>494</v>
      </c>
    </row>
    <row r="150" spans="1:16" ht="12.75">
      <c r="A150" t="s">
        <v>50</v>
      </c>
      <c s="34" t="s">
        <v>332</v>
      </c>
      <c s="34" t="s">
        <v>499</v>
      </c>
      <c s="35" t="s">
        <v>5</v>
      </c>
      <c s="6" t="s">
        <v>500</v>
      </c>
      <c s="36" t="s">
        <v>89</v>
      </c>
      <c s="37">
        <v>3</v>
      </c>
      <c s="36">
        <v>0.196</v>
      </c>
      <c s="36">
        <f>ROUND(G150*H150,6)</f>
      </c>
      <c r="L150" s="38">
        <v>0</v>
      </c>
      <c s="32">
        <f>ROUND(ROUND(L150,2)*ROUND(G150,3),2)</f>
      </c>
      <c s="36" t="s">
        <v>121</v>
      </c>
      <c>
        <f>(M150*21)/100</f>
      </c>
      <c t="s">
        <v>28</v>
      </c>
    </row>
    <row r="151" spans="1:5" ht="12.75">
      <c r="A151" s="35" t="s">
        <v>56</v>
      </c>
      <c r="E151" s="39" t="s">
        <v>500</v>
      </c>
    </row>
    <row r="152" spans="1:5" ht="12.75">
      <c r="A152" s="35" t="s">
        <v>57</v>
      </c>
      <c r="E152" s="40" t="s">
        <v>5</v>
      </c>
    </row>
    <row r="153" spans="1:5" ht="12.75">
      <c r="A153" t="s">
        <v>59</v>
      </c>
      <c r="E153" s="39" t="s">
        <v>5</v>
      </c>
    </row>
    <row r="154" spans="1:16" ht="25.5">
      <c r="A154" t="s">
        <v>50</v>
      </c>
      <c s="34" t="s">
        <v>335</v>
      </c>
      <c s="34" t="s">
        <v>501</v>
      </c>
      <c s="35" t="s">
        <v>5</v>
      </c>
      <c s="6" t="s">
        <v>502</v>
      </c>
      <c s="36" t="s">
        <v>89</v>
      </c>
      <c s="37">
        <v>2</v>
      </c>
      <c s="36">
        <v>0.00702</v>
      </c>
      <c s="36">
        <f>ROUND(G154*H154,6)</f>
      </c>
      <c r="L154" s="38">
        <v>0</v>
      </c>
      <c s="32">
        <f>ROUND(ROUND(L154,2)*ROUND(G154,3),2)</f>
      </c>
      <c s="36" t="s">
        <v>121</v>
      </c>
      <c>
        <f>(M154*21)/100</f>
      </c>
      <c t="s">
        <v>28</v>
      </c>
    </row>
    <row r="155" spans="1:5" ht="25.5">
      <c r="A155" s="35" t="s">
        <v>56</v>
      </c>
      <c r="E155" s="39" t="s">
        <v>502</v>
      </c>
    </row>
    <row r="156" spans="1:5" ht="12.75">
      <c r="A156" s="35" t="s">
        <v>57</v>
      </c>
      <c r="E156" s="40" t="s">
        <v>5</v>
      </c>
    </row>
    <row r="157" spans="1:5" ht="25.5">
      <c r="A157" t="s">
        <v>59</v>
      </c>
      <c r="E157" s="39" t="s">
        <v>503</v>
      </c>
    </row>
    <row r="158" spans="1:16" ht="12.75">
      <c r="A158" t="s">
        <v>50</v>
      </c>
      <c s="34" t="s">
        <v>341</v>
      </c>
      <c s="34" t="s">
        <v>504</v>
      </c>
      <c s="35" t="s">
        <v>5</v>
      </c>
      <c s="6" t="s">
        <v>505</v>
      </c>
      <c s="36" t="s">
        <v>89</v>
      </c>
      <c s="37">
        <v>2</v>
      </c>
      <c s="36">
        <v>0</v>
      </c>
      <c s="36">
        <f>ROUND(G158*H158,6)</f>
      </c>
      <c r="L158" s="38">
        <v>0</v>
      </c>
      <c s="32">
        <f>ROUND(ROUND(L158,2)*ROUND(G158,3),2)</f>
      </c>
      <c s="36" t="s">
        <v>55</v>
      </c>
      <c>
        <f>(M158*21)/100</f>
      </c>
      <c t="s">
        <v>28</v>
      </c>
    </row>
    <row r="159" spans="1:5" ht="12.75">
      <c r="A159" s="35" t="s">
        <v>56</v>
      </c>
      <c r="E159" s="39" t="s">
        <v>505</v>
      </c>
    </row>
    <row r="160" spans="1:5" ht="12.75">
      <c r="A160" s="35" t="s">
        <v>57</v>
      </c>
      <c r="E160" s="40" t="s">
        <v>5</v>
      </c>
    </row>
    <row r="161" spans="1:5" ht="12.75">
      <c r="A161" t="s">
        <v>59</v>
      </c>
      <c r="E161" s="39" t="s">
        <v>5</v>
      </c>
    </row>
    <row r="162" spans="1:16" ht="12.75">
      <c r="A162" t="s">
        <v>50</v>
      </c>
      <c s="34" t="s">
        <v>255</v>
      </c>
      <c s="34" t="s">
        <v>506</v>
      </c>
      <c s="35" t="s">
        <v>5</v>
      </c>
      <c s="6" t="s">
        <v>507</v>
      </c>
      <c s="36" t="s">
        <v>89</v>
      </c>
      <c s="37">
        <v>3</v>
      </c>
      <c s="36">
        <v>0.42368</v>
      </c>
      <c s="36">
        <f>ROUND(G162*H162,6)</f>
      </c>
      <c r="L162" s="38">
        <v>0</v>
      </c>
      <c s="32">
        <f>ROUND(ROUND(L162,2)*ROUND(G162,3),2)</f>
      </c>
      <c s="36" t="s">
        <v>121</v>
      </c>
      <c>
        <f>(M162*21)/100</f>
      </c>
      <c t="s">
        <v>28</v>
      </c>
    </row>
    <row r="163" spans="1:5" ht="12.75">
      <c r="A163" s="35" t="s">
        <v>56</v>
      </c>
      <c r="E163" s="39" t="s">
        <v>507</v>
      </c>
    </row>
    <row r="164" spans="1:5" ht="12.75">
      <c r="A164" s="35" t="s">
        <v>57</v>
      </c>
      <c r="E164" s="40" t="s">
        <v>5</v>
      </c>
    </row>
    <row r="165" spans="1:5" ht="140.25">
      <c r="A165" t="s">
        <v>59</v>
      </c>
      <c r="E165" s="39" t="s">
        <v>508</v>
      </c>
    </row>
    <row r="166" spans="1:16" ht="25.5">
      <c r="A166" t="s">
        <v>50</v>
      </c>
      <c s="34" t="s">
        <v>259</v>
      </c>
      <c s="34" t="s">
        <v>509</v>
      </c>
      <c s="35" t="s">
        <v>5</v>
      </c>
      <c s="6" t="s">
        <v>510</v>
      </c>
      <c s="36" t="s">
        <v>89</v>
      </c>
      <c s="37">
        <v>10</v>
      </c>
      <c s="36">
        <v>0.00136</v>
      </c>
      <c s="36">
        <f>ROUND(G166*H166,6)</f>
      </c>
      <c r="L166" s="38">
        <v>0</v>
      </c>
      <c s="32">
        <f>ROUND(ROUND(L166,2)*ROUND(G166,3),2)</f>
      </c>
      <c s="36" t="s">
        <v>121</v>
      </c>
      <c>
        <f>(M166*21)/100</f>
      </c>
      <c t="s">
        <v>28</v>
      </c>
    </row>
    <row r="167" spans="1:5" ht="25.5">
      <c r="A167" s="35" t="s">
        <v>56</v>
      </c>
      <c r="E167" s="39" t="s">
        <v>510</v>
      </c>
    </row>
    <row r="168" spans="1:5" ht="12.75">
      <c r="A168" s="35" t="s">
        <v>57</v>
      </c>
      <c r="E168" s="40" t="s">
        <v>5</v>
      </c>
    </row>
    <row r="169" spans="1:5" ht="25.5">
      <c r="A169" t="s">
        <v>59</v>
      </c>
      <c r="E169" s="39" t="s">
        <v>511</v>
      </c>
    </row>
    <row r="170" spans="1:16" ht="12.75">
      <c r="A170" t="s">
        <v>50</v>
      </c>
      <c s="34" t="s">
        <v>262</v>
      </c>
      <c s="34" t="s">
        <v>512</v>
      </c>
      <c s="35" t="s">
        <v>5</v>
      </c>
      <c s="6" t="s">
        <v>513</v>
      </c>
      <c s="36" t="s">
        <v>89</v>
      </c>
      <c s="37">
        <v>1</v>
      </c>
      <c s="36">
        <v>0.000309</v>
      </c>
      <c s="36">
        <f>ROUND(G170*H170,6)</f>
      </c>
      <c r="L170" s="38">
        <v>0</v>
      </c>
      <c s="32">
        <f>ROUND(ROUND(L170,2)*ROUND(G170,3),2)</f>
      </c>
      <c s="36" t="s">
        <v>121</v>
      </c>
      <c>
        <f>(M170*21)/100</f>
      </c>
      <c t="s">
        <v>28</v>
      </c>
    </row>
    <row r="171" spans="1:5" ht="12.75">
      <c r="A171" s="35" t="s">
        <v>56</v>
      </c>
      <c r="E171" s="39" t="s">
        <v>513</v>
      </c>
    </row>
    <row r="172" spans="1:5" ht="12.75">
      <c r="A172" s="35" t="s">
        <v>57</v>
      </c>
      <c r="E172" s="40" t="s">
        <v>5</v>
      </c>
    </row>
    <row r="173" spans="1:5" ht="63.75">
      <c r="A173" t="s">
        <v>59</v>
      </c>
      <c r="E173" s="39" t="s">
        <v>514</v>
      </c>
    </row>
    <row r="174" spans="1:16" ht="12.75">
      <c r="A174" t="s">
        <v>50</v>
      </c>
      <c s="34" t="s">
        <v>268</v>
      </c>
      <c s="34" t="s">
        <v>515</v>
      </c>
      <c s="35" t="s">
        <v>5</v>
      </c>
      <c s="6" t="s">
        <v>516</v>
      </c>
      <c s="36" t="s">
        <v>82</v>
      </c>
      <c s="37">
        <v>3</v>
      </c>
      <c s="36">
        <v>9.5E-05</v>
      </c>
      <c s="36">
        <f>ROUND(G174*H174,6)</f>
      </c>
      <c r="L174" s="38">
        <v>0</v>
      </c>
      <c s="32">
        <f>ROUND(ROUND(L174,2)*ROUND(G174,3),2)</f>
      </c>
      <c s="36" t="s">
        <v>121</v>
      </c>
      <c>
        <f>(M174*21)/100</f>
      </c>
      <c t="s">
        <v>28</v>
      </c>
    </row>
    <row r="175" spans="1:5" ht="12.75">
      <c r="A175" s="35" t="s">
        <v>56</v>
      </c>
      <c r="E175" s="39" t="s">
        <v>516</v>
      </c>
    </row>
    <row r="176" spans="1:5" ht="12.75">
      <c r="A176" s="35" t="s">
        <v>57</v>
      </c>
      <c r="E176" s="40" t="s">
        <v>5</v>
      </c>
    </row>
    <row r="177" spans="1:5" ht="12.75">
      <c r="A177" t="s">
        <v>59</v>
      </c>
      <c r="E177" s="39" t="s">
        <v>5</v>
      </c>
    </row>
    <row r="178" spans="1:13" ht="12.75">
      <c r="A178" t="s">
        <v>47</v>
      </c>
      <c r="C178" s="31" t="s">
        <v>517</v>
      </c>
      <c r="E178" s="33" t="s">
        <v>518</v>
      </c>
      <c r="J178" s="32">
        <f>0</f>
      </c>
      <c s="32">
        <f>0</f>
      </c>
      <c s="32">
        <f>0+L179</f>
      </c>
      <c s="32">
        <f>0+M179</f>
      </c>
    </row>
    <row r="179" spans="1:16" ht="25.5">
      <c r="A179" t="s">
        <v>50</v>
      </c>
      <c s="34" t="s">
        <v>272</v>
      </c>
      <c s="34" t="s">
        <v>519</v>
      </c>
      <c s="35" t="s">
        <v>5</v>
      </c>
      <c s="6" t="s">
        <v>520</v>
      </c>
      <c s="36" t="s">
        <v>154</v>
      </c>
      <c s="37">
        <v>8</v>
      </c>
      <c s="36">
        <v>0.00013</v>
      </c>
      <c s="36">
        <f>ROUND(G179*H179,6)</f>
      </c>
      <c r="L179" s="38">
        <v>0</v>
      </c>
      <c s="32">
        <f>ROUND(ROUND(L179,2)*ROUND(G179,3),2)</f>
      </c>
      <c s="36" t="s">
        <v>121</v>
      </c>
      <c>
        <f>(M179*21)/100</f>
      </c>
      <c t="s">
        <v>28</v>
      </c>
    </row>
    <row r="180" spans="1:5" ht="25.5">
      <c r="A180" s="35" t="s">
        <v>56</v>
      </c>
      <c r="E180" s="39" t="s">
        <v>520</v>
      </c>
    </row>
    <row r="181" spans="1:5" ht="12.75">
      <c r="A181" s="35" t="s">
        <v>57</v>
      </c>
      <c r="E181" s="40" t="s">
        <v>5</v>
      </c>
    </row>
    <row r="182" spans="1:5" ht="63.75">
      <c r="A182" t="s">
        <v>59</v>
      </c>
      <c r="E182" s="39" t="s">
        <v>521</v>
      </c>
    </row>
    <row r="183" spans="1:13" ht="12.75">
      <c r="A183" t="s">
        <v>47</v>
      </c>
      <c r="C183" s="31" t="s">
        <v>522</v>
      </c>
      <c r="E183" s="33" t="s">
        <v>523</v>
      </c>
      <c r="J183" s="32">
        <f>0</f>
      </c>
      <c s="32">
        <f>0</f>
      </c>
      <c s="32">
        <f>0+L184+L188+L192+L196+L200</f>
      </c>
      <c s="32">
        <f>0+M184+M188+M192+M196+M200</f>
      </c>
    </row>
    <row r="184" spans="1:16" ht="38.25">
      <c r="A184" t="s">
        <v>50</v>
      </c>
      <c s="34" t="s">
        <v>276</v>
      </c>
      <c s="34" t="s">
        <v>524</v>
      </c>
      <c s="35" t="s">
        <v>5</v>
      </c>
      <c s="6" t="s">
        <v>525</v>
      </c>
      <c s="36" t="s">
        <v>89</v>
      </c>
      <c s="37">
        <v>20</v>
      </c>
      <c s="36">
        <v>0.00442</v>
      </c>
      <c s="36">
        <f>ROUND(G184*H184,6)</f>
      </c>
      <c r="L184" s="38">
        <v>0</v>
      </c>
      <c s="32">
        <f>ROUND(ROUND(L184,2)*ROUND(G184,3),2)</f>
      </c>
      <c s="36" t="s">
        <v>121</v>
      </c>
      <c>
        <f>(M184*21)/100</f>
      </c>
      <c t="s">
        <v>28</v>
      </c>
    </row>
    <row r="185" spans="1:5" ht="38.25">
      <c r="A185" s="35" t="s">
        <v>56</v>
      </c>
      <c r="E185" s="39" t="s">
        <v>525</v>
      </c>
    </row>
    <row r="186" spans="1:5" ht="12.75">
      <c r="A186" s="35" t="s">
        <v>57</v>
      </c>
      <c r="E186" s="40" t="s">
        <v>5</v>
      </c>
    </row>
    <row r="187" spans="1:5" ht="25.5">
      <c r="A187" t="s">
        <v>59</v>
      </c>
      <c r="E187" s="39" t="s">
        <v>299</v>
      </c>
    </row>
    <row r="188" spans="1:16" ht="12.75">
      <c r="A188" t="s">
        <v>50</v>
      </c>
      <c s="34" t="s">
        <v>280</v>
      </c>
      <c s="34" t="s">
        <v>526</v>
      </c>
      <c s="35" t="s">
        <v>5</v>
      </c>
      <c s="6" t="s">
        <v>527</v>
      </c>
      <c s="36" t="s">
        <v>89</v>
      </c>
      <c s="37">
        <v>20</v>
      </c>
      <c s="36">
        <v>0.00058</v>
      </c>
      <c s="36">
        <f>ROUND(G188*H188,6)</f>
      </c>
      <c r="L188" s="38">
        <v>0</v>
      </c>
      <c s="32">
        <f>ROUND(ROUND(L188,2)*ROUND(G188,3),2)</f>
      </c>
      <c s="36" t="s">
        <v>121</v>
      </c>
      <c>
        <f>(M188*21)/100</f>
      </c>
      <c t="s">
        <v>28</v>
      </c>
    </row>
    <row r="189" spans="1:5" ht="12.75">
      <c r="A189" s="35" t="s">
        <v>56</v>
      </c>
      <c r="E189" s="39" t="s">
        <v>527</v>
      </c>
    </row>
    <row r="190" spans="1:5" ht="12.75">
      <c r="A190" s="35" t="s">
        <v>57</v>
      </c>
      <c r="E190" s="40" t="s">
        <v>5</v>
      </c>
    </row>
    <row r="191" spans="1:5" ht="12.75">
      <c r="A191" t="s">
        <v>59</v>
      </c>
      <c r="E191" s="39" t="s">
        <v>5</v>
      </c>
    </row>
    <row r="192" spans="1:16" ht="38.25">
      <c r="A192" t="s">
        <v>50</v>
      </c>
      <c s="34" t="s">
        <v>528</v>
      </c>
      <c s="34" t="s">
        <v>529</v>
      </c>
      <c s="35" t="s">
        <v>5</v>
      </c>
      <c s="6" t="s">
        <v>530</v>
      </c>
      <c s="36" t="s">
        <v>89</v>
      </c>
      <c s="37">
        <v>550</v>
      </c>
      <c s="36">
        <v>0.00442</v>
      </c>
      <c s="36">
        <f>ROUND(G192*H192,6)</f>
      </c>
      <c r="L192" s="38">
        <v>0</v>
      </c>
      <c s="32">
        <f>ROUND(ROUND(L192,2)*ROUND(G192,3),2)</f>
      </c>
      <c s="36" t="s">
        <v>121</v>
      </c>
      <c>
        <f>(M192*21)/100</f>
      </c>
      <c t="s">
        <v>28</v>
      </c>
    </row>
    <row r="193" spans="1:5" ht="38.25">
      <c r="A193" s="35" t="s">
        <v>56</v>
      </c>
      <c r="E193" s="39" t="s">
        <v>531</v>
      </c>
    </row>
    <row r="194" spans="1:5" ht="12.75">
      <c r="A194" s="35" t="s">
        <v>57</v>
      </c>
      <c r="E194" s="40" t="s">
        <v>5</v>
      </c>
    </row>
    <row r="195" spans="1:5" ht="25.5">
      <c r="A195" t="s">
        <v>59</v>
      </c>
      <c r="E195" s="39" t="s">
        <v>299</v>
      </c>
    </row>
    <row r="196" spans="1:16" ht="12.75">
      <c r="A196" t="s">
        <v>50</v>
      </c>
      <c s="34" t="s">
        <v>532</v>
      </c>
      <c s="34" t="s">
        <v>526</v>
      </c>
      <c s="35" t="s">
        <v>51</v>
      </c>
      <c s="6" t="s">
        <v>527</v>
      </c>
      <c s="36" t="s">
        <v>89</v>
      </c>
      <c s="37">
        <v>155</v>
      </c>
      <c s="36">
        <v>0.00058</v>
      </c>
      <c s="36">
        <f>ROUND(G196*H196,6)</f>
      </c>
      <c r="L196" s="38">
        <v>0</v>
      </c>
      <c s="32">
        <f>ROUND(ROUND(L196,2)*ROUND(G196,3),2)</f>
      </c>
      <c s="36" t="s">
        <v>121</v>
      </c>
      <c>
        <f>(M196*21)/100</f>
      </c>
      <c t="s">
        <v>28</v>
      </c>
    </row>
    <row r="197" spans="1:5" ht="12.75">
      <c r="A197" s="35" t="s">
        <v>56</v>
      </c>
      <c r="E197" s="39" t="s">
        <v>527</v>
      </c>
    </row>
    <row r="198" spans="1:5" ht="12.75">
      <c r="A198" s="35" t="s">
        <v>57</v>
      </c>
      <c r="E198" s="40" t="s">
        <v>5</v>
      </c>
    </row>
    <row r="199" spans="1:5" ht="12.75">
      <c r="A199" t="s">
        <v>59</v>
      </c>
      <c r="E199" s="39" t="s">
        <v>5</v>
      </c>
    </row>
    <row r="200" spans="1:16" ht="12.75">
      <c r="A200" t="s">
        <v>50</v>
      </c>
      <c s="34" t="s">
        <v>533</v>
      </c>
      <c s="34" t="s">
        <v>534</v>
      </c>
      <c s="35" t="s">
        <v>5</v>
      </c>
      <c s="6" t="s">
        <v>535</v>
      </c>
      <c s="36" t="s">
        <v>89</v>
      </c>
      <c s="37">
        <v>395</v>
      </c>
      <c s="36">
        <v>0.00232</v>
      </c>
      <c s="36">
        <f>ROUND(G200*H200,6)</f>
      </c>
      <c r="L200" s="38">
        <v>0</v>
      </c>
      <c s="32">
        <f>ROUND(ROUND(L200,2)*ROUND(G200,3),2)</f>
      </c>
      <c s="36" t="s">
        <v>121</v>
      </c>
      <c>
        <f>(M200*21)/100</f>
      </c>
      <c t="s">
        <v>28</v>
      </c>
    </row>
    <row r="201" spans="1:5" ht="12.75">
      <c r="A201" s="35" t="s">
        <v>56</v>
      </c>
      <c r="E201" s="39" t="s">
        <v>535</v>
      </c>
    </row>
    <row r="202" spans="1:5" ht="12.75">
      <c r="A202" s="35" t="s">
        <v>57</v>
      </c>
      <c r="E202" s="40" t="s">
        <v>5</v>
      </c>
    </row>
    <row r="203" spans="1:5" ht="12.75">
      <c r="A203" t="s">
        <v>59</v>
      </c>
      <c r="E203" s="39" t="s">
        <v>5</v>
      </c>
    </row>
    <row r="204" spans="1:13" ht="12.75">
      <c r="A204" t="s">
        <v>47</v>
      </c>
      <c r="C204" s="31" t="s">
        <v>536</v>
      </c>
      <c r="E204" s="33" t="s">
        <v>537</v>
      </c>
      <c r="J204" s="32">
        <f>0</f>
      </c>
      <c s="32">
        <f>0</f>
      </c>
      <c s="32">
        <f>0+L205</f>
      </c>
      <c s="32">
        <f>0+M205</f>
      </c>
    </row>
    <row r="205" spans="1:16" ht="25.5">
      <c r="A205" t="s">
        <v>50</v>
      </c>
      <c s="34" t="s">
        <v>538</v>
      </c>
      <c s="34" t="s">
        <v>539</v>
      </c>
      <c s="35" t="s">
        <v>5</v>
      </c>
      <c s="6" t="s">
        <v>540</v>
      </c>
      <c s="36" t="s">
        <v>89</v>
      </c>
      <c s="37">
        <v>2</v>
      </c>
      <c s="36">
        <v>0</v>
      </c>
      <c s="36">
        <f>ROUND(G205*H205,6)</f>
      </c>
      <c r="L205" s="38">
        <v>0</v>
      </c>
      <c s="32">
        <f>ROUND(ROUND(L205,2)*ROUND(G205,3),2)</f>
      </c>
      <c s="36" t="s">
        <v>121</v>
      </c>
      <c>
        <f>(M205*21)/100</f>
      </c>
      <c t="s">
        <v>28</v>
      </c>
    </row>
    <row r="206" spans="1:5" ht="25.5">
      <c r="A206" s="35" t="s">
        <v>56</v>
      </c>
      <c r="E206" s="39" t="s">
        <v>540</v>
      </c>
    </row>
    <row r="207" spans="1:5" ht="12.75">
      <c r="A207" s="35" t="s">
        <v>57</v>
      </c>
      <c r="E207" s="40" t="s">
        <v>5</v>
      </c>
    </row>
    <row r="208" spans="1:5" ht="12.75">
      <c r="A208" t="s">
        <v>59</v>
      </c>
      <c r="E208" s="39" t="s">
        <v>5</v>
      </c>
    </row>
    <row r="209" spans="1:13" ht="12.75">
      <c r="A209" t="s">
        <v>47</v>
      </c>
      <c r="C209" s="31" t="s">
        <v>322</v>
      </c>
      <c r="E209" s="33" t="s">
        <v>323</v>
      </c>
      <c r="J209" s="32">
        <f>0</f>
      </c>
      <c s="32">
        <f>0</f>
      </c>
      <c s="32">
        <f>0+L210+L214+L218+L222</f>
      </c>
      <c s="32">
        <f>0+M210+M214+M218+M222</f>
      </c>
    </row>
    <row r="210" spans="1:16" ht="25.5">
      <c r="A210" t="s">
        <v>50</v>
      </c>
      <c s="34" t="s">
        <v>541</v>
      </c>
      <c s="34" t="s">
        <v>325</v>
      </c>
      <c s="35" t="s">
        <v>5</v>
      </c>
      <c s="6" t="s">
        <v>326</v>
      </c>
      <c s="36" t="s">
        <v>182</v>
      </c>
      <c s="37">
        <v>0.66</v>
      </c>
      <c s="36">
        <v>0</v>
      </c>
      <c s="36">
        <f>ROUND(G210*H210,6)</f>
      </c>
      <c r="L210" s="38">
        <v>0</v>
      </c>
      <c s="32">
        <f>ROUND(ROUND(L210,2)*ROUND(G210,3),2)</f>
      </c>
      <c s="36" t="s">
        <v>121</v>
      </c>
      <c>
        <f>(M210*21)/100</f>
      </c>
      <c t="s">
        <v>28</v>
      </c>
    </row>
    <row r="211" spans="1:5" ht="25.5">
      <c r="A211" s="35" t="s">
        <v>56</v>
      </c>
      <c r="E211" s="39" t="s">
        <v>326</v>
      </c>
    </row>
    <row r="212" spans="1:5" ht="12.75">
      <c r="A212" s="35" t="s">
        <v>57</v>
      </c>
      <c r="E212" s="40" t="s">
        <v>5</v>
      </c>
    </row>
    <row r="213" spans="1:5" ht="165.75">
      <c r="A213" t="s">
        <v>59</v>
      </c>
      <c r="E213" s="39" t="s">
        <v>327</v>
      </c>
    </row>
    <row r="214" spans="1:16" ht="25.5">
      <c r="A214" t="s">
        <v>50</v>
      </c>
      <c s="34" t="s">
        <v>542</v>
      </c>
      <c s="34" t="s">
        <v>329</v>
      </c>
      <c s="35" t="s">
        <v>5</v>
      </c>
      <c s="6" t="s">
        <v>330</v>
      </c>
      <c s="36" t="s">
        <v>182</v>
      </c>
      <c s="37">
        <v>0.66</v>
      </c>
      <c s="36">
        <v>0</v>
      </c>
      <c s="36">
        <f>ROUND(G214*H214,6)</f>
      </c>
      <c r="L214" s="38">
        <v>0</v>
      </c>
      <c s="32">
        <f>ROUND(ROUND(L214,2)*ROUND(G214,3),2)</f>
      </c>
      <c s="36" t="s">
        <v>121</v>
      </c>
      <c>
        <f>(M214*21)/100</f>
      </c>
      <c t="s">
        <v>28</v>
      </c>
    </row>
    <row r="215" spans="1:5" ht="25.5">
      <c r="A215" s="35" t="s">
        <v>56</v>
      </c>
      <c r="E215" s="39" t="s">
        <v>330</v>
      </c>
    </row>
    <row r="216" spans="1:5" ht="12.75">
      <c r="A216" s="35" t="s">
        <v>57</v>
      </c>
      <c r="E216" s="40" t="s">
        <v>5</v>
      </c>
    </row>
    <row r="217" spans="1:5" ht="89.25">
      <c r="A217" t="s">
        <v>59</v>
      </c>
      <c r="E217" s="39" t="s">
        <v>331</v>
      </c>
    </row>
    <row r="218" spans="1:16" ht="25.5">
      <c r="A218" t="s">
        <v>50</v>
      </c>
      <c s="34" t="s">
        <v>543</v>
      </c>
      <c s="34" t="s">
        <v>333</v>
      </c>
      <c s="35" t="s">
        <v>5</v>
      </c>
      <c s="6" t="s">
        <v>334</v>
      </c>
      <c s="36" t="s">
        <v>182</v>
      </c>
      <c s="37">
        <v>9.24</v>
      </c>
      <c s="36">
        <v>0</v>
      </c>
      <c s="36">
        <f>ROUND(G218*H218,6)</f>
      </c>
      <c r="L218" s="38">
        <v>0</v>
      </c>
      <c s="32">
        <f>ROUND(ROUND(L218,2)*ROUND(G218,3),2)</f>
      </c>
      <c s="36" t="s">
        <v>121</v>
      </c>
      <c>
        <f>(M218*21)/100</f>
      </c>
      <c t="s">
        <v>28</v>
      </c>
    </row>
    <row r="219" spans="1:5" ht="25.5">
      <c r="A219" s="35" t="s">
        <v>56</v>
      </c>
      <c r="E219" s="39" t="s">
        <v>334</v>
      </c>
    </row>
    <row r="220" spans="1:5" ht="12.75">
      <c r="A220" s="35" t="s">
        <v>57</v>
      </c>
      <c r="E220" s="40" t="s">
        <v>5</v>
      </c>
    </row>
    <row r="221" spans="1:5" ht="89.25">
      <c r="A221" t="s">
        <v>59</v>
      </c>
      <c r="E221" s="39" t="s">
        <v>331</v>
      </c>
    </row>
    <row r="222" spans="1:16" ht="38.25">
      <c r="A222" t="s">
        <v>50</v>
      </c>
      <c s="34" t="s">
        <v>544</v>
      </c>
      <c s="34" t="s">
        <v>545</v>
      </c>
      <c s="35" t="s">
        <v>5</v>
      </c>
      <c s="6" t="s">
        <v>546</v>
      </c>
      <c s="36" t="s">
        <v>182</v>
      </c>
      <c s="37">
        <v>0.66</v>
      </c>
      <c s="36">
        <v>0</v>
      </c>
      <c s="36">
        <f>ROUND(G222*H222,6)</f>
      </c>
      <c r="L222" s="38">
        <v>0</v>
      </c>
      <c s="32">
        <f>ROUND(ROUND(L222,2)*ROUND(G222,3),2)</f>
      </c>
      <c s="36" t="s">
        <v>121</v>
      </c>
      <c>
        <f>(M222*21)/100</f>
      </c>
      <c t="s">
        <v>28</v>
      </c>
    </row>
    <row r="223" spans="1:5" ht="38.25">
      <c r="A223" s="35" t="s">
        <v>56</v>
      </c>
      <c r="E223" s="39" t="s">
        <v>547</v>
      </c>
    </row>
    <row r="224" spans="1:5" ht="12.75">
      <c r="A224" s="35" t="s">
        <v>57</v>
      </c>
      <c r="E224" s="40" t="s">
        <v>5</v>
      </c>
    </row>
    <row r="225" spans="1:5" ht="76.5">
      <c r="A225" t="s">
        <v>59</v>
      </c>
      <c r="E225" s="39" t="s">
        <v>338</v>
      </c>
    </row>
    <row r="226" spans="1:13" ht="12.75">
      <c r="A226" t="s">
        <v>47</v>
      </c>
      <c r="C226" s="31" t="s">
        <v>339</v>
      </c>
      <c r="E226" s="33" t="s">
        <v>340</v>
      </c>
      <c r="J226" s="32">
        <f>0</f>
      </c>
      <c s="32">
        <f>0</f>
      </c>
      <c s="32">
        <f>0+L227</f>
      </c>
      <c s="32">
        <f>0+M227</f>
      </c>
    </row>
    <row r="227" spans="1:16" ht="38.25">
      <c r="A227" t="s">
        <v>50</v>
      </c>
      <c s="34" t="s">
        <v>548</v>
      </c>
      <c s="34" t="s">
        <v>549</v>
      </c>
      <c s="35" t="s">
        <v>5</v>
      </c>
      <c s="6" t="s">
        <v>550</v>
      </c>
      <c s="36" t="s">
        <v>182</v>
      </c>
      <c s="37">
        <v>130.655</v>
      </c>
      <c s="36">
        <v>0</v>
      </c>
      <c s="36">
        <f>ROUND(G227*H227,6)</f>
      </c>
      <c r="L227" s="38">
        <v>0</v>
      </c>
      <c s="32">
        <f>ROUND(ROUND(L227,2)*ROUND(G227,3),2)</f>
      </c>
      <c s="36" t="s">
        <v>121</v>
      </c>
      <c>
        <f>(M227*21)/100</f>
      </c>
      <c t="s">
        <v>28</v>
      </c>
    </row>
    <row r="228" spans="1:5" ht="38.25">
      <c r="A228" s="35" t="s">
        <v>56</v>
      </c>
      <c r="E228" s="39" t="s">
        <v>551</v>
      </c>
    </row>
    <row r="229" spans="1:5" ht="12.75">
      <c r="A229" s="35" t="s">
        <v>57</v>
      </c>
      <c r="E229" s="40" t="s">
        <v>5</v>
      </c>
    </row>
    <row r="230" spans="1:5" ht="76.5">
      <c r="A230" t="s">
        <v>59</v>
      </c>
      <c r="E230" s="39" t="s">
        <v>552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COUNTIFS(L8:L527,"=0",A8:A527,"P")+COUNTIFS(L8:L527,"",A8:A527,"P")+SUM(Q8:Q527)</f>
      </c>
    </row>
    <row r="8" spans="1:13" ht="12.75">
      <c r="A8" t="s">
        <v>45</v>
      </c>
      <c r="C8" s="28" t="s">
        <v>555</v>
      </c>
      <c r="E8" s="30" t="s">
        <v>554</v>
      </c>
      <c r="J8" s="29">
        <f>0+J9+J218+J227+J500+J517+J526</f>
      </c>
      <c s="29">
        <f>0+K9+K218+K227+K500+K517+K526</f>
      </c>
      <c s="29">
        <f>0+L9+L218+L227+L500+L517+L526</f>
      </c>
      <c s="29">
        <f>0+M9+M218+M227+M500+M517+M526</f>
      </c>
    </row>
    <row r="9" spans="1:13" ht="12.75">
      <c r="A9" t="s">
        <v>47</v>
      </c>
      <c r="C9" s="31" t="s">
        <v>556</v>
      </c>
      <c r="E9" s="33" t="s">
        <v>557</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25.5">
      <c r="A10" t="s">
        <v>50</v>
      </c>
      <c s="34" t="s">
        <v>51</v>
      </c>
      <c s="34" t="s">
        <v>558</v>
      </c>
      <c s="35" t="s">
        <v>5</v>
      </c>
      <c s="6" t="s">
        <v>559</v>
      </c>
      <c s="36" t="s">
        <v>89</v>
      </c>
      <c s="37">
        <v>1</v>
      </c>
      <c s="36">
        <v>0.001051</v>
      </c>
      <c s="36">
        <f>ROUND(G10*H10,6)</f>
      </c>
      <c r="L10" s="38">
        <v>0</v>
      </c>
      <c s="32">
        <f>ROUND(ROUND(L10,2)*ROUND(G10,3),2)</f>
      </c>
      <c s="36" t="s">
        <v>121</v>
      </c>
      <c>
        <f>(M10*21)/100</f>
      </c>
      <c t="s">
        <v>28</v>
      </c>
    </row>
    <row r="11" spans="1:5" ht="25.5">
      <c r="A11" s="35" t="s">
        <v>56</v>
      </c>
      <c r="E11" s="39" t="s">
        <v>559</v>
      </c>
    </row>
    <row r="12" spans="1:5" ht="12.75">
      <c r="A12" s="35" t="s">
        <v>57</v>
      </c>
      <c r="E12" s="40" t="s">
        <v>5</v>
      </c>
    </row>
    <row r="13" spans="1:5" ht="12.75">
      <c r="A13" t="s">
        <v>59</v>
      </c>
      <c r="E13" s="39" t="s">
        <v>5</v>
      </c>
    </row>
    <row r="14" spans="1:16" ht="12.75">
      <c r="A14" t="s">
        <v>50</v>
      </c>
      <c s="34" t="s">
        <v>28</v>
      </c>
      <c s="34" t="s">
        <v>560</v>
      </c>
      <c s="35" t="s">
        <v>5</v>
      </c>
      <c s="6" t="s">
        <v>561</v>
      </c>
      <c s="36" t="s">
        <v>82</v>
      </c>
      <c s="37">
        <v>35</v>
      </c>
      <c s="36">
        <v>0.003091</v>
      </c>
      <c s="36">
        <f>ROUND(G14*H14,6)</f>
      </c>
      <c r="L14" s="38">
        <v>0</v>
      </c>
      <c s="32">
        <f>ROUND(ROUND(L14,2)*ROUND(G14,3),2)</f>
      </c>
      <c s="36" t="s">
        <v>121</v>
      </c>
      <c>
        <f>(M14*21)/100</f>
      </c>
      <c t="s">
        <v>28</v>
      </c>
    </row>
    <row r="15" spans="1:5" ht="12.75">
      <c r="A15" s="35" t="s">
        <v>56</v>
      </c>
      <c r="E15" s="39" t="s">
        <v>561</v>
      </c>
    </row>
    <row r="16" spans="1:5" ht="12.75">
      <c r="A16" s="35" t="s">
        <v>57</v>
      </c>
      <c r="E16" s="40" t="s">
        <v>5</v>
      </c>
    </row>
    <row r="17" spans="1:5" ht="12.75">
      <c r="A17" t="s">
        <v>59</v>
      </c>
      <c r="E17" s="39" t="s">
        <v>5</v>
      </c>
    </row>
    <row r="18" spans="1:16" ht="12.75">
      <c r="A18" t="s">
        <v>50</v>
      </c>
      <c s="34" t="s">
        <v>26</v>
      </c>
      <c s="34" t="s">
        <v>562</v>
      </c>
      <c s="35" t="s">
        <v>5</v>
      </c>
      <c s="6" t="s">
        <v>563</v>
      </c>
      <c s="36" t="s">
        <v>82</v>
      </c>
      <c s="37">
        <v>50</v>
      </c>
      <c s="36">
        <v>0.004506</v>
      </c>
      <c s="36">
        <f>ROUND(G18*H18,6)</f>
      </c>
      <c r="L18" s="38">
        <v>0</v>
      </c>
      <c s="32">
        <f>ROUND(ROUND(L18,2)*ROUND(G18,3),2)</f>
      </c>
      <c s="36" t="s">
        <v>121</v>
      </c>
      <c>
        <f>(M18*21)/100</f>
      </c>
      <c t="s">
        <v>28</v>
      </c>
    </row>
    <row r="19" spans="1:5" ht="12.75">
      <c r="A19" s="35" t="s">
        <v>56</v>
      </c>
      <c r="E19" s="39" t="s">
        <v>563</v>
      </c>
    </row>
    <row r="20" spans="1:5" ht="12.75">
      <c r="A20" s="35" t="s">
        <v>57</v>
      </c>
      <c r="E20" s="40" t="s">
        <v>5</v>
      </c>
    </row>
    <row r="21" spans="1:5" ht="12.75">
      <c r="A21" t="s">
        <v>59</v>
      </c>
      <c r="E21" s="39" t="s">
        <v>5</v>
      </c>
    </row>
    <row r="22" spans="1:16" ht="12.75">
      <c r="A22" t="s">
        <v>50</v>
      </c>
      <c s="34" t="s">
        <v>67</v>
      </c>
      <c s="34" t="s">
        <v>564</v>
      </c>
      <c s="35" t="s">
        <v>5</v>
      </c>
      <c s="6" t="s">
        <v>565</v>
      </c>
      <c s="36" t="s">
        <v>82</v>
      </c>
      <c s="37">
        <v>10</v>
      </c>
      <c s="36">
        <v>0.00518</v>
      </c>
      <c s="36">
        <f>ROUND(G22*H22,6)</f>
      </c>
      <c r="L22" s="38">
        <v>0</v>
      </c>
      <c s="32">
        <f>ROUND(ROUND(L22,2)*ROUND(G22,3),2)</f>
      </c>
      <c s="36" t="s">
        <v>121</v>
      </c>
      <c>
        <f>(M22*21)/100</f>
      </c>
      <c t="s">
        <v>28</v>
      </c>
    </row>
    <row r="23" spans="1:5" ht="12.75">
      <c r="A23" s="35" t="s">
        <v>56</v>
      </c>
      <c r="E23" s="39" t="s">
        <v>565</v>
      </c>
    </row>
    <row r="24" spans="1:5" ht="12.75">
      <c r="A24" s="35" t="s">
        <v>57</v>
      </c>
      <c r="E24" s="40" t="s">
        <v>5</v>
      </c>
    </row>
    <row r="25" spans="1:5" ht="12.75">
      <c r="A25" t="s">
        <v>59</v>
      </c>
      <c r="E25" s="39" t="s">
        <v>5</v>
      </c>
    </row>
    <row r="26" spans="1:16" ht="12.75">
      <c r="A26" t="s">
        <v>50</v>
      </c>
      <c s="34" t="s">
        <v>71</v>
      </c>
      <c s="34" t="s">
        <v>566</v>
      </c>
      <c s="35" t="s">
        <v>5</v>
      </c>
      <c s="6" t="s">
        <v>567</v>
      </c>
      <c s="36" t="s">
        <v>82</v>
      </c>
      <c s="37">
        <v>100</v>
      </c>
      <c s="36">
        <v>0</v>
      </c>
      <c s="36">
        <f>ROUND(G26*H26,6)</f>
      </c>
      <c r="L26" s="38">
        <v>0</v>
      </c>
      <c s="32">
        <f>ROUND(ROUND(L26,2)*ROUND(G26,3),2)</f>
      </c>
      <c s="36" t="s">
        <v>121</v>
      </c>
      <c>
        <f>(M26*21)/100</f>
      </c>
      <c t="s">
        <v>28</v>
      </c>
    </row>
    <row r="27" spans="1:5" ht="12.75">
      <c r="A27" s="35" t="s">
        <v>56</v>
      </c>
      <c r="E27" s="39" t="s">
        <v>567</v>
      </c>
    </row>
    <row r="28" spans="1:5" ht="12.75">
      <c r="A28" s="35" t="s">
        <v>57</v>
      </c>
      <c r="E28" s="40" t="s">
        <v>5</v>
      </c>
    </row>
    <row r="29" spans="1:5" ht="12.75">
      <c r="A29" t="s">
        <v>59</v>
      </c>
      <c r="E29" s="39" t="s">
        <v>5</v>
      </c>
    </row>
    <row r="30" spans="1:16" ht="12.75">
      <c r="A30" t="s">
        <v>50</v>
      </c>
      <c s="34" t="s">
        <v>27</v>
      </c>
      <c s="34" t="s">
        <v>568</v>
      </c>
      <c s="35" t="s">
        <v>5</v>
      </c>
      <c s="6" t="s">
        <v>569</v>
      </c>
      <c s="36" t="s">
        <v>82</v>
      </c>
      <c s="37">
        <v>20</v>
      </c>
      <c s="36">
        <v>0</v>
      </c>
      <c s="36">
        <f>ROUND(G30*H30,6)</f>
      </c>
      <c r="L30" s="38">
        <v>0</v>
      </c>
      <c s="32">
        <f>ROUND(ROUND(L30,2)*ROUND(G30,3),2)</f>
      </c>
      <c s="36" t="s">
        <v>121</v>
      </c>
      <c>
        <f>(M30*21)/100</f>
      </c>
      <c t="s">
        <v>28</v>
      </c>
    </row>
    <row r="31" spans="1:5" ht="12.75">
      <c r="A31" s="35" t="s">
        <v>56</v>
      </c>
      <c r="E31" s="39" t="s">
        <v>569</v>
      </c>
    </row>
    <row r="32" spans="1:5" ht="12.75">
      <c r="A32" s="35" t="s">
        <v>57</v>
      </c>
      <c r="E32" s="40" t="s">
        <v>5</v>
      </c>
    </row>
    <row r="33" spans="1:5" ht="12.75">
      <c r="A33" t="s">
        <v>59</v>
      </c>
      <c r="E33" s="39" t="s">
        <v>5</v>
      </c>
    </row>
    <row r="34" spans="1:16" ht="12.75">
      <c r="A34" t="s">
        <v>50</v>
      </c>
      <c s="34" t="s">
        <v>79</v>
      </c>
      <c s="34" t="s">
        <v>570</v>
      </c>
      <c s="35" t="s">
        <v>5</v>
      </c>
      <c s="6" t="s">
        <v>571</v>
      </c>
      <c s="36" t="s">
        <v>82</v>
      </c>
      <c s="37">
        <v>30</v>
      </c>
      <c s="36">
        <v>0</v>
      </c>
      <c s="36">
        <f>ROUND(G34*H34,6)</f>
      </c>
      <c r="L34" s="38">
        <v>0</v>
      </c>
      <c s="32">
        <f>ROUND(ROUND(L34,2)*ROUND(G34,3),2)</f>
      </c>
      <c s="36" t="s">
        <v>121</v>
      </c>
      <c>
        <f>(M34*21)/100</f>
      </c>
      <c t="s">
        <v>28</v>
      </c>
    </row>
    <row r="35" spans="1:5" ht="12.75">
      <c r="A35" s="35" t="s">
        <v>56</v>
      </c>
      <c r="E35" s="39" t="s">
        <v>571</v>
      </c>
    </row>
    <row r="36" spans="1:5" ht="12.75">
      <c r="A36" s="35" t="s">
        <v>57</v>
      </c>
      <c r="E36" s="40" t="s">
        <v>5</v>
      </c>
    </row>
    <row r="37" spans="1:5" ht="12.75">
      <c r="A37" t="s">
        <v>59</v>
      </c>
      <c r="E37" s="39" t="s">
        <v>5</v>
      </c>
    </row>
    <row r="38" spans="1:16" ht="12.75">
      <c r="A38" t="s">
        <v>50</v>
      </c>
      <c s="34" t="s">
        <v>83</v>
      </c>
      <c s="34" t="s">
        <v>572</v>
      </c>
      <c s="35" t="s">
        <v>5</v>
      </c>
      <c s="6" t="s">
        <v>573</v>
      </c>
      <c s="36" t="s">
        <v>89</v>
      </c>
      <c s="37">
        <v>2</v>
      </c>
      <c s="36">
        <v>0.000498</v>
      </c>
      <c s="36">
        <f>ROUND(G38*H38,6)</f>
      </c>
      <c r="L38" s="38">
        <v>0</v>
      </c>
      <c s="32">
        <f>ROUND(ROUND(L38,2)*ROUND(G38,3),2)</f>
      </c>
      <c s="36" t="s">
        <v>121</v>
      </c>
      <c>
        <f>(M38*21)/100</f>
      </c>
      <c t="s">
        <v>28</v>
      </c>
    </row>
    <row r="39" spans="1:5" ht="12.75">
      <c r="A39" s="35" t="s">
        <v>56</v>
      </c>
      <c r="E39" s="39" t="s">
        <v>573</v>
      </c>
    </row>
    <row r="40" spans="1:5" ht="12.75">
      <c r="A40" s="35" t="s">
        <v>57</v>
      </c>
      <c r="E40" s="40" t="s">
        <v>5</v>
      </c>
    </row>
    <row r="41" spans="1:5" ht="12.75">
      <c r="A41" t="s">
        <v>59</v>
      </c>
      <c r="E41" s="39" t="s">
        <v>5</v>
      </c>
    </row>
    <row r="42" spans="1:16" ht="25.5">
      <c r="A42" t="s">
        <v>50</v>
      </c>
      <c s="34" t="s">
        <v>86</v>
      </c>
      <c s="34" t="s">
        <v>574</v>
      </c>
      <c s="35" t="s">
        <v>5</v>
      </c>
      <c s="6" t="s">
        <v>575</v>
      </c>
      <c s="36" t="s">
        <v>82</v>
      </c>
      <c s="37">
        <v>15</v>
      </c>
      <c s="36">
        <v>0.000302</v>
      </c>
      <c s="36">
        <f>ROUND(G42*H42,6)</f>
      </c>
      <c r="L42" s="38">
        <v>0</v>
      </c>
      <c s="32">
        <f>ROUND(ROUND(L42,2)*ROUND(G42,3),2)</f>
      </c>
      <c s="36" t="s">
        <v>121</v>
      </c>
      <c>
        <f>(M42*21)/100</f>
      </c>
      <c t="s">
        <v>28</v>
      </c>
    </row>
    <row r="43" spans="1:5" ht="25.5">
      <c r="A43" s="35" t="s">
        <v>56</v>
      </c>
      <c r="E43" s="39" t="s">
        <v>575</v>
      </c>
    </row>
    <row r="44" spans="1:5" ht="12.75">
      <c r="A44" s="35" t="s">
        <v>57</v>
      </c>
      <c r="E44" s="40" t="s">
        <v>5</v>
      </c>
    </row>
    <row r="45" spans="1:5" ht="25.5">
      <c r="A45" t="s">
        <v>59</v>
      </c>
      <c r="E45" s="39" t="s">
        <v>576</v>
      </c>
    </row>
    <row r="46" spans="1:16" ht="25.5">
      <c r="A46" t="s">
        <v>50</v>
      </c>
      <c s="34" t="s">
        <v>90</v>
      </c>
      <c s="34" t="s">
        <v>577</v>
      </c>
      <c s="35" t="s">
        <v>5</v>
      </c>
      <c s="6" t="s">
        <v>578</v>
      </c>
      <c s="36" t="s">
        <v>82</v>
      </c>
      <c s="37">
        <v>4</v>
      </c>
      <c s="36">
        <v>0.001222</v>
      </c>
      <c s="36">
        <f>ROUND(G46*H46,6)</f>
      </c>
      <c r="L46" s="38">
        <v>0</v>
      </c>
      <c s="32">
        <f>ROUND(ROUND(L46,2)*ROUND(G46,3),2)</f>
      </c>
      <c s="36" t="s">
        <v>121</v>
      </c>
      <c>
        <f>(M46*21)/100</f>
      </c>
      <c t="s">
        <v>28</v>
      </c>
    </row>
    <row r="47" spans="1:5" ht="25.5">
      <c r="A47" s="35" t="s">
        <v>56</v>
      </c>
      <c r="E47" s="39" t="s">
        <v>578</v>
      </c>
    </row>
    <row r="48" spans="1:5" ht="12.75">
      <c r="A48" s="35" t="s">
        <v>57</v>
      </c>
      <c r="E48" s="40" t="s">
        <v>5</v>
      </c>
    </row>
    <row r="49" spans="1:5" ht="25.5">
      <c r="A49" t="s">
        <v>59</v>
      </c>
      <c r="E49" s="39" t="s">
        <v>576</v>
      </c>
    </row>
    <row r="50" spans="1:16" ht="25.5">
      <c r="A50" t="s">
        <v>50</v>
      </c>
      <c s="34" t="s">
        <v>93</v>
      </c>
      <c s="34" t="s">
        <v>579</v>
      </c>
      <c s="35" t="s">
        <v>5</v>
      </c>
      <c s="6" t="s">
        <v>580</v>
      </c>
      <c s="36" t="s">
        <v>82</v>
      </c>
      <c s="37">
        <v>280</v>
      </c>
      <c s="36">
        <v>0.000977</v>
      </c>
      <c s="36">
        <f>ROUND(G50*H50,6)</f>
      </c>
      <c r="L50" s="38">
        <v>0</v>
      </c>
      <c s="32">
        <f>ROUND(ROUND(L50,2)*ROUND(G50,3),2)</f>
      </c>
      <c s="36" t="s">
        <v>121</v>
      </c>
      <c>
        <f>(M50*21)/100</f>
      </c>
      <c t="s">
        <v>28</v>
      </c>
    </row>
    <row r="51" spans="1:5" ht="25.5">
      <c r="A51" s="35" t="s">
        <v>56</v>
      </c>
      <c r="E51" s="39" t="s">
        <v>580</v>
      </c>
    </row>
    <row r="52" spans="1:5" ht="12.75">
      <c r="A52" s="35" t="s">
        <v>57</v>
      </c>
      <c r="E52" s="40" t="s">
        <v>5</v>
      </c>
    </row>
    <row r="53" spans="1:5" ht="25.5">
      <c r="A53" t="s">
        <v>59</v>
      </c>
      <c r="E53" s="39" t="s">
        <v>576</v>
      </c>
    </row>
    <row r="54" spans="1:16" ht="25.5">
      <c r="A54" t="s">
        <v>50</v>
      </c>
      <c s="34" t="s">
        <v>96</v>
      </c>
      <c s="34" t="s">
        <v>581</v>
      </c>
      <c s="35" t="s">
        <v>5</v>
      </c>
      <c s="6" t="s">
        <v>582</v>
      </c>
      <c s="36" t="s">
        <v>82</v>
      </c>
      <c s="37">
        <v>280</v>
      </c>
      <c s="36">
        <v>0.001262</v>
      </c>
      <c s="36">
        <f>ROUND(G54*H54,6)</f>
      </c>
      <c r="L54" s="38">
        <v>0</v>
      </c>
      <c s="32">
        <f>ROUND(ROUND(L54,2)*ROUND(G54,3),2)</f>
      </c>
      <c s="36" t="s">
        <v>121</v>
      </c>
      <c>
        <f>(M54*21)/100</f>
      </c>
      <c t="s">
        <v>28</v>
      </c>
    </row>
    <row r="55" spans="1:5" ht="25.5">
      <c r="A55" s="35" t="s">
        <v>56</v>
      </c>
      <c r="E55" s="39" t="s">
        <v>582</v>
      </c>
    </row>
    <row r="56" spans="1:5" ht="12.75">
      <c r="A56" s="35" t="s">
        <v>57</v>
      </c>
      <c r="E56" s="40" t="s">
        <v>5</v>
      </c>
    </row>
    <row r="57" spans="1:5" ht="25.5">
      <c r="A57" t="s">
        <v>59</v>
      </c>
      <c r="E57" s="39" t="s">
        <v>576</v>
      </c>
    </row>
    <row r="58" spans="1:16" ht="25.5">
      <c r="A58" t="s">
        <v>50</v>
      </c>
      <c s="34" t="s">
        <v>99</v>
      </c>
      <c s="34" t="s">
        <v>583</v>
      </c>
      <c s="35" t="s">
        <v>5</v>
      </c>
      <c s="6" t="s">
        <v>584</v>
      </c>
      <c s="36" t="s">
        <v>82</v>
      </c>
      <c s="37">
        <v>70</v>
      </c>
      <c s="36">
        <v>0.001526</v>
      </c>
      <c s="36">
        <f>ROUND(G58*H58,6)</f>
      </c>
      <c r="L58" s="38">
        <v>0</v>
      </c>
      <c s="32">
        <f>ROUND(ROUND(L58,2)*ROUND(G58,3),2)</f>
      </c>
      <c s="36" t="s">
        <v>121</v>
      </c>
      <c>
        <f>(M58*21)/100</f>
      </c>
      <c t="s">
        <v>28</v>
      </c>
    </row>
    <row r="59" spans="1:5" ht="25.5">
      <c r="A59" s="35" t="s">
        <v>56</v>
      </c>
      <c r="E59" s="39" t="s">
        <v>584</v>
      </c>
    </row>
    <row r="60" spans="1:5" ht="12.75">
      <c r="A60" s="35" t="s">
        <v>57</v>
      </c>
      <c r="E60" s="40" t="s">
        <v>5</v>
      </c>
    </row>
    <row r="61" spans="1:5" ht="25.5">
      <c r="A61" t="s">
        <v>59</v>
      </c>
      <c r="E61" s="39" t="s">
        <v>576</v>
      </c>
    </row>
    <row r="62" spans="1:16" ht="25.5">
      <c r="A62" t="s">
        <v>50</v>
      </c>
      <c s="34" t="s">
        <v>102</v>
      </c>
      <c s="34" t="s">
        <v>585</v>
      </c>
      <c s="35" t="s">
        <v>5</v>
      </c>
      <c s="6" t="s">
        <v>586</v>
      </c>
      <c s="36" t="s">
        <v>82</v>
      </c>
      <c s="37">
        <v>10</v>
      </c>
      <c s="36">
        <v>0.002838</v>
      </c>
      <c s="36">
        <f>ROUND(G62*H62,6)</f>
      </c>
      <c r="L62" s="38">
        <v>0</v>
      </c>
      <c s="32">
        <f>ROUND(ROUND(L62,2)*ROUND(G62,3),2)</f>
      </c>
      <c s="36" t="s">
        <v>121</v>
      </c>
      <c>
        <f>(M62*21)/100</f>
      </c>
      <c t="s">
        <v>28</v>
      </c>
    </row>
    <row r="63" spans="1:5" ht="25.5">
      <c r="A63" s="35" t="s">
        <v>56</v>
      </c>
      <c r="E63" s="39" t="s">
        <v>586</v>
      </c>
    </row>
    <row r="64" spans="1:5" ht="12.75">
      <c r="A64" s="35" t="s">
        <v>57</v>
      </c>
      <c r="E64" s="40" t="s">
        <v>5</v>
      </c>
    </row>
    <row r="65" spans="1:5" ht="25.5">
      <c r="A65" t="s">
        <v>59</v>
      </c>
      <c r="E65" s="39" t="s">
        <v>576</v>
      </c>
    </row>
    <row r="66" spans="1:16" ht="25.5">
      <c r="A66" t="s">
        <v>50</v>
      </c>
      <c s="34" t="s">
        <v>105</v>
      </c>
      <c s="34" t="s">
        <v>587</v>
      </c>
      <c s="35" t="s">
        <v>5</v>
      </c>
      <c s="6" t="s">
        <v>588</v>
      </c>
      <c s="36" t="s">
        <v>89</v>
      </c>
      <c s="37">
        <v>30</v>
      </c>
      <c s="36">
        <v>0.001334</v>
      </c>
      <c s="36">
        <f>ROUND(G66*H66,6)</f>
      </c>
      <c r="L66" s="38">
        <v>0</v>
      </c>
      <c s="32">
        <f>ROUND(ROUND(L66,2)*ROUND(G66,3),2)</f>
      </c>
      <c s="36" t="s">
        <v>121</v>
      </c>
      <c>
        <f>(M66*21)/100</f>
      </c>
      <c t="s">
        <v>28</v>
      </c>
    </row>
    <row r="67" spans="1:5" ht="25.5">
      <c r="A67" s="35" t="s">
        <v>56</v>
      </c>
      <c r="E67" s="39" t="s">
        <v>588</v>
      </c>
    </row>
    <row r="68" spans="1:5" ht="12.75">
      <c r="A68" s="35" t="s">
        <v>57</v>
      </c>
      <c r="E68" s="40" t="s">
        <v>5</v>
      </c>
    </row>
    <row r="69" spans="1:5" ht="25.5">
      <c r="A69" t="s">
        <v>59</v>
      </c>
      <c r="E69" s="39" t="s">
        <v>576</v>
      </c>
    </row>
    <row r="70" spans="1:16" ht="25.5">
      <c r="A70" t="s">
        <v>50</v>
      </c>
      <c s="34" t="s">
        <v>108</v>
      </c>
      <c s="34" t="s">
        <v>589</v>
      </c>
      <c s="35" t="s">
        <v>5</v>
      </c>
      <c s="6" t="s">
        <v>590</v>
      </c>
      <c s="36" t="s">
        <v>82</v>
      </c>
      <c s="37">
        <v>280</v>
      </c>
      <c s="36">
        <v>4.2E-05</v>
      </c>
      <c s="36">
        <f>ROUND(G70*H70,6)</f>
      </c>
      <c r="L70" s="38">
        <v>0</v>
      </c>
      <c s="32">
        <f>ROUND(ROUND(L70,2)*ROUND(G70,3),2)</f>
      </c>
      <c s="36" t="s">
        <v>121</v>
      </c>
      <c>
        <f>(M70*21)/100</f>
      </c>
      <c t="s">
        <v>28</v>
      </c>
    </row>
    <row r="71" spans="1:5" ht="38.25">
      <c r="A71" s="35" t="s">
        <v>56</v>
      </c>
      <c r="E71" s="39" t="s">
        <v>591</v>
      </c>
    </row>
    <row r="72" spans="1:5" ht="12.75">
      <c r="A72" s="35" t="s">
        <v>57</v>
      </c>
      <c r="E72" s="40" t="s">
        <v>5</v>
      </c>
    </row>
    <row r="73" spans="1:5" ht="25.5">
      <c r="A73" t="s">
        <v>59</v>
      </c>
      <c r="E73" s="39" t="s">
        <v>592</v>
      </c>
    </row>
    <row r="74" spans="1:16" ht="25.5">
      <c r="A74" t="s">
        <v>50</v>
      </c>
      <c s="34" t="s">
        <v>215</v>
      </c>
      <c s="34" t="s">
        <v>593</v>
      </c>
      <c s="35" t="s">
        <v>5</v>
      </c>
      <c s="6" t="s">
        <v>590</v>
      </c>
      <c s="36" t="s">
        <v>82</v>
      </c>
      <c s="37">
        <v>280</v>
      </c>
      <c s="36">
        <v>4.2E-05</v>
      </c>
      <c s="36">
        <f>ROUND(G74*H74,6)</f>
      </c>
      <c r="L74" s="38">
        <v>0</v>
      </c>
      <c s="32">
        <f>ROUND(ROUND(L74,2)*ROUND(G74,3),2)</f>
      </c>
      <c s="36" t="s">
        <v>121</v>
      </c>
      <c>
        <f>(M74*21)/100</f>
      </c>
      <c t="s">
        <v>28</v>
      </c>
    </row>
    <row r="75" spans="1:5" ht="38.25">
      <c r="A75" s="35" t="s">
        <v>56</v>
      </c>
      <c r="E75" s="39" t="s">
        <v>594</v>
      </c>
    </row>
    <row r="76" spans="1:5" ht="12.75">
      <c r="A76" s="35" t="s">
        <v>57</v>
      </c>
      <c r="E76" s="40" t="s">
        <v>5</v>
      </c>
    </row>
    <row r="77" spans="1:5" ht="25.5">
      <c r="A77" t="s">
        <v>59</v>
      </c>
      <c r="E77" s="39" t="s">
        <v>592</v>
      </c>
    </row>
    <row r="78" spans="1:16" ht="25.5">
      <c r="A78" t="s">
        <v>50</v>
      </c>
      <c s="34" t="s">
        <v>219</v>
      </c>
      <c s="34" t="s">
        <v>595</v>
      </c>
      <c s="35" t="s">
        <v>5</v>
      </c>
      <c s="6" t="s">
        <v>596</v>
      </c>
      <c s="36" t="s">
        <v>82</v>
      </c>
      <c s="37">
        <v>80</v>
      </c>
      <c s="36">
        <v>9.5E-05</v>
      </c>
      <c s="36">
        <f>ROUND(G78*H78,6)</f>
      </c>
      <c r="L78" s="38">
        <v>0</v>
      </c>
      <c s="32">
        <f>ROUND(ROUND(L78,2)*ROUND(G78,3),2)</f>
      </c>
      <c s="36" t="s">
        <v>121</v>
      </c>
      <c>
        <f>(M78*21)/100</f>
      </c>
      <c t="s">
        <v>28</v>
      </c>
    </row>
    <row r="79" spans="1:5" ht="38.25">
      <c r="A79" s="35" t="s">
        <v>56</v>
      </c>
      <c r="E79" s="39" t="s">
        <v>597</v>
      </c>
    </row>
    <row r="80" spans="1:5" ht="38.25">
      <c r="A80" s="35" t="s">
        <v>57</v>
      </c>
      <c r="E80" s="40" t="s">
        <v>598</v>
      </c>
    </row>
    <row r="81" spans="1:5" ht="25.5">
      <c r="A81" t="s">
        <v>59</v>
      </c>
      <c r="E81" s="39" t="s">
        <v>592</v>
      </c>
    </row>
    <row r="82" spans="1:16" ht="25.5">
      <c r="A82" t="s">
        <v>50</v>
      </c>
      <c s="34" t="s">
        <v>225</v>
      </c>
      <c s="34" t="s">
        <v>599</v>
      </c>
      <c s="35" t="s">
        <v>5</v>
      </c>
      <c s="6" t="s">
        <v>600</v>
      </c>
      <c s="36" t="s">
        <v>82</v>
      </c>
      <c s="37">
        <v>12</v>
      </c>
      <c s="36">
        <v>0.000309</v>
      </c>
      <c s="36">
        <f>ROUND(G82*H82,6)</f>
      </c>
      <c r="L82" s="38">
        <v>0</v>
      </c>
      <c s="32">
        <f>ROUND(ROUND(L82,2)*ROUND(G82,3),2)</f>
      </c>
      <c s="36" t="s">
        <v>121</v>
      </c>
      <c>
        <f>(M82*21)/100</f>
      </c>
      <c t="s">
        <v>28</v>
      </c>
    </row>
    <row r="83" spans="1:5" ht="38.25">
      <c r="A83" s="35" t="s">
        <v>56</v>
      </c>
      <c r="E83" s="39" t="s">
        <v>601</v>
      </c>
    </row>
    <row r="84" spans="1:5" ht="12.75">
      <c r="A84" s="35" t="s">
        <v>57</v>
      </c>
      <c r="E84" s="40" t="s">
        <v>5</v>
      </c>
    </row>
    <row r="85" spans="1:5" ht="25.5">
      <c r="A85" t="s">
        <v>59</v>
      </c>
      <c r="E85" s="39" t="s">
        <v>592</v>
      </c>
    </row>
    <row r="86" spans="1:16" ht="12.75">
      <c r="A86" t="s">
        <v>50</v>
      </c>
      <c s="34" t="s">
        <v>228</v>
      </c>
      <c s="34" t="s">
        <v>602</v>
      </c>
      <c s="35" t="s">
        <v>5</v>
      </c>
      <c s="6" t="s">
        <v>603</v>
      </c>
      <c s="36" t="s">
        <v>89</v>
      </c>
      <c s="37">
        <v>600</v>
      </c>
      <c s="36">
        <v>0</v>
      </c>
      <c s="36">
        <f>ROUND(G86*H86,6)</f>
      </c>
      <c r="L86" s="38">
        <v>0</v>
      </c>
      <c s="32">
        <f>ROUND(ROUND(L86,2)*ROUND(G86,3),2)</f>
      </c>
      <c s="36" t="s">
        <v>55</v>
      </c>
      <c>
        <f>(M86*21)/100</f>
      </c>
      <c t="s">
        <v>28</v>
      </c>
    </row>
    <row r="87" spans="1:5" ht="12.75">
      <c r="A87" s="35" t="s">
        <v>56</v>
      </c>
      <c r="E87" s="39" t="s">
        <v>603</v>
      </c>
    </row>
    <row r="88" spans="1:5" ht="12.75">
      <c r="A88" s="35" t="s">
        <v>57</v>
      </c>
      <c r="E88" s="40" t="s">
        <v>5</v>
      </c>
    </row>
    <row r="89" spans="1:5" ht="12.75">
      <c r="A89" t="s">
        <v>59</v>
      </c>
      <c r="E89" s="39" t="s">
        <v>5</v>
      </c>
    </row>
    <row r="90" spans="1:16" ht="12.75">
      <c r="A90" t="s">
        <v>50</v>
      </c>
      <c s="34" t="s">
        <v>231</v>
      </c>
      <c s="34" t="s">
        <v>604</v>
      </c>
      <c s="35" t="s">
        <v>5</v>
      </c>
      <c s="6" t="s">
        <v>605</v>
      </c>
      <c s="36" t="s">
        <v>89</v>
      </c>
      <c s="37">
        <v>600</v>
      </c>
      <c s="36">
        <v>0</v>
      </c>
      <c s="36">
        <f>ROUND(G90*H90,6)</f>
      </c>
      <c r="L90" s="38">
        <v>0</v>
      </c>
      <c s="32">
        <f>ROUND(ROUND(L90,2)*ROUND(G90,3),2)</f>
      </c>
      <c s="36" t="s">
        <v>55</v>
      </c>
      <c>
        <f>(M90*21)/100</f>
      </c>
      <c t="s">
        <v>28</v>
      </c>
    </row>
    <row r="91" spans="1:5" ht="12.75">
      <c r="A91" s="35" t="s">
        <v>56</v>
      </c>
      <c r="E91" s="39" t="s">
        <v>605</v>
      </c>
    </row>
    <row r="92" spans="1:5" ht="12.75">
      <c r="A92" s="35" t="s">
        <v>57</v>
      </c>
      <c r="E92" s="40" t="s">
        <v>5</v>
      </c>
    </row>
    <row r="93" spans="1:5" ht="12.75">
      <c r="A93" t="s">
        <v>59</v>
      </c>
      <c r="E93" s="39" t="s">
        <v>5</v>
      </c>
    </row>
    <row r="94" spans="1:16" ht="12.75">
      <c r="A94" t="s">
        <v>50</v>
      </c>
      <c s="34" t="s">
        <v>235</v>
      </c>
      <c s="34" t="s">
        <v>606</v>
      </c>
      <c s="35" t="s">
        <v>5</v>
      </c>
      <c s="6" t="s">
        <v>607</v>
      </c>
      <c s="36" t="s">
        <v>120</v>
      </c>
      <c s="37">
        <v>6</v>
      </c>
      <c s="36">
        <v>0</v>
      </c>
      <c s="36">
        <f>ROUND(G94*H94,6)</f>
      </c>
      <c r="L94" s="38">
        <v>0</v>
      </c>
      <c s="32">
        <f>ROUND(ROUND(L94,2)*ROUND(G94,3),2)</f>
      </c>
      <c s="36" t="s">
        <v>55</v>
      </c>
      <c>
        <f>(M94*21)/100</f>
      </c>
      <c t="s">
        <v>28</v>
      </c>
    </row>
    <row r="95" spans="1:5" ht="12.75">
      <c r="A95" s="35" t="s">
        <v>56</v>
      </c>
      <c r="E95" s="39" t="s">
        <v>607</v>
      </c>
    </row>
    <row r="96" spans="1:5" ht="12.75">
      <c r="A96" s="35" t="s">
        <v>57</v>
      </c>
      <c r="E96" s="40" t="s">
        <v>5</v>
      </c>
    </row>
    <row r="97" spans="1:5" ht="12.75">
      <c r="A97" t="s">
        <v>59</v>
      </c>
      <c r="E97" s="39" t="s">
        <v>5</v>
      </c>
    </row>
    <row r="98" spans="1:16" ht="12.75">
      <c r="A98" t="s">
        <v>50</v>
      </c>
      <c s="34" t="s">
        <v>238</v>
      </c>
      <c s="34" t="s">
        <v>608</v>
      </c>
      <c s="35" t="s">
        <v>5</v>
      </c>
      <c s="6" t="s">
        <v>609</v>
      </c>
      <c s="36" t="s">
        <v>120</v>
      </c>
      <c s="37">
        <v>10</v>
      </c>
      <c s="36">
        <v>0</v>
      </c>
      <c s="36">
        <f>ROUND(G98*H98,6)</f>
      </c>
      <c r="L98" s="38">
        <v>0</v>
      </c>
      <c s="32">
        <f>ROUND(ROUND(L98,2)*ROUND(G98,3),2)</f>
      </c>
      <c s="36" t="s">
        <v>55</v>
      </c>
      <c>
        <f>(M98*21)/100</f>
      </c>
      <c t="s">
        <v>28</v>
      </c>
    </row>
    <row r="99" spans="1:5" ht="12.75">
      <c r="A99" s="35" t="s">
        <v>56</v>
      </c>
      <c r="E99" s="39" t="s">
        <v>609</v>
      </c>
    </row>
    <row r="100" spans="1:5" ht="12.75">
      <c r="A100" s="35" t="s">
        <v>57</v>
      </c>
      <c r="E100" s="40" t="s">
        <v>5</v>
      </c>
    </row>
    <row r="101" spans="1:5" ht="12.75">
      <c r="A101" t="s">
        <v>59</v>
      </c>
      <c r="E101" s="39" t="s">
        <v>5</v>
      </c>
    </row>
    <row r="102" spans="1:16" ht="12.75">
      <c r="A102" t="s">
        <v>50</v>
      </c>
      <c s="34" t="s">
        <v>244</v>
      </c>
      <c s="34" t="s">
        <v>610</v>
      </c>
      <c s="35" t="s">
        <v>5</v>
      </c>
      <c s="6" t="s">
        <v>611</v>
      </c>
      <c s="36" t="s">
        <v>120</v>
      </c>
      <c s="37">
        <v>6</v>
      </c>
      <c s="36">
        <v>0</v>
      </c>
      <c s="36">
        <f>ROUND(G102*H102,6)</f>
      </c>
      <c r="L102" s="38">
        <v>0</v>
      </c>
      <c s="32">
        <f>ROUND(ROUND(L102,2)*ROUND(G102,3),2)</f>
      </c>
      <c s="36" t="s">
        <v>55</v>
      </c>
      <c>
        <f>(M102*21)/100</f>
      </c>
      <c t="s">
        <v>28</v>
      </c>
    </row>
    <row r="103" spans="1:5" ht="12.75">
      <c r="A103" s="35" t="s">
        <v>56</v>
      </c>
      <c r="E103" s="39" t="s">
        <v>611</v>
      </c>
    </row>
    <row r="104" spans="1:5" ht="12.75">
      <c r="A104" s="35" t="s">
        <v>57</v>
      </c>
      <c r="E104" s="40" t="s">
        <v>5</v>
      </c>
    </row>
    <row r="105" spans="1:5" ht="12.75">
      <c r="A105" t="s">
        <v>59</v>
      </c>
      <c r="E105" s="39" t="s">
        <v>5</v>
      </c>
    </row>
    <row r="106" spans="1:16" ht="12.75">
      <c r="A106" t="s">
        <v>50</v>
      </c>
      <c s="34" t="s">
        <v>250</v>
      </c>
      <c s="34" t="s">
        <v>612</v>
      </c>
      <c s="35" t="s">
        <v>5</v>
      </c>
      <c s="6" t="s">
        <v>613</v>
      </c>
      <c s="36" t="s">
        <v>89</v>
      </c>
      <c s="37">
        <v>120</v>
      </c>
      <c s="36">
        <v>0</v>
      </c>
      <c s="36">
        <f>ROUND(G106*H106,6)</f>
      </c>
      <c r="L106" s="38">
        <v>0</v>
      </c>
      <c s="32">
        <f>ROUND(ROUND(L106,2)*ROUND(G106,3),2)</f>
      </c>
      <c s="36" t="s">
        <v>121</v>
      </c>
      <c>
        <f>(M106*21)/100</f>
      </c>
      <c t="s">
        <v>28</v>
      </c>
    </row>
    <row r="107" spans="1:5" ht="12.75">
      <c r="A107" s="35" t="s">
        <v>56</v>
      </c>
      <c r="E107" s="39" t="s">
        <v>613</v>
      </c>
    </row>
    <row r="108" spans="1:5" ht="12.75">
      <c r="A108" s="35" t="s">
        <v>57</v>
      </c>
      <c r="E108" s="40" t="s">
        <v>5</v>
      </c>
    </row>
    <row r="109" spans="1:5" ht="51">
      <c r="A109" t="s">
        <v>59</v>
      </c>
      <c r="E109" s="39" t="s">
        <v>614</v>
      </c>
    </row>
    <row r="110" spans="1:16" ht="25.5">
      <c r="A110" t="s">
        <v>50</v>
      </c>
      <c s="34" t="s">
        <v>286</v>
      </c>
      <c s="34" t="s">
        <v>615</v>
      </c>
      <c s="35" t="s">
        <v>5</v>
      </c>
      <c s="6" t="s">
        <v>616</v>
      </c>
      <c s="36" t="s">
        <v>89</v>
      </c>
      <c s="37">
        <v>9</v>
      </c>
      <c s="36">
        <v>0</v>
      </c>
      <c s="36">
        <f>ROUND(G110*H110,6)</f>
      </c>
      <c r="L110" s="38">
        <v>0</v>
      </c>
      <c s="32">
        <f>ROUND(ROUND(L110,2)*ROUND(G110,3),2)</f>
      </c>
      <c s="36" t="s">
        <v>121</v>
      </c>
      <c>
        <f>(M110*21)/100</f>
      </c>
      <c t="s">
        <v>28</v>
      </c>
    </row>
    <row r="111" spans="1:5" ht="25.5">
      <c r="A111" s="35" t="s">
        <v>56</v>
      </c>
      <c r="E111" s="39" t="s">
        <v>616</v>
      </c>
    </row>
    <row r="112" spans="1:5" ht="12.75">
      <c r="A112" s="35" t="s">
        <v>57</v>
      </c>
      <c r="E112" s="40" t="s">
        <v>5</v>
      </c>
    </row>
    <row r="113" spans="1:5" ht="102">
      <c r="A113" t="s">
        <v>59</v>
      </c>
      <c r="E113" s="39" t="s">
        <v>617</v>
      </c>
    </row>
    <row r="114" spans="1:16" ht="12.75">
      <c r="A114" t="s">
        <v>50</v>
      </c>
      <c s="34" t="s">
        <v>291</v>
      </c>
      <c s="34" t="s">
        <v>618</v>
      </c>
      <c s="35" t="s">
        <v>5</v>
      </c>
      <c s="6" t="s">
        <v>619</v>
      </c>
      <c s="36" t="s">
        <v>120</v>
      </c>
      <c s="37">
        <v>4</v>
      </c>
      <c s="36">
        <v>0.000108</v>
      </c>
      <c s="36">
        <f>ROUND(G114*H114,6)</f>
      </c>
      <c r="L114" s="38">
        <v>0</v>
      </c>
      <c s="32">
        <f>ROUND(ROUND(L114,2)*ROUND(G114,3),2)</f>
      </c>
      <c s="36" t="s">
        <v>121</v>
      </c>
      <c>
        <f>(M114*21)/100</f>
      </c>
      <c t="s">
        <v>28</v>
      </c>
    </row>
    <row r="115" spans="1:5" ht="12.75">
      <c r="A115" s="35" t="s">
        <v>56</v>
      </c>
      <c r="E115" s="39" t="s">
        <v>619</v>
      </c>
    </row>
    <row r="116" spans="1:5" ht="12.75">
      <c r="A116" s="35" t="s">
        <v>57</v>
      </c>
      <c r="E116" s="40" t="s">
        <v>5</v>
      </c>
    </row>
    <row r="117" spans="1:5" ht="12.75">
      <c r="A117" t="s">
        <v>59</v>
      </c>
      <c r="E117" s="39" t="s">
        <v>5</v>
      </c>
    </row>
    <row r="118" spans="1:16" ht="12.75">
      <c r="A118" t="s">
        <v>50</v>
      </c>
      <c s="34" t="s">
        <v>294</v>
      </c>
      <c s="34" t="s">
        <v>620</v>
      </c>
      <c s="35" t="s">
        <v>5</v>
      </c>
      <c s="6" t="s">
        <v>621</v>
      </c>
      <c s="36" t="s">
        <v>120</v>
      </c>
      <c s="37">
        <v>1</v>
      </c>
      <c s="36">
        <v>0.014529</v>
      </c>
      <c s="36">
        <f>ROUND(G118*H118,6)</f>
      </c>
      <c r="L118" s="38">
        <v>0</v>
      </c>
      <c s="32">
        <f>ROUND(ROUND(L118,2)*ROUND(G118,3),2)</f>
      </c>
      <c s="36" t="s">
        <v>121</v>
      </c>
      <c>
        <f>(M118*21)/100</f>
      </c>
      <c t="s">
        <v>28</v>
      </c>
    </row>
    <row r="119" spans="1:5" ht="12.75">
      <c r="A119" s="35" t="s">
        <v>56</v>
      </c>
      <c r="E119" s="39" t="s">
        <v>621</v>
      </c>
    </row>
    <row r="120" spans="1:5" ht="12.75">
      <c r="A120" s="35" t="s">
        <v>57</v>
      </c>
      <c r="E120" s="40" t="s">
        <v>5</v>
      </c>
    </row>
    <row r="121" spans="1:5" ht="12.75">
      <c r="A121" t="s">
        <v>59</v>
      </c>
      <c r="E121" s="39" t="s">
        <v>5</v>
      </c>
    </row>
    <row r="122" spans="1:16" ht="12.75">
      <c r="A122" t="s">
        <v>50</v>
      </c>
      <c s="34" t="s">
        <v>300</v>
      </c>
      <c s="34" t="s">
        <v>622</v>
      </c>
      <c s="35" t="s">
        <v>5</v>
      </c>
      <c s="6" t="s">
        <v>623</v>
      </c>
      <c s="36" t="s">
        <v>89</v>
      </c>
      <c s="37">
        <v>16</v>
      </c>
      <c s="36">
        <v>0.0001</v>
      </c>
      <c s="36">
        <f>ROUND(G122*H122,6)</f>
      </c>
      <c r="L122" s="38">
        <v>0</v>
      </c>
      <c s="32">
        <f>ROUND(ROUND(L122,2)*ROUND(G122,3),2)</f>
      </c>
      <c s="36" t="s">
        <v>55</v>
      </c>
      <c>
        <f>(M122*21)/100</f>
      </c>
      <c t="s">
        <v>28</v>
      </c>
    </row>
    <row r="123" spans="1:5" ht="12.75">
      <c r="A123" s="35" t="s">
        <v>56</v>
      </c>
      <c r="E123" s="39" t="s">
        <v>623</v>
      </c>
    </row>
    <row r="124" spans="1:5" ht="12.75">
      <c r="A124" s="35" t="s">
        <v>57</v>
      </c>
      <c r="E124" s="40" t="s">
        <v>5</v>
      </c>
    </row>
    <row r="125" spans="1:5" ht="12.75">
      <c r="A125" t="s">
        <v>59</v>
      </c>
      <c r="E125" s="39" t="s">
        <v>5</v>
      </c>
    </row>
    <row r="126" spans="1:16" ht="12.75">
      <c r="A126" t="s">
        <v>50</v>
      </c>
      <c s="34" t="s">
        <v>305</v>
      </c>
      <c s="34" t="s">
        <v>624</v>
      </c>
      <c s="35" t="s">
        <v>5</v>
      </c>
      <c s="6" t="s">
        <v>625</v>
      </c>
      <c s="36" t="s">
        <v>89</v>
      </c>
      <c s="37">
        <v>58</v>
      </c>
      <c s="36">
        <v>0.0001</v>
      </c>
      <c s="36">
        <f>ROUND(G126*H126,6)</f>
      </c>
      <c r="L126" s="38">
        <v>0</v>
      </c>
      <c s="32">
        <f>ROUND(ROUND(L126,2)*ROUND(G126,3),2)</f>
      </c>
      <c s="36" t="s">
        <v>55</v>
      </c>
      <c>
        <f>(M126*21)/100</f>
      </c>
      <c t="s">
        <v>28</v>
      </c>
    </row>
    <row r="127" spans="1:5" ht="12.75">
      <c r="A127" s="35" t="s">
        <v>56</v>
      </c>
      <c r="E127" s="39" t="s">
        <v>625</v>
      </c>
    </row>
    <row r="128" spans="1:5" ht="12.75">
      <c r="A128" s="35" t="s">
        <v>57</v>
      </c>
      <c r="E128" s="40" t="s">
        <v>5</v>
      </c>
    </row>
    <row r="129" spans="1:5" ht="12.75">
      <c r="A129" t="s">
        <v>59</v>
      </c>
      <c r="E129" s="39" t="s">
        <v>5</v>
      </c>
    </row>
    <row r="130" spans="1:16" ht="12.75">
      <c r="A130" t="s">
        <v>50</v>
      </c>
      <c s="34" t="s">
        <v>310</v>
      </c>
      <c s="34" t="s">
        <v>626</v>
      </c>
      <c s="35" t="s">
        <v>5</v>
      </c>
      <c s="6" t="s">
        <v>627</v>
      </c>
      <c s="36" t="s">
        <v>89</v>
      </c>
      <c s="37">
        <v>120</v>
      </c>
      <c s="36">
        <v>0.00017</v>
      </c>
      <c s="36">
        <f>ROUND(G130*H130,6)</f>
      </c>
      <c r="L130" s="38">
        <v>0</v>
      </c>
      <c s="32">
        <f>ROUND(ROUND(L130,2)*ROUND(G130,3),2)</f>
      </c>
      <c s="36" t="s">
        <v>121</v>
      </c>
      <c>
        <f>(M130*21)/100</f>
      </c>
      <c t="s">
        <v>28</v>
      </c>
    </row>
    <row r="131" spans="1:5" ht="12.75">
      <c r="A131" s="35" t="s">
        <v>56</v>
      </c>
      <c r="E131" s="39" t="s">
        <v>627</v>
      </c>
    </row>
    <row r="132" spans="1:5" ht="12.75">
      <c r="A132" s="35" t="s">
        <v>57</v>
      </c>
      <c r="E132" s="40" t="s">
        <v>5</v>
      </c>
    </row>
    <row r="133" spans="1:5" ht="25.5">
      <c r="A133" t="s">
        <v>59</v>
      </c>
      <c r="E133" s="39" t="s">
        <v>628</v>
      </c>
    </row>
    <row r="134" spans="1:16" ht="12.75">
      <c r="A134" t="s">
        <v>50</v>
      </c>
      <c s="34" t="s">
        <v>314</v>
      </c>
      <c s="34" t="s">
        <v>629</v>
      </c>
      <c s="35" t="s">
        <v>5</v>
      </c>
      <c s="6" t="s">
        <v>630</v>
      </c>
      <c s="36" t="s">
        <v>89</v>
      </c>
      <c s="37">
        <v>3</v>
      </c>
      <c s="36">
        <v>0.00022</v>
      </c>
      <c s="36">
        <f>ROUND(G134*H134,6)</f>
      </c>
      <c r="L134" s="38">
        <v>0</v>
      </c>
      <c s="32">
        <f>ROUND(ROUND(L134,2)*ROUND(G134,3),2)</f>
      </c>
      <c s="36" t="s">
        <v>121</v>
      </c>
      <c>
        <f>(M134*21)/100</f>
      </c>
      <c t="s">
        <v>28</v>
      </c>
    </row>
    <row r="135" spans="1:5" ht="12.75">
      <c r="A135" s="35" t="s">
        <v>56</v>
      </c>
      <c r="E135" s="39" t="s">
        <v>630</v>
      </c>
    </row>
    <row r="136" spans="1:5" ht="12.75">
      <c r="A136" s="35" t="s">
        <v>57</v>
      </c>
      <c r="E136" s="40" t="s">
        <v>5</v>
      </c>
    </row>
    <row r="137" spans="1:5" ht="25.5">
      <c r="A137" t="s">
        <v>59</v>
      </c>
      <c r="E137" s="39" t="s">
        <v>628</v>
      </c>
    </row>
    <row r="138" spans="1:16" ht="12.75">
      <c r="A138" t="s">
        <v>50</v>
      </c>
      <c s="34" t="s">
        <v>318</v>
      </c>
      <c s="34" t="s">
        <v>631</v>
      </c>
      <c s="35" t="s">
        <v>5</v>
      </c>
      <c s="6" t="s">
        <v>632</v>
      </c>
      <c s="36" t="s">
        <v>89</v>
      </c>
      <c s="37">
        <v>2</v>
      </c>
      <c s="36">
        <v>0.00027</v>
      </c>
      <c s="36">
        <f>ROUND(G138*H138,6)</f>
      </c>
      <c r="L138" s="38">
        <v>0</v>
      </c>
      <c s="32">
        <f>ROUND(ROUND(L138,2)*ROUND(G138,3),2)</f>
      </c>
      <c s="36" t="s">
        <v>121</v>
      </c>
      <c>
        <f>(M138*21)/100</f>
      </c>
      <c t="s">
        <v>28</v>
      </c>
    </row>
    <row r="139" spans="1:5" ht="12.75">
      <c r="A139" s="35" t="s">
        <v>56</v>
      </c>
      <c r="E139" s="39" t="s">
        <v>632</v>
      </c>
    </row>
    <row r="140" spans="1:5" ht="12.75">
      <c r="A140" s="35" t="s">
        <v>57</v>
      </c>
      <c r="E140" s="40" t="s">
        <v>5</v>
      </c>
    </row>
    <row r="141" spans="1:5" ht="25.5">
      <c r="A141" t="s">
        <v>59</v>
      </c>
      <c r="E141" s="39" t="s">
        <v>628</v>
      </c>
    </row>
    <row r="142" spans="1:16" ht="25.5">
      <c r="A142" t="s">
        <v>50</v>
      </c>
      <c s="34" t="s">
        <v>324</v>
      </c>
      <c s="34" t="s">
        <v>633</v>
      </c>
      <c s="35" t="s">
        <v>5</v>
      </c>
      <c s="6" t="s">
        <v>634</v>
      </c>
      <c s="36" t="s">
        <v>89</v>
      </c>
      <c s="37">
        <v>1</v>
      </c>
      <c s="36">
        <v>0.00347</v>
      </c>
      <c s="36">
        <f>ROUND(G142*H142,6)</f>
      </c>
      <c r="L142" s="38">
        <v>0</v>
      </c>
      <c s="32">
        <f>ROUND(ROUND(L142,2)*ROUND(G142,3),2)</f>
      </c>
      <c s="36" t="s">
        <v>121</v>
      </c>
      <c>
        <f>(M142*21)/100</f>
      </c>
      <c t="s">
        <v>28</v>
      </c>
    </row>
    <row r="143" spans="1:5" ht="25.5">
      <c r="A143" s="35" t="s">
        <v>56</v>
      </c>
      <c r="E143" s="39" t="s">
        <v>634</v>
      </c>
    </row>
    <row r="144" spans="1:5" ht="12.75">
      <c r="A144" s="35" t="s">
        <v>57</v>
      </c>
      <c r="E144" s="40" t="s">
        <v>5</v>
      </c>
    </row>
    <row r="145" spans="1:5" ht="12.75">
      <c r="A145" t="s">
        <v>59</v>
      </c>
      <c r="E145" s="39" t="s">
        <v>5</v>
      </c>
    </row>
    <row r="146" spans="1:16" ht="12.75">
      <c r="A146" t="s">
        <v>50</v>
      </c>
      <c s="34" t="s">
        <v>328</v>
      </c>
      <c s="34" t="s">
        <v>635</v>
      </c>
      <c s="35" t="s">
        <v>5</v>
      </c>
      <c s="6" t="s">
        <v>636</v>
      </c>
      <c s="36" t="s">
        <v>89</v>
      </c>
      <c s="37">
        <v>1</v>
      </c>
      <c s="36">
        <v>0.007</v>
      </c>
      <c s="36">
        <f>ROUND(G146*H146,6)</f>
      </c>
      <c r="L146" s="38">
        <v>0</v>
      </c>
      <c s="32">
        <f>ROUND(ROUND(L146,2)*ROUND(G146,3),2)</f>
      </c>
      <c s="36" t="s">
        <v>121</v>
      </c>
      <c>
        <f>(M146*21)/100</f>
      </c>
      <c t="s">
        <v>28</v>
      </c>
    </row>
    <row r="147" spans="1:5" ht="12.75">
      <c r="A147" s="35" t="s">
        <v>56</v>
      </c>
      <c r="E147" s="39" t="s">
        <v>636</v>
      </c>
    </row>
    <row r="148" spans="1:5" ht="12.75">
      <c r="A148" s="35" t="s">
        <v>57</v>
      </c>
      <c r="E148" s="40" t="s">
        <v>5</v>
      </c>
    </row>
    <row r="149" spans="1:5" ht="12.75">
      <c r="A149" t="s">
        <v>59</v>
      </c>
      <c r="E149" s="39" t="s">
        <v>5</v>
      </c>
    </row>
    <row r="150" spans="1:16" ht="12.75">
      <c r="A150" t="s">
        <v>50</v>
      </c>
      <c s="34" t="s">
        <v>332</v>
      </c>
      <c s="34" t="s">
        <v>637</v>
      </c>
      <c s="35" t="s">
        <v>5</v>
      </c>
      <c s="6" t="s">
        <v>638</v>
      </c>
      <c s="36" t="s">
        <v>89</v>
      </c>
      <c s="37">
        <v>7</v>
      </c>
      <c s="36">
        <v>0.00021</v>
      </c>
      <c s="36">
        <f>ROUND(G150*H150,6)</f>
      </c>
      <c r="L150" s="38">
        <v>0</v>
      </c>
      <c s="32">
        <f>ROUND(ROUND(L150,2)*ROUND(G150,3),2)</f>
      </c>
      <c s="36" t="s">
        <v>121</v>
      </c>
      <c>
        <f>(M150*21)/100</f>
      </c>
      <c t="s">
        <v>28</v>
      </c>
    </row>
    <row r="151" spans="1:5" ht="12.75">
      <c r="A151" s="35" t="s">
        <v>56</v>
      </c>
      <c r="E151" s="39" t="s">
        <v>638</v>
      </c>
    </row>
    <row r="152" spans="1:5" ht="12.75">
      <c r="A152" s="35" t="s">
        <v>57</v>
      </c>
      <c r="E152" s="40" t="s">
        <v>5</v>
      </c>
    </row>
    <row r="153" spans="1:5" ht="12.75">
      <c r="A153" t="s">
        <v>59</v>
      </c>
      <c r="E153" s="39" t="s">
        <v>5</v>
      </c>
    </row>
    <row r="154" spans="1:16" ht="12.75">
      <c r="A154" t="s">
        <v>50</v>
      </c>
      <c s="34" t="s">
        <v>335</v>
      </c>
      <c s="34" t="s">
        <v>639</v>
      </c>
      <c s="35" t="s">
        <v>5</v>
      </c>
      <c s="6" t="s">
        <v>640</v>
      </c>
      <c s="36" t="s">
        <v>89</v>
      </c>
      <c s="37">
        <v>25</v>
      </c>
      <c s="36">
        <v>0.00034</v>
      </c>
      <c s="36">
        <f>ROUND(G154*H154,6)</f>
      </c>
      <c r="L154" s="38">
        <v>0</v>
      </c>
      <c s="32">
        <f>ROUND(ROUND(L154,2)*ROUND(G154,3),2)</f>
      </c>
      <c s="36" t="s">
        <v>121</v>
      </c>
      <c>
        <f>(M154*21)/100</f>
      </c>
      <c t="s">
        <v>28</v>
      </c>
    </row>
    <row r="155" spans="1:5" ht="12.75">
      <c r="A155" s="35" t="s">
        <v>56</v>
      </c>
      <c r="E155" s="39" t="s">
        <v>640</v>
      </c>
    </row>
    <row r="156" spans="1:5" ht="12.75">
      <c r="A156" s="35" t="s">
        <v>57</v>
      </c>
      <c r="E156" s="40" t="s">
        <v>5</v>
      </c>
    </row>
    <row r="157" spans="1:5" ht="12.75">
      <c r="A157" t="s">
        <v>59</v>
      </c>
      <c r="E157" s="39" t="s">
        <v>5</v>
      </c>
    </row>
    <row r="158" spans="1:16" ht="12.75">
      <c r="A158" t="s">
        <v>50</v>
      </c>
      <c s="34" t="s">
        <v>341</v>
      </c>
      <c s="34" t="s">
        <v>641</v>
      </c>
      <c s="35" t="s">
        <v>5</v>
      </c>
      <c s="6" t="s">
        <v>642</v>
      </c>
      <c s="36" t="s">
        <v>89</v>
      </c>
      <c s="37">
        <v>12</v>
      </c>
      <c s="36">
        <v>0.0005</v>
      </c>
      <c s="36">
        <f>ROUND(G158*H158,6)</f>
      </c>
      <c r="L158" s="38">
        <v>0</v>
      </c>
      <c s="32">
        <f>ROUND(ROUND(L158,2)*ROUND(G158,3),2)</f>
      </c>
      <c s="36" t="s">
        <v>121</v>
      </c>
      <c>
        <f>(M158*21)/100</f>
      </c>
      <c t="s">
        <v>28</v>
      </c>
    </row>
    <row r="159" spans="1:5" ht="12.75">
      <c r="A159" s="35" t="s">
        <v>56</v>
      </c>
      <c r="E159" s="39" t="s">
        <v>642</v>
      </c>
    </row>
    <row r="160" spans="1:5" ht="12.75">
      <c r="A160" s="35" t="s">
        <v>57</v>
      </c>
      <c r="E160" s="40" t="s">
        <v>5</v>
      </c>
    </row>
    <row r="161" spans="1:5" ht="12.75">
      <c r="A161" t="s">
        <v>59</v>
      </c>
      <c r="E161" s="39" t="s">
        <v>5</v>
      </c>
    </row>
    <row r="162" spans="1:16" ht="12.75">
      <c r="A162" t="s">
        <v>50</v>
      </c>
      <c s="34" t="s">
        <v>255</v>
      </c>
      <c s="34" t="s">
        <v>643</v>
      </c>
      <c s="35" t="s">
        <v>5</v>
      </c>
      <c s="6" t="s">
        <v>644</v>
      </c>
      <c s="36" t="s">
        <v>89</v>
      </c>
      <c s="37">
        <v>3</v>
      </c>
      <c s="36">
        <v>0.00107</v>
      </c>
      <c s="36">
        <f>ROUND(G162*H162,6)</f>
      </c>
      <c r="L162" s="38">
        <v>0</v>
      </c>
      <c s="32">
        <f>ROUND(ROUND(L162,2)*ROUND(G162,3),2)</f>
      </c>
      <c s="36" t="s">
        <v>121</v>
      </c>
      <c>
        <f>(M162*21)/100</f>
      </c>
      <c t="s">
        <v>28</v>
      </c>
    </row>
    <row r="163" spans="1:5" ht="12.75">
      <c r="A163" s="35" t="s">
        <v>56</v>
      </c>
      <c r="E163" s="39" t="s">
        <v>644</v>
      </c>
    </row>
    <row r="164" spans="1:5" ht="12.75">
      <c r="A164" s="35" t="s">
        <v>57</v>
      </c>
      <c r="E164" s="40" t="s">
        <v>5</v>
      </c>
    </row>
    <row r="165" spans="1:5" ht="12.75">
      <c r="A165" t="s">
        <v>59</v>
      </c>
      <c r="E165" s="39" t="s">
        <v>5</v>
      </c>
    </row>
    <row r="166" spans="1:16" ht="12.75">
      <c r="A166" t="s">
        <v>50</v>
      </c>
      <c s="34" t="s">
        <v>259</v>
      </c>
      <c s="34" t="s">
        <v>645</v>
      </c>
      <c s="35" t="s">
        <v>5</v>
      </c>
      <c s="6" t="s">
        <v>646</v>
      </c>
      <c s="36" t="s">
        <v>89</v>
      </c>
      <c s="37">
        <v>10</v>
      </c>
      <c s="36">
        <v>0.00022</v>
      </c>
      <c s="36">
        <f>ROUND(G166*H166,6)</f>
      </c>
      <c r="L166" s="38">
        <v>0</v>
      </c>
      <c s="32">
        <f>ROUND(ROUND(L166,2)*ROUND(G166,3),2)</f>
      </c>
      <c s="36" t="s">
        <v>121</v>
      </c>
      <c>
        <f>(M166*21)/100</f>
      </c>
      <c t="s">
        <v>28</v>
      </c>
    </row>
    <row r="167" spans="1:5" ht="12.75">
      <c r="A167" s="35" t="s">
        <v>56</v>
      </c>
      <c r="E167" s="39" t="s">
        <v>646</v>
      </c>
    </row>
    <row r="168" spans="1:5" ht="12.75">
      <c r="A168" s="35" t="s">
        <v>57</v>
      </c>
      <c r="E168" s="40" t="s">
        <v>5</v>
      </c>
    </row>
    <row r="169" spans="1:5" ht="12.75">
      <c r="A169" t="s">
        <v>59</v>
      </c>
      <c r="E169" s="39" t="s">
        <v>5</v>
      </c>
    </row>
    <row r="170" spans="1:16" ht="12.75">
      <c r="A170" t="s">
        <v>50</v>
      </c>
      <c s="34" t="s">
        <v>262</v>
      </c>
      <c s="34" t="s">
        <v>647</v>
      </c>
      <c s="35" t="s">
        <v>5</v>
      </c>
      <c s="6" t="s">
        <v>648</v>
      </c>
      <c s="36" t="s">
        <v>89</v>
      </c>
      <c s="37">
        <v>1</v>
      </c>
      <c s="36">
        <v>0.00071</v>
      </c>
      <c s="36">
        <f>ROUND(G170*H170,6)</f>
      </c>
      <c r="L170" s="38">
        <v>0</v>
      </c>
      <c s="32">
        <f>ROUND(ROUND(L170,2)*ROUND(G170,3),2)</f>
      </c>
      <c s="36" t="s">
        <v>121</v>
      </c>
      <c>
        <f>(M170*21)/100</f>
      </c>
      <c t="s">
        <v>28</v>
      </c>
    </row>
    <row r="171" spans="1:5" ht="12.75">
      <c r="A171" s="35" t="s">
        <v>56</v>
      </c>
      <c r="E171" s="39" t="s">
        <v>648</v>
      </c>
    </row>
    <row r="172" spans="1:5" ht="12.75">
      <c r="A172" s="35" t="s">
        <v>57</v>
      </c>
      <c r="E172" s="40" t="s">
        <v>5</v>
      </c>
    </row>
    <row r="173" spans="1:5" ht="12.75">
      <c r="A173" t="s">
        <v>59</v>
      </c>
      <c r="E173" s="39" t="s">
        <v>5</v>
      </c>
    </row>
    <row r="174" spans="1:16" ht="12.75">
      <c r="A174" t="s">
        <v>50</v>
      </c>
      <c s="34" t="s">
        <v>268</v>
      </c>
      <c s="34" t="s">
        <v>649</v>
      </c>
      <c s="35" t="s">
        <v>5</v>
      </c>
      <c s="6" t="s">
        <v>650</v>
      </c>
      <c s="36" t="s">
        <v>89</v>
      </c>
      <c s="37">
        <v>12</v>
      </c>
      <c s="36">
        <v>0</v>
      </c>
      <c s="36">
        <f>ROUND(G174*H174,6)</f>
      </c>
      <c r="L174" s="38">
        <v>0</v>
      </c>
      <c s="32">
        <f>ROUND(ROUND(L174,2)*ROUND(G174,3),2)</f>
      </c>
      <c s="36" t="s">
        <v>55</v>
      </c>
      <c>
        <f>(M174*21)/100</f>
      </c>
      <c t="s">
        <v>28</v>
      </c>
    </row>
    <row r="175" spans="1:5" ht="12.75">
      <c r="A175" s="35" t="s">
        <v>56</v>
      </c>
      <c r="E175" s="39" t="s">
        <v>650</v>
      </c>
    </row>
    <row r="176" spans="1:5" ht="12.75">
      <c r="A176" s="35" t="s">
        <v>57</v>
      </c>
      <c r="E176" s="40" t="s">
        <v>5</v>
      </c>
    </row>
    <row r="177" spans="1:5" ht="12.75">
      <c r="A177" t="s">
        <v>59</v>
      </c>
      <c r="E177" s="39" t="s">
        <v>5</v>
      </c>
    </row>
    <row r="178" spans="1:16" ht="12.75">
      <c r="A178" t="s">
        <v>50</v>
      </c>
      <c s="34" t="s">
        <v>272</v>
      </c>
      <c s="34" t="s">
        <v>651</v>
      </c>
      <c s="35" t="s">
        <v>5</v>
      </c>
      <c s="6" t="s">
        <v>652</v>
      </c>
      <c s="36" t="s">
        <v>89</v>
      </c>
      <c s="37">
        <v>2</v>
      </c>
      <c s="36">
        <v>0</v>
      </c>
      <c s="36">
        <f>ROUND(G178*H178,6)</f>
      </c>
      <c r="L178" s="38">
        <v>0</v>
      </c>
      <c s="32">
        <f>ROUND(ROUND(L178,2)*ROUND(G178,3),2)</f>
      </c>
      <c s="36" t="s">
        <v>55</v>
      </c>
      <c>
        <f>(M178*21)/100</f>
      </c>
      <c t="s">
        <v>28</v>
      </c>
    </row>
    <row r="179" spans="1:5" ht="12.75">
      <c r="A179" s="35" t="s">
        <v>56</v>
      </c>
      <c r="E179" s="39" t="s">
        <v>652</v>
      </c>
    </row>
    <row r="180" spans="1:5" ht="12.75">
      <c r="A180" s="35" t="s">
        <v>57</v>
      </c>
      <c r="E180" s="40" t="s">
        <v>5</v>
      </c>
    </row>
    <row r="181" spans="1:5" ht="12.75">
      <c r="A181" t="s">
        <v>59</v>
      </c>
      <c r="E181" s="39" t="s">
        <v>5</v>
      </c>
    </row>
    <row r="182" spans="1:16" ht="25.5">
      <c r="A182" t="s">
        <v>50</v>
      </c>
      <c s="34" t="s">
        <v>276</v>
      </c>
      <c s="34" t="s">
        <v>653</v>
      </c>
      <c s="35" t="s">
        <v>5</v>
      </c>
      <c s="6" t="s">
        <v>654</v>
      </c>
      <c s="36" t="s">
        <v>120</v>
      </c>
      <c s="37">
        <v>6</v>
      </c>
      <c s="36">
        <v>0.028196</v>
      </c>
      <c s="36">
        <f>ROUND(G182*H182,6)</f>
      </c>
      <c r="L182" s="38">
        <v>0</v>
      </c>
      <c s="32">
        <f>ROUND(ROUND(L182,2)*ROUND(G182,3),2)</f>
      </c>
      <c s="36" t="s">
        <v>121</v>
      </c>
      <c>
        <f>(M182*21)/100</f>
      </c>
      <c t="s">
        <v>28</v>
      </c>
    </row>
    <row r="183" spans="1:5" ht="25.5">
      <c r="A183" s="35" t="s">
        <v>56</v>
      </c>
      <c r="E183" s="39" t="s">
        <v>654</v>
      </c>
    </row>
    <row r="184" spans="1:5" ht="12.75">
      <c r="A184" s="35" t="s">
        <v>57</v>
      </c>
      <c r="E184" s="40" t="s">
        <v>5</v>
      </c>
    </row>
    <row r="185" spans="1:5" ht="12.75">
      <c r="A185" t="s">
        <v>59</v>
      </c>
      <c r="E185" s="39" t="s">
        <v>5</v>
      </c>
    </row>
    <row r="186" spans="1:16" ht="12.75">
      <c r="A186" t="s">
        <v>50</v>
      </c>
      <c s="34" t="s">
        <v>280</v>
      </c>
      <c s="34" t="s">
        <v>655</v>
      </c>
      <c s="35" t="s">
        <v>5</v>
      </c>
      <c s="6" t="s">
        <v>656</v>
      </c>
      <c s="36" t="s">
        <v>89</v>
      </c>
      <c s="37">
        <v>6</v>
      </c>
      <c s="36">
        <v>0</v>
      </c>
      <c s="36">
        <f>ROUND(G186*H186,6)</f>
      </c>
      <c r="L186" s="38">
        <v>0</v>
      </c>
      <c s="32">
        <f>ROUND(ROUND(L186,2)*ROUND(G186,3),2)</f>
      </c>
      <c s="36" t="s">
        <v>55</v>
      </c>
      <c>
        <f>(M186*21)/100</f>
      </c>
      <c t="s">
        <v>28</v>
      </c>
    </row>
    <row r="187" spans="1:5" ht="12.75">
      <c r="A187" s="35" t="s">
        <v>56</v>
      </c>
      <c r="E187" s="39" t="s">
        <v>656</v>
      </c>
    </row>
    <row r="188" spans="1:5" ht="12.75">
      <c r="A188" s="35" t="s">
        <v>57</v>
      </c>
      <c r="E188" s="40" t="s">
        <v>5</v>
      </c>
    </row>
    <row r="189" spans="1:5" ht="12.75">
      <c r="A189" t="s">
        <v>59</v>
      </c>
      <c r="E189" s="39" t="s">
        <v>5</v>
      </c>
    </row>
    <row r="190" spans="1:16" ht="12.75">
      <c r="A190" t="s">
        <v>50</v>
      </c>
      <c s="34" t="s">
        <v>528</v>
      </c>
      <c s="34" t="s">
        <v>657</v>
      </c>
      <c s="35" t="s">
        <v>5</v>
      </c>
      <c s="6" t="s">
        <v>658</v>
      </c>
      <c s="36" t="s">
        <v>89</v>
      </c>
      <c s="37">
        <v>6</v>
      </c>
      <c s="36">
        <v>0</v>
      </c>
      <c s="36">
        <f>ROUND(G190*H190,6)</f>
      </c>
      <c r="L190" s="38">
        <v>0</v>
      </c>
      <c s="32">
        <f>ROUND(ROUND(L190,2)*ROUND(G190,3),2)</f>
      </c>
      <c s="36" t="s">
        <v>55</v>
      </c>
      <c>
        <f>(M190*21)/100</f>
      </c>
      <c t="s">
        <v>28</v>
      </c>
    </row>
    <row r="191" spans="1:5" ht="12.75">
      <c r="A191" s="35" t="s">
        <v>56</v>
      </c>
      <c r="E191" s="39" t="s">
        <v>658</v>
      </c>
    </row>
    <row r="192" spans="1:5" ht="12.75">
      <c r="A192" s="35" t="s">
        <v>57</v>
      </c>
      <c r="E192" s="40" t="s">
        <v>5</v>
      </c>
    </row>
    <row r="193" spans="1:5" ht="12.75">
      <c r="A193" t="s">
        <v>59</v>
      </c>
      <c r="E193" s="39" t="s">
        <v>5</v>
      </c>
    </row>
    <row r="194" spans="1:16" ht="12.75">
      <c r="A194" t="s">
        <v>50</v>
      </c>
      <c s="34" t="s">
        <v>532</v>
      </c>
      <c s="34" t="s">
        <v>659</v>
      </c>
      <c s="35" t="s">
        <v>5</v>
      </c>
      <c s="6" t="s">
        <v>660</v>
      </c>
      <c s="36" t="s">
        <v>89</v>
      </c>
      <c s="37">
        <v>6</v>
      </c>
      <c s="36">
        <v>0</v>
      </c>
      <c s="36">
        <f>ROUND(G194*H194,6)</f>
      </c>
      <c r="L194" s="38">
        <v>0</v>
      </c>
      <c s="32">
        <f>ROUND(ROUND(L194,2)*ROUND(G194,3),2)</f>
      </c>
      <c s="36" t="s">
        <v>55</v>
      </c>
      <c>
        <f>(M194*21)/100</f>
      </c>
      <c t="s">
        <v>28</v>
      </c>
    </row>
    <row r="195" spans="1:5" ht="12.75">
      <c r="A195" s="35" t="s">
        <v>56</v>
      </c>
      <c r="E195" s="39" t="s">
        <v>660</v>
      </c>
    </row>
    <row r="196" spans="1:5" ht="12.75">
      <c r="A196" s="35" t="s">
        <v>57</v>
      </c>
      <c r="E196" s="40" t="s">
        <v>5</v>
      </c>
    </row>
    <row r="197" spans="1:5" ht="12.75">
      <c r="A197" t="s">
        <v>59</v>
      </c>
      <c r="E197" s="39" t="s">
        <v>5</v>
      </c>
    </row>
    <row r="198" spans="1:16" ht="12.75">
      <c r="A198" t="s">
        <v>50</v>
      </c>
      <c s="34" t="s">
        <v>533</v>
      </c>
      <c s="34" t="s">
        <v>661</v>
      </c>
      <c s="35" t="s">
        <v>5</v>
      </c>
      <c s="6" t="s">
        <v>662</v>
      </c>
      <c s="36" t="s">
        <v>89</v>
      </c>
      <c s="37">
        <v>1</v>
      </c>
      <c s="36">
        <v>0.011584</v>
      </c>
      <c s="36">
        <f>ROUND(G198*H198,6)</f>
      </c>
      <c r="L198" s="38">
        <v>0</v>
      </c>
      <c s="32">
        <f>ROUND(ROUND(L198,2)*ROUND(G198,3),2)</f>
      </c>
      <c s="36" t="s">
        <v>121</v>
      </c>
      <c>
        <f>(M198*21)/100</f>
      </c>
      <c t="s">
        <v>28</v>
      </c>
    </row>
    <row r="199" spans="1:5" ht="12.75">
      <c r="A199" s="35" t="s">
        <v>56</v>
      </c>
      <c r="E199" s="39" t="s">
        <v>662</v>
      </c>
    </row>
    <row r="200" spans="1:5" ht="12.75">
      <c r="A200" s="35" t="s">
        <v>57</v>
      </c>
      <c r="E200" s="40" t="s">
        <v>5</v>
      </c>
    </row>
    <row r="201" spans="1:5" ht="25.5">
      <c r="A201" t="s">
        <v>59</v>
      </c>
      <c r="E201" s="39" t="s">
        <v>663</v>
      </c>
    </row>
    <row r="202" spans="1:16" ht="25.5">
      <c r="A202" t="s">
        <v>50</v>
      </c>
      <c s="34" t="s">
        <v>538</v>
      </c>
      <c s="34" t="s">
        <v>664</v>
      </c>
      <c s="35" t="s">
        <v>5</v>
      </c>
      <c s="6" t="s">
        <v>665</v>
      </c>
      <c s="36" t="s">
        <v>89</v>
      </c>
      <c s="37">
        <v>10</v>
      </c>
      <c s="36">
        <v>0.001275</v>
      </c>
      <c s="36">
        <f>ROUND(G202*H202,6)</f>
      </c>
      <c r="L202" s="38">
        <v>0</v>
      </c>
      <c s="32">
        <f>ROUND(ROUND(L202,2)*ROUND(G202,3),2)</f>
      </c>
      <c s="36" t="s">
        <v>121</v>
      </c>
      <c>
        <f>(M202*21)/100</f>
      </c>
      <c t="s">
        <v>28</v>
      </c>
    </row>
    <row r="203" spans="1:5" ht="25.5">
      <c r="A203" s="35" t="s">
        <v>56</v>
      </c>
      <c r="E203" s="39" t="s">
        <v>665</v>
      </c>
    </row>
    <row r="204" spans="1:5" ht="12.75">
      <c r="A204" s="35" t="s">
        <v>57</v>
      </c>
      <c r="E204" s="40" t="s">
        <v>5</v>
      </c>
    </row>
    <row r="205" spans="1:5" ht="25.5">
      <c r="A205" t="s">
        <v>59</v>
      </c>
      <c r="E205" s="39" t="s">
        <v>663</v>
      </c>
    </row>
    <row r="206" spans="1:16" ht="25.5">
      <c r="A206" t="s">
        <v>50</v>
      </c>
      <c s="34" t="s">
        <v>541</v>
      </c>
      <c s="34" t="s">
        <v>666</v>
      </c>
      <c s="35" t="s">
        <v>5</v>
      </c>
      <c s="6" t="s">
        <v>667</v>
      </c>
      <c s="36" t="s">
        <v>82</v>
      </c>
      <c s="37">
        <v>835</v>
      </c>
      <c s="36">
        <v>0.00019</v>
      </c>
      <c s="36">
        <f>ROUND(G206*H206,6)</f>
      </c>
      <c r="L206" s="38">
        <v>0</v>
      </c>
      <c s="32">
        <f>ROUND(ROUND(L206,2)*ROUND(G206,3),2)</f>
      </c>
      <c s="36" t="s">
        <v>121</v>
      </c>
      <c>
        <f>(M206*21)/100</f>
      </c>
      <c t="s">
        <v>28</v>
      </c>
    </row>
    <row r="207" spans="1:5" ht="25.5">
      <c r="A207" s="35" t="s">
        <v>56</v>
      </c>
      <c r="E207" s="39" t="s">
        <v>667</v>
      </c>
    </row>
    <row r="208" spans="1:5" ht="12.75">
      <c r="A208" s="35" t="s">
        <v>57</v>
      </c>
      <c r="E208" s="40" t="s">
        <v>5</v>
      </c>
    </row>
    <row r="209" spans="1:5" ht="63.75">
      <c r="A209" t="s">
        <v>59</v>
      </c>
      <c r="E209" s="39" t="s">
        <v>668</v>
      </c>
    </row>
    <row r="210" spans="1:16" ht="25.5">
      <c r="A210" t="s">
        <v>50</v>
      </c>
      <c s="34" t="s">
        <v>542</v>
      </c>
      <c s="34" t="s">
        <v>669</v>
      </c>
      <c s="35" t="s">
        <v>5</v>
      </c>
      <c s="6" t="s">
        <v>670</v>
      </c>
      <c s="36" t="s">
        <v>82</v>
      </c>
      <c s="37">
        <v>835</v>
      </c>
      <c s="36">
        <v>1E-05</v>
      </c>
      <c s="36">
        <f>ROUND(G210*H210,6)</f>
      </c>
      <c r="L210" s="38">
        <v>0</v>
      </c>
      <c s="32">
        <f>ROUND(ROUND(L210,2)*ROUND(G210,3),2)</f>
      </c>
      <c s="36" t="s">
        <v>121</v>
      </c>
      <c>
        <f>(M210*21)/100</f>
      </c>
      <c t="s">
        <v>28</v>
      </c>
    </row>
    <row r="211" spans="1:5" ht="25.5">
      <c r="A211" s="35" t="s">
        <v>56</v>
      </c>
      <c r="E211" s="39" t="s">
        <v>670</v>
      </c>
    </row>
    <row r="212" spans="1:5" ht="12.75">
      <c r="A212" s="35" t="s">
        <v>57</v>
      </c>
      <c r="E212" s="40" t="s">
        <v>5</v>
      </c>
    </row>
    <row r="213" spans="1:5" ht="63.75">
      <c r="A213" t="s">
        <v>59</v>
      </c>
      <c r="E213" s="39" t="s">
        <v>668</v>
      </c>
    </row>
    <row r="214" spans="1:16" ht="25.5">
      <c r="A214" t="s">
        <v>50</v>
      </c>
      <c s="34" t="s">
        <v>543</v>
      </c>
      <c s="34" t="s">
        <v>671</v>
      </c>
      <c s="35" t="s">
        <v>5</v>
      </c>
      <c s="6" t="s">
        <v>672</v>
      </c>
      <c s="36" t="s">
        <v>182</v>
      </c>
      <c s="37">
        <v>0.328</v>
      </c>
      <c s="36">
        <v>0</v>
      </c>
      <c s="36">
        <f>ROUND(G214*H214,6)</f>
      </c>
      <c r="L214" s="38">
        <v>0</v>
      </c>
      <c s="32">
        <f>ROUND(ROUND(L214,2)*ROUND(G214,3),2)</f>
      </c>
      <c s="36" t="s">
        <v>121</v>
      </c>
      <c>
        <f>(M214*21)/100</f>
      </c>
      <c t="s">
        <v>28</v>
      </c>
    </row>
    <row r="215" spans="1:5" ht="25.5">
      <c r="A215" s="35" t="s">
        <v>56</v>
      </c>
      <c r="E215" s="39" t="s">
        <v>672</v>
      </c>
    </row>
    <row r="216" spans="1:5" ht="12.75">
      <c r="A216" s="35" t="s">
        <v>57</v>
      </c>
      <c r="E216" s="40" t="s">
        <v>5</v>
      </c>
    </row>
    <row r="217" spans="1:5" ht="12.75">
      <c r="A217" t="s">
        <v>59</v>
      </c>
      <c r="E217" s="39" t="s">
        <v>5</v>
      </c>
    </row>
    <row r="218" spans="1:13" ht="12.75">
      <c r="A218" t="s">
        <v>47</v>
      </c>
      <c r="C218" s="31" t="s">
        <v>673</v>
      </c>
      <c r="E218" s="33" t="s">
        <v>674</v>
      </c>
      <c r="J218" s="32">
        <f>0</f>
      </c>
      <c s="32">
        <f>0</f>
      </c>
      <c s="32">
        <f>0+L219+L223</f>
      </c>
      <c s="32">
        <f>0+M219+M223</f>
      </c>
    </row>
    <row r="219" spans="1:16" ht="12.75">
      <c r="A219" t="s">
        <v>50</v>
      </c>
      <c s="34" t="s">
        <v>544</v>
      </c>
      <c s="34" t="s">
        <v>675</v>
      </c>
      <c s="35" t="s">
        <v>5</v>
      </c>
      <c s="6" t="s">
        <v>676</v>
      </c>
      <c s="36" t="s">
        <v>89</v>
      </c>
      <c s="37">
        <v>1</v>
      </c>
      <c s="36">
        <v>0</v>
      </c>
      <c s="36">
        <f>ROUND(G219*H219,6)</f>
      </c>
      <c r="L219" s="38">
        <v>0</v>
      </c>
      <c s="32">
        <f>ROUND(ROUND(L219,2)*ROUND(G219,3),2)</f>
      </c>
      <c s="36" t="s">
        <v>55</v>
      </c>
      <c>
        <f>(M219*21)/100</f>
      </c>
      <c t="s">
        <v>28</v>
      </c>
    </row>
    <row r="220" spans="1:5" ht="12.75">
      <c r="A220" s="35" t="s">
        <v>56</v>
      </c>
      <c r="E220" s="39" t="s">
        <v>676</v>
      </c>
    </row>
    <row r="221" spans="1:5" ht="12.75">
      <c r="A221" s="35" t="s">
        <v>57</v>
      </c>
      <c r="E221" s="40" t="s">
        <v>5</v>
      </c>
    </row>
    <row r="222" spans="1:5" ht="12.75">
      <c r="A222" t="s">
        <v>59</v>
      </c>
      <c r="E222" s="39" t="s">
        <v>5</v>
      </c>
    </row>
    <row r="223" spans="1:16" ht="25.5">
      <c r="A223" t="s">
        <v>50</v>
      </c>
      <c s="34" t="s">
        <v>548</v>
      </c>
      <c s="34" t="s">
        <v>677</v>
      </c>
      <c s="35" t="s">
        <v>5</v>
      </c>
      <c s="6" t="s">
        <v>678</v>
      </c>
      <c s="36" t="s">
        <v>182</v>
      </c>
      <c s="37">
        <v>0.001</v>
      </c>
      <c s="36">
        <v>0</v>
      </c>
      <c s="36">
        <f>ROUND(G223*H223,6)</f>
      </c>
      <c r="L223" s="38">
        <v>0</v>
      </c>
      <c s="32">
        <f>ROUND(ROUND(L223,2)*ROUND(G223,3),2)</f>
      </c>
      <c s="36" t="s">
        <v>121</v>
      </c>
      <c>
        <f>(M223*21)/100</f>
      </c>
      <c t="s">
        <v>28</v>
      </c>
    </row>
    <row r="224" spans="1:5" ht="25.5">
      <c r="A224" s="35" t="s">
        <v>56</v>
      </c>
      <c r="E224" s="39" t="s">
        <v>678</v>
      </c>
    </row>
    <row r="225" spans="1:5" ht="12.75">
      <c r="A225" s="35" t="s">
        <v>57</v>
      </c>
      <c r="E225" s="40" t="s">
        <v>5</v>
      </c>
    </row>
    <row r="226" spans="1:5" ht="114.75">
      <c r="A226" t="s">
        <v>59</v>
      </c>
      <c r="E226" s="39" t="s">
        <v>679</v>
      </c>
    </row>
    <row r="227" spans="1:13" ht="12.75">
      <c r="A227" t="s">
        <v>47</v>
      </c>
      <c r="C227" s="31" t="s">
        <v>680</v>
      </c>
      <c r="E227" s="33" t="s">
        <v>681</v>
      </c>
      <c r="J227" s="32">
        <f>0</f>
      </c>
      <c s="32">
        <f>0</f>
      </c>
      <c s="32">
        <f>0+L228+L232+L236+L240+L244+L248+L252+L256+L260+L264+L268+L272+L276+L280+L284+L288+L292+L296+L300+L304+L308+L312+L316+L320+L324+L328+L332+L336+L340+L344+L348+L352+L356+L360+L364+L368+L372+L376+L380+L384+L388+L392+L396+L400+L404+L408+L412+L416+L420+L424+L428+L432+L436+L440+L444+L448+L452+L456+L460+L464+L468+L472+L476+L480+L484+L488+L492+L496</f>
      </c>
      <c s="32">
        <f>0+M228+M232+M236+M240+M244+M248+M252+M256+M260+M264+M268+M272+M276+M280+M284+M288+M292+M296+M300+M304+M308+M312+M316+M320+M324+M328+M332+M336+M340+M344+M348+M352+M356+M360+M364+M368+M372+M376+M380+M384+M388+M392+M396+M400+M404+M408+M412+M416+M420+M424+M428+M432+M436+M440+M444+M448+M452+M456+M460+M464+M468+M472+M476+M480+M484+M488+M492+M496</f>
      </c>
    </row>
    <row r="228" spans="1:16" ht="12.75">
      <c r="A228" t="s">
        <v>50</v>
      </c>
      <c s="34" t="s">
        <v>682</v>
      </c>
      <c s="34" t="s">
        <v>683</v>
      </c>
      <c s="35" t="s">
        <v>5</v>
      </c>
      <c s="6" t="s">
        <v>684</v>
      </c>
      <c s="36" t="s">
        <v>89</v>
      </c>
      <c s="37">
        <v>1</v>
      </c>
      <c s="36">
        <v>0.001829</v>
      </c>
      <c s="36">
        <f>ROUND(G228*H228,6)</f>
      </c>
      <c r="L228" s="38">
        <v>0</v>
      </c>
      <c s="32">
        <f>ROUND(ROUND(L228,2)*ROUND(G228,3),2)</f>
      </c>
      <c s="36" t="s">
        <v>121</v>
      </c>
      <c>
        <f>(M228*21)/100</f>
      </c>
      <c t="s">
        <v>28</v>
      </c>
    </row>
    <row r="229" spans="1:5" ht="12.75">
      <c r="A229" s="35" t="s">
        <v>56</v>
      </c>
      <c r="E229" s="39" t="s">
        <v>684</v>
      </c>
    </row>
    <row r="230" spans="1:5" ht="12.75">
      <c r="A230" s="35" t="s">
        <v>57</v>
      </c>
      <c r="E230" s="40" t="s">
        <v>5</v>
      </c>
    </row>
    <row r="231" spans="1:5" ht="25.5">
      <c r="A231" t="s">
        <v>59</v>
      </c>
      <c r="E231" s="39" t="s">
        <v>685</v>
      </c>
    </row>
    <row r="232" spans="1:16" ht="12.75">
      <c r="A232" t="s">
        <v>50</v>
      </c>
      <c s="34" t="s">
        <v>686</v>
      </c>
      <c s="34" t="s">
        <v>687</v>
      </c>
      <c s="35" t="s">
        <v>5</v>
      </c>
      <c s="6" t="s">
        <v>688</v>
      </c>
      <c s="36" t="s">
        <v>89</v>
      </c>
      <c s="37">
        <v>1</v>
      </c>
      <c s="36">
        <v>0</v>
      </c>
      <c s="36">
        <f>ROUND(G232*H232,6)</f>
      </c>
      <c r="L232" s="38">
        <v>0</v>
      </c>
      <c s="32">
        <f>ROUND(ROUND(L232,2)*ROUND(G232,3),2)</f>
      </c>
      <c s="36" t="s">
        <v>55</v>
      </c>
      <c>
        <f>(M232*21)/100</f>
      </c>
      <c t="s">
        <v>28</v>
      </c>
    </row>
    <row r="233" spans="1:5" ht="12.75">
      <c r="A233" s="35" t="s">
        <v>56</v>
      </c>
      <c r="E233" s="39" t="s">
        <v>688</v>
      </c>
    </row>
    <row r="234" spans="1:5" ht="25.5">
      <c r="A234" s="35" t="s">
        <v>57</v>
      </c>
      <c r="E234" s="40" t="s">
        <v>689</v>
      </c>
    </row>
    <row r="235" spans="1:5" ht="12.75">
      <c r="A235" t="s">
        <v>59</v>
      </c>
      <c r="E235" s="39" t="s">
        <v>5</v>
      </c>
    </row>
    <row r="236" spans="1:16" ht="12.75">
      <c r="A236" t="s">
        <v>50</v>
      </c>
      <c s="34" t="s">
        <v>690</v>
      </c>
      <c s="34" t="s">
        <v>691</v>
      </c>
      <c s="35" t="s">
        <v>5</v>
      </c>
      <c s="6" t="s">
        <v>692</v>
      </c>
      <c s="36" t="s">
        <v>89</v>
      </c>
      <c s="37">
        <v>3</v>
      </c>
      <c s="36">
        <v>9.9E-05</v>
      </c>
      <c s="36">
        <f>ROUND(G236*H236,6)</f>
      </c>
      <c r="L236" s="38">
        <v>0</v>
      </c>
      <c s="32">
        <f>ROUND(ROUND(L236,2)*ROUND(G236,3),2)</f>
      </c>
      <c s="36" t="s">
        <v>121</v>
      </c>
      <c>
        <f>(M236*21)/100</f>
      </c>
      <c t="s">
        <v>28</v>
      </c>
    </row>
    <row r="237" spans="1:5" ht="12.75">
      <c r="A237" s="35" t="s">
        <v>56</v>
      </c>
      <c r="E237" s="39" t="s">
        <v>692</v>
      </c>
    </row>
    <row r="238" spans="1:5" ht="12.75">
      <c r="A238" s="35" t="s">
        <v>57</v>
      </c>
      <c r="E238" s="40" t="s">
        <v>5</v>
      </c>
    </row>
    <row r="239" spans="1:5" ht="25.5">
      <c r="A239" t="s">
        <v>59</v>
      </c>
      <c r="E239" s="39" t="s">
        <v>685</v>
      </c>
    </row>
    <row r="240" spans="1:16" ht="12.75">
      <c r="A240" t="s">
        <v>50</v>
      </c>
      <c s="34" t="s">
        <v>693</v>
      </c>
      <c s="34" t="s">
        <v>694</v>
      </c>
      <c s="35" t="s">
        <v>5</v>
      </c>
      <c s="6" t="s">
        <v>695</v>
      </c>
      <c s="36" t="s">
        <v>89</v>
      </c>
      <c s="37">
        <v>3</v>
      </c>
      <c s="36">
        <v>0.014</v>
      </c>
      <c s="36">
        <f>ROUND(G240*H240,6)</f>
      </c>
      <c r="L240" s="38">
        <v>0</v>
      </c>
      <c s="32">
        <f>ROUND(ROUND(L240,2)*ROUND(G240,3),2)</f>
      </c>
      <c s="36" t="s">
        <v>121</v>
      </c>
      <c>
        <f>(M240*21)/100</f>
      </c>
      <c t="s">
        <v>28</v>
      </c>
    </row>
    <row r="241" spans="1:5" ht="12.75">
      <c r="A241" s="35" t="s">
        <v>56</v>
      </c>
      <c r="E241" s="39" t="s">
        <v>695</v>
      </c>
    </row>
    <row r="242" spans="1:5" ht="25.5">
      <c r="A242" s="35" t="s">
        <v>57</v>
      </c>
      <c r="E242" s="40" t="s">
        <v>696</v>
      </c>
    </row>
    <row r="243" spans="1:5" ht="12.75">
      <c r="A243" t="s">
        <v>59</v>
      </c>
      <c r="E243" s="39" t="s">
        <v>5</v>
      </c>
    </row>
    <row r="244" spans="1:16" ht="12.75">
      <c r="A244" t="s">
        <v>50</v>
      </c>
      <c s="34" t="s">
        <v>697</v>
      </c>
      <c s="34" t="s">
        <v>698</v>
      </c>
      <c s="35" t="s">
        <v>5</v>
      </c>
      <c s="6" t="s">
        <v>699</v>
      </c>
      <c s="36" t="s">
        <v>89</v>
      </c>
      <c s="37">
        <v>9</v>
      </c>
      <c s="36">
        <v>0.002469</v>
      </c>
      <c s="36">
        <f>ROUND(G244*H244,6)</f>
      </c>
      <c r="L244" s="38">
        <v>0</v>
      </c>
      <c s="32">
        <f>ROUND(ROUND(L244,2)*ROUND(G244,3),2)</f>
      </c>
      <c s="36" t="s">
        <v>121</v>
      </c>
      <c>
        <f>(M244*21)/100</f>
      </c>
      <c t="s">
        <v>28</v>
      </c>
    </row>
    <row r="245" spans="1:5" ht="12.75">
      <c r="A245" s="35" t="s">
        <v>56</v>
      </c>
      <c r="E245" s="39" t="s">
        <v>699</v>
      </c>
    </row>
    <row r="246" spans="1:5" ht="12.75">
      <c r="A246" s="35" t="s">
        <v>57</v>
      </c>
      <c r="E246" s="40" t="s">
        <v>5</v>
      </c>
    </row>
    <row r="247" spans="1:5" ht="25.5">
      <c r="A247" t="s">
        <v>59</v>
      </c>
      <c r="E247" s="39" t="s">
        <v>685</v>
      </c>
    </row>
    <row r="248" spans="1:16" ht="12.75">
      <c r="A248" t="s">
        <v>50</v>
      </c>
      <c s="34" t="s">
        <v>700</v>
      </c>
      <c s="34" t="s">
        <v>701</v>
      </c>
      <c s="35" t="s">
        <v>5</v>
      </c>
      <c s="6" t="s">
        <v>702</v>
      </c>
      <c s="36" t="s">
        <v>89</v>
      </c>
      <c s="37">
        <v>9</v>
      </c>
      <c s="36">
        <v>0.015</v>
      </c>
      <c s="36">
        <f>ROUND(G248*H248,6)</f>
      </c>
      <c r="L248" s="38">
        <v>0</v>
      </c>
      <c s="32">
        <f>ROUND(ROUND(L248,2)*ROUND(G248,3),2)</f>
      </c>
      <c s="36" t="s">
        <v>121</v>
      </c>
      <c>
        <f>(M248*21)/100</f>
      </c>
      <c t="s">
        <v>28</v>
      </c>
    </row>
    <row r="249" spans="1:5" ht="12.75">
      <c r="A249" s="35" t="s">
        <v>56</v>
      </c>
      <c r="E249" s="39" t="s">
        <v>702</v>
      </c>
    </row>
    <row r="250" spans="1:5" ht="12.75">
      <c r="A250" s="35" t="s">
        <v>57</v>
      </c>
      <c r="E250" s="40" t="s">
        <v>5</v>
      </c>
    </row>
    <row r="251" spans="1:5" ht="12.75">
      <c r="A251" t="s">
        <v>59</v>
      </c>
      <c r="E251" s="39" t="s">
        <v>5</v>
      </c>
    </row>
    <row r="252" spans="1:16" ht="12.75">
      <c r="A252" t="s">
        <v>50</v>
      </c>
      <c s="34" t="s">
        <v>703</v>
      </c>
      <c s="34" t="s">
        <v>704</v>
      </c>
      <c s="35" t="s">
        <v>5</v>
      </c>
      <c s="6" t="s">
        <v>705</v>
      </c>
      <c s="36" t="s">
        <v>89</v>
      </c>
      <c s="37">
        <v>9</v>
      </c>
      <c s="36">
        <v>0.00128</v>
      </c>
      <c s="36">
        <f>ROUND(G252*H252,6)</f>
      </c>
      <c r="L252" s="38">
        <v>0</v>
      </c>
      <c s="32">
        <f>ROUND(ROUND(L252,2)*ROUND(G252,3),2)</f>
      </c>
      <c s="36" t="s">
        <v>55</v>
      </c>
      <c>
        <f>(M252*21)/100</f>
      </c>
      <c t="s">
        <v>28</v>
      </c>
    </row>
    <row r="253" spans="1:5" ht="12.75">
      <c r="A253" s="35" t="s">
        <v>56</v>
      </c>
      <c r="E253" s="39" t="s">
        <v>705</v>
      </c>
    </row>
    <row r="254" spans="1:5" ht="12.75">
      <c r="A254" s="35" t="s">
        <v>57</v>
      </c>
      <c r="E254" s="40" t="s">
        <v>5</v>
      </c>
    </row>
    <row r="255" spans="1:5" ht="12.75">
      <c r="A255" t="s">
        <v>59</v>
      </c>
      <c r="E255" s="39" t="s">
        <v>5</v>
      </c>
    </row>
    <row r="256" spans="1:16" ht="12.75">
      <c r="A256" t="s">
        <v>50</v>
      </c>
      <c s="34" t="s">
        <v>706</v>
      </c>
      <c s="34" t="s">
        <v>707</v>
      </c>
      <c s="35" t="s">
        <v>5</v>
      </c>
      <c s="6" t="s">
        <v>708</v>
      </c>
      <c s="36" t="s">
        <v>89</v>
      </c>
      <c s="37">
        <v>1</v>
      </c>
      <c s="36">
        <v>7.9E-05</v>
      </c>
      <c s="36">
        <f>ROUND(G256*H256,6)</f>
      </c>
      <c r="L256" s="38">
        <v>0</v>
      </c>
      <c s="32">
        <f>ROUND(ROUND(L256,2)*ROUND(G256,3),2)</f>
      </c>
      <c s="36" t="s">
        <v>121</v>
      </c>
      <c>
        <f>(M256*21)/100</f>
      </c>
      <c t="s">
        <v>28</v>
      </c>
    </row>
    <row r="257" spans="1:5" ht="12.75">
      <c r="A257" s="35" t="s">
        <v>56</v>
      </c>
      <c r="E257" s="39" t="s">
        <v>708</v>
      </c>
    </row>
    <row r="258" spans="1:5" ht="12.75">
      <c r="A258" s="35" t="s">
        <v>57</v>
      </c>
      <c r="E258" s="40" t="s">
        <v>5</v>
      </c>
    </row>
    <row r="259" spans="1:5" ht="25.5">
      <c r="A259" t="s">
        <v>59</v>
      </c>
      <c r="E259" s="39" t="s">
        <v>709</v>
      </c>
    </row>
    <row r="260" spans="1:16" ht="12.75">
      <c r="A260" t="s">
        <v>50</v>
      </c>
      <c s="34" t="s">
        <v>710</v>
      </c>
      <c s="34" t="s">
        <v>711</v>
      </c>
      <c s="35" t="s">
        <v>5</v>
      </c>
      <c s="6" t="s">
        <v>712</v>
      </c>
      <c s="36" t="s">
        <v>89</v>
      </c>
      <c s="37">
        <v>1</v>
      </c>
      <c s="36">
        <v>0.0097</v>
      </c>
      <c s="36">
        <f>ROUND(G260*H260,6)</f>
      </c>
      <c r="L260" s="38">
        <v>0</v>
      </c>
      <c s="32">
        <f>ROUND(ROUND(L260,2)*ROUND(G260,3),2)</f>
      </c>
      <c s="36" t="s">
        <v>121</v>
      </c>
      <c>
        <f>(M260*21)/100</f>
      </c>
      <c t="s">
        <v>28</v>
      </c>
    </row>
    <row r="261" spans="1:5" ht="12.75">
      <c r="A261" s="35" t="s">
        <v>56</v>
      </c>
      <c r="E261" s="39" t="s">
        <v>712</v>
      </c>
    </row>
    <row r="262" spans="1:5" ht="25.5">
      <c r="A262" s="35" t="s">
        <v>57</v>
      </c>
      <c r="E262" s="40" t="s">
        <v>713</v>
      </c>
    </row>
    <row r="263" spans="1:5" ht="12.75">
      <c r="A263" t="s">
        <v>59</v>
      </c>
      <c r="E263" s="39" t="s">
        <v>5</v>
      </c>
    </row>
    <row r="264" spans="1:16" ht="12.75">
      <c r="A264" t="s">
        <v>50</v>
      </c>
      <c s="34" t="s">
        <v>714</v>
      </c>
      <c s="34" t="s">
        <v>715</v>
      </c>
      <c s="35" t="s">
        <v>5</v>
      </c>
      <c s="6" t="s">
        <v>716</v>
      </c>
      <c s="36" t="s">
        <v>120</v>
      </c>
      <c s="37">
        <v>1</v>
      </c>
      <c s="36">
        <v>0.018079</v>
      </c>
      <c s="36">
        <f>ROUND(G264*H264,6)</f>
      </c>
      <c r="L264" s="38">
        <v>0</v>
      </c>
      <c s="32">
        <f>ROUND(ROUND(L264,2)*ROUND(G264,3),2)</f>
      </c>
      <c s="36" t="s">
        <v>121</v>
      </c>
      <c>
        <f>(M264*21)/100</f>
      </c>
      <c t="s">
        <v>28</v>
      </c>
    </row>
    <row r="265" spans="1:5" ht="12.75">
      <c r="A265" s="35" t="s">
        <v>56</v>
      </c>
      <c r="E265" s="39" t="s">
        <v>716</v>
      </c>
    </row>
    <row r="266" spans="1:5" ht="12.75">
      <c r="A266" s="35" t="s">
        <v>57</v>
      </c>
      <c r="E266" s="40" t="s">
        <v>5</v>
      </c>
    </row>
    <row r="267" spans="1:5" ht="25.5">
      <c r="A267" t="s">
        <v>59</v>
      </c>
      <c r="E267" s="39" t="s">
        <v>709</v>
      </c>
    </row>
    <row r="268" spans="1:16" ht="12.75">
      <c r="A268" t="s">
        <v>50</v>
      </c>
      <c s="34" t="s">
        <v>717</v>
      </c>
      <c s="34" t="s">
        <v>718</v>
      </c>
      <c s="35" t="s">
        <v>5</v>
      </c>
      <c s="6" t="s">
        <v>719</v>
      </c>
      <c s="36" t="s">
        <v>120</v>
      </c>
      <c s="37">
        <v>1</v>
      </c>
      <c s="36">
        <v>0.001729</v>
      </c>
      <c s="36">
        <f>ROUND(G268*H268,6)</f>
      </c>
      <c r="L268" s="38">
        <v>0</v>
      </c>
      <c s="32">
        <f>ROUND(ROUND(L268,2)*ROUND(G268,3),2)</f>
      </c>
      <c s="36" t="s">
        <v>121</v>
      </c>
      <c>
        <f>(M268*21)/100</f>
      </c>
      <c t="s">
        <v>28</v>
      </c>
    </row>
    <row r="269" spans="1:5" ht="12.75">
      <c r="A269" s="35" t="s">
        <v>56</v>
      </c>
      <c r="E269" s="39" t="s">
        <v>719</v>
      </c>
    </row>
    <row r="270" spans="1:5" ht="12.75">
      <c r="A270" s="35" t="s">
        <v>57</v>
      </c>
      <c r="E270" s="40" t="s">
        <v>5</v>
      </c>
    </row>
    <row r="271" spans="1:5" ht="102">
      <c r="A271" t="s">
        <v>59</v>
      </c>
      <c r="E271" s="39" t="s">
        <v>720</v>
      </c>
    </row>
    <row r="272" spans="1:16" ht="12.75">
      <c r="A272" t="s">
        <v>50</v>
      </c>
      <c s="34" t="s">
        <v>721</v>
      </c>
      <c s="34" t="s">
        <v>722</v>
      </c>
      <c s="35" t="s">
        <v>5</v>
      </c>
      <c s="6" t="s">
        <v>723</v>
      </c>
      <c s="36" t="s">
        <v>89</v>
      </c>
      <c s="37">
        <v>1</v>
      </c>
      <c s="36">
        <v>0.0176</v>
      </c>
      <c s="36">
        <f>ROUND(G272*H272,6)</f>
      </c>
      <c r="L272" s="38">
        <v>0</v>
      </c>
      <c s="32">
        <f>ROUND(ROUND(L272,2)*ROUND(G272,3),2)</f>
      </c>
      <c s="36" t="s">
        <v>121</v>
      </c>
      <c>
        <f>(M272*21)/100</f>
      </c>
      <c t="s">
        <v>28</v>
      </c>
    </row>
    <row r="273" spans="1:5" ht="12.75">
      <c r="A273" s="35" t="s">
        <v>56</v>
      </c>
      <c r="E273" s="39" t="s">
        <v>723</v>
      </c>
    </row>
    <row r="274" spans="1:5" ht="25.5">
      <c r="A274" s="35" t="s">
        <v>57</v>
      </c>
      <c r="E274" s="40" t="s">
        <v>724</v>
      </c>
    </row>
    <row r="275" spans="1:5" ht="12.75">
      <c r="A275" t="s">
        <v>59</v>
      </c>
      <c r="E275" s="39" t="s">
        <v>5</v>
      </c>
    </row>
    <row r="276" spans="1:16" ht="25.5">
      <c r="A276" t="s">
        <v>50</v>
      </c>
      <c s="34" t="s">
        <v>725</v>
      </c>
      <c s="34" t="s">
        <v>726</v>
      </c>
      <c s="35" t="s">
        <v>5</v>
      </c>
      <c s="6" t="s">
        <v>727</v>
      </c>
      <c s="36" t="s">
        <v>120</v>
      </c>
      <c s="37">
        <v>3</v>
      </c>
      <c s="36">
        <v>0.021629</v>
      </c>
      <c s="36">
        <f>ROUND(G276*H276,6)</f>
      </c>
      <c r="L276" s="38">
        <v>0</v>
      </c>
      <c s="32">
        <f>ROUND(ROUND(L276,2)*ROUND(G276,3),2)</f>
      </c>
      <c s="36" t="s">
        <v>121</v>
      </c>
      <c>
        <f>(M276*21)/100</f>
      </c>
      <c t="s">
        <v>28</v>
      </c>
    </row>
    <row r="277" spans="1:5" ht="25.5">
      <c r="A277" s="35" t="s">
        <v>56</v>
      </c>
      <c r="E277" s="39" t="s">
        <v>727</v>
      </c>
    </row>
    <row r="278" spans="1:5" ht="12.75">
      <c r="A278" s="35" t="s">
        <v>57</v>
      </c>
      <c r="E278" s="40" t="s">
        <v>5</v>
      </c>
    </row>
    <row r="279" spans="1:5" ht="102">
      <c r="A279" t="s">
        <v>59</v>
      </c>
      <c r="E279" s="39" t="s">
        <v>720</v>
      </c>
    </row>
    <row r="280" spans="1:16" ht="12.75">
      <c r="A280" t="s">
        <v>50</v>
      </c>
      <c s="34" t="s">
        <v>728</v>
      </c>
      <c s="34" t="s">
        <v>729</v>
      </c>
      <c s="35" t="s">
        <v>5</v>
      </c>
      <c s="6" t="s">
        <v>730</v>
      </c>
      <c s="36" t="s">
        <v>120</v>
      </c>
      <c s="37">
        <v>2</v>
      </c>
      <c s="36">
        <v>0.000313</v>
      </c>
      <c s="36">
        <f>ROUND(G280*H280,6)</f>
      </c>
      <c r="L280" s="38">
        <v>0</v>
      </c>
      <c s="32">
        <f>ROUND(ROUND(L280,2)*ROUND(G280,3),2)</f>
      </c>
      <c s="36" t="s">
        <v>121</v>
      </c>
      <c>
        <f>(M280*21)/100</f>
      </c>
      <c t="s">
        <v>28</v>
      </c>
    </row>
    <row r="281" spans="1:5" ht="12.75">
      <c r="A281" s="35" t="s">
        <v>56</v>
      </c>
      <c r="E281" s="39" t="s">
        <v>730</v>
      </c>
    </row>
    <row r="282" spans="1:5" ht="12.75">
      <c r="A282" s="35" t="s">
        <v>57</v>
      </c>
      <c r="E282" s="40" t="s">
        <v>5</v>
      </c>
    </row>
    <row r="283" spans="1:5" ht="102">
      <c r="A283" t="s">
        <v>59</v>
      </c>
      <c r="E283" s="39" t="s">
        <v>720</v>
      </c>
    </row>
    <row r="284" spans="1:16" ht="25.5">
      <c r="A284" t="s">
        <v>50</v>
      </c>
      <c s="34" t="s">
        <v>731</v>
      </c>
      <c s="34" t="s">
        <v>732</v>
      </c>
      <c s="35" t="s">
        <v>5</v>
      </c>
      <c s="6" t="s">
        <v>733</v>
      </c>
      <c s="36" t="s">
        <v>89</v>
      </c>
      <c s="37">
        <v>2</v>
      </c>
      <c s="36">
        <v>0</v>
      </c>
      <c s="36">
        <f>ROUND(G284*H284,6)</f>
      </c>
      <c r="L284" s="38">
        <v>0</v>
      </c>
      <c s="32">
        <f>ROUND(ROUND(L284,2)*ROUND(G284,3),2)</f>
      </c>
      <c s="36" t="s">
        <v>55</v>
      </c>
      <c>
        <f>(M284*21)/100</f>
      </c>
      <c t="s">
        <v>28</v>
      </c>
    </row>
    <row r="285" spans="1:5" ht="25.5">
      <c r="A285" s="35" t="s">
        <v>56</v>
      </c>
      <c r="E285" s="39" t="s">
        <v>733</v>
      </c>
    </row>
    <row r="286" spans="1:5" ht="12.75">
      <c r="A286" s="35" t="s">
        <v>57</v>
      </c>
      <c r="E286" s="40" t="s">
        <v>5</v>
      </c>
    </row>
    <row r="287" spans="1:5" ht="12.75">
      <c r="A287" t="s">
        <v>59</v>
      </c>
      <c r="E287" s="39" t="s">
        <v>5</v>
      </c>
    </row>
    <row r="288" spans="1:16" ht="12.75">
      <c r="A288" t="s">
        <v>50</v>
      </c>
      <c s="34" t="s">
        <v>734</v>
      </c>
      <c s="34" t="s">
        <v>735</v>
      </c>
      <c s="35" t="s">
        <v>5</v>
      </c>
      <c s="6" t="s">
        <v>736</v>
      </c>
      <c s="36" t="s">
        <v>120</v>
      </c>
      <c s="37">
        <v>7</v>
      </c>
      <c s="36">
        <v>0</v>
      </c>
      <c s="36">
        <f>ROUND(G288*H288,6)</f>
      </c>
      <c r="L288" s="38">
        <v>0</v>
      </c>
      <c s="32">
        <f>ROUND(ROUND(L288,2)*ROUND(G288,3),2)</f>
      </c>
      <c s="36" t="s">
        <v>55</v>
      </c>
      <c>
        <f>(M288*21)/100</f>
      </c>
      <c t="s">
        <v>28</v>
      </c>
    </row>
    <row r="289" spans="1:5" ht="12.75">
      <c r="A289" s="35" t="s">
        <v>56</v>
      </c>
      <c r="E289" s="39" t="s">
        <v>736</v>
      </c>
    </row>
    <row r="290" spans="1:5" ht="25.5">
      <c r="A290" s="35" t="s">
        <v>57</v>
      </c>
      <c r="E290" s="40" t="s">
        <v>737</v>
      </c>
    </row>
    <row r="291" spans="1:5" ht="76.5">
      <c r="A291" t="s">
        <v>59</v>
      </c>
      <c r="E291" s="39" t="s">
        <v>738</v>
      </c>
    </row>
    <row r="292" spans="1:16" ht="12.75">
      <c r="A292" t="s">
        <v>50</v>
      </c>
      <c s="34" t="s">
        <v>739</v>
      </c>
      <c s="34" t="s">
        <v>740</v>
      </c>
      <c s="35" t="s">
        <v>5</v>
      </c>
      <c s="6" t="s">
        <v>741</v>
      </c>
      <c s="36" t="s">
        <v>89</v>
      </c>
      <c s="37">
        <v>7</v>
      </c>
      <c s="36">
        <v>0.011</v>
      </c>
      <c s="36">
        <f>ROUND(G292*H292,6)</f>
      </c>
      <c r="L292" s="38">
        <v>0</v>
      </c>
      <c s="32">
        <f>ROUND(ROUND(L292,2)*ROUND(G292,3),2)</f>
      </c>
      <c s="36" t="s">
        <v>121</v>
      </c>
      <c>
        <f>(M292*21)/100</f>
      </c>
      <c t="s">
        <v>28</v>
      </c>
    </row>
    <row r="293" spans="1:5" ht="12.75">
      <c r="A293" s="35" t="s">
        <v>56</v>
      </c>
      <c r="E293" s="39" t="s">
        <v>741</v>
      </c>
    </row>
    <row r="294" spans="1:5" ht="12.75">
      <c r="A294" s="35" t="s">
        <v>57</v>
      </c>
      <c r="E294" s="40" t="s">
        <v>5</v>
      </c>
    </row>
    <row r="295" spans="1:5" ht="12.75">
      <c r="A295" t="s">
        <v>59</v>
      </c>
      <c r="E295" s="39" t="s">
        <v>5</v>
      </c>
    </row>
    <row r="296" spans="1:16" ht="12.75">
      <c r="A296" t="s">
        <v>50</v>
      </c>
      <c s="34" t="s">
        <v>742</v>
      </c>
      <c s="34" t="s">
        <v>743</v>
      </c>
      <c s="35" t="s">
        <v>5</v>
      </c>
      <c s="6" t="s">
        <v>744</v>
      </c>
      <c s="36" t="s">
        <v>89</v>
      </c>
      <c s="37">
        <v>2</v>
      </c>
      <c s="36">
        <v>0</v>
      </c>
      <c s="36">
        <f>ROUND(G296*H296,6)</f>
      </c>
      <c r="L296" s="38">
        <v>0</v>
      </c>
      <c s="32">
        <f>ROUND(ROUND(L296,2)*ROUND(G296,3),2)</f>
      </c>
      <c s="36" t="s">
        <v>55</v>
      </c>
      <c>
        <f>(M296*21)/100</f>
      </c>
      <c t="s">
        <v>28</v>
      </c>
    </row>
    <row r="297" spans="1:5" ht="12.75">
      <c r="A297" s="35" t="s">
        <v>56</v>
      </c>
      <c r="E297" s="39" t="s">
        <v>744</v>
      </c>
    </row>
    <row r="298" spans="1:5" ht="12.75">
      <c r="A298" s="35" t="s">
        <v>57</v>
      </c>
      <c r="E298" s="40" t="s">
        <v>5</v>
      </c>
    </row>
    <row r="299" spans="1:5" ht="12.75">
      <c r="A299" t="s">
        <v>59</v>
      </c>
      <c r="E299" s="39" t="s">
        <v>5</v>
      </c>
    </row>
    <row r="300" spans="1:16" ht="12.75">
      <c r="A300" t="s">
        <v>50</v>
      </c>
      <c s="34" t="s">
        <v>745</v>
      </c>
      <c s="34" t="s">
        <v>746</v>
      </c>
      <c s="35" t="s">
        <v>5</v>
      </c>
      <c s="6" t="s">
        <v>747</v>
      </c>
      <c s="36" t="s">
        <v>89</v>
      </c>
      <c s="37">
        <v>1</v>
      </c>
      <c s="36">
        <v>0</v>
      </c>
      <c s="36">
        <f>ROUND(G300*H300,6)</f>
      </c>
      <c r="L300" s="38">
        <v>0</v>
      </c>
      <c s="32">
        <f>ROUND(ROUND(L300,2)*ROUND(G300,3),2)</f>
      </c>
      <c s="36" t="s">
        <v>55</v>
      </c>
      <c>
        <f>(M300*21)/100</f>
      </c>
      <c t="s">
        <v>28</v>
      </c>
    </row>
    <row r="301" spans="1:5" ht="12.75">
      <c r="A301" s="35" t="s">
        <v>56</v>
      </c>
      <c r="E301" s="39" t="s">
        <v>747</v>
      </c>
    </row>
    <row r="302" spans="1:5" ht="12.75">
      <c r="A302" s="35" t="s">
        <v>57</v>
      </c>
      <c r="E302" s="40" t="s">
        <v>5</v>
      </c>
    </row>
    <row r="303" spans="1:5" ht="12.75">
      <c r="A303" t="s">
        <v>59</v>
      </c>
      <c r="E303" s="39" t="s">
        <v>5</v>
      </c>
    </row>
    <row r="304" spans="1:16" ht="12.75">
      <c r="A304" t="s">
        <v>50</v>
      </c>
      <c s="34" t="s">
        <v>748</v>
      </c>
      <c s="34" t="s">
        <v>749</v>
      </c>
      <c s="35" t="s">
        <v>5</v>
      </c>
      <c s="6" t="s">
        <v>750</v>
      </c>
      <c s="36" t="s">
        <v>89</v>
      </c>
      <c s="37">
        <v>1</v>
      </c>
      <c s="36">
        <v>0</v>
      </c>
      <c s="36">
        <f>ROUND(G304*H304,6)</f>
      </c>
      <c r="L304" s="38">
        <v>0</v>
      </c>
      <c s="32">
        <f>ROUND(ROUND(L304,2)*ROUND(G304,3),2)</f>
      </c>
      <c s="36" t="s">
        <v>55</v>
      </c>
      <c>
        <f>(M304*21)/100</f>
      </c>
      <c t="s">
        <v>28</v>
      </c>
    </row>
    <row r="305" spans="1:5" ht="12.75">
      <c r="A305" s="35" t="s">
        <v>56</v>
      </c>
      <c r="E305" s="39" t="s">
        <v>750</v>
      </c>
    </row>
    <row r="306" spans="1:5" ht="12.75">
      <c r="A306" s="35" t="s">
        <v>57</v>
      </c>
      <c r="E306" s="40" t="s">
        <v>5</v>
      </c>
    </row>
    <row r="307" spans="1:5" ht="12.75">
      <c r="A307" t="s">
        <v>59</v>
      </c>
      <c r="E307" s="39" t="s">
        <v>5</v>
      </c>
    </row>
    <row r="308" spans="1:16" ht="12.75">
      <c r="A308" t="s">
        <v>50</v>
      </c>
      <c s="34" t="s">
        <v>751</v>
      </c>
      <c s="34" t="s">
        <v>752</v>
      </c>
      <c s="35" t="s">
        <v>5</v>
      </c>
      <c s="6" t="s">
        <v>753</v>
      </c>
      <c s="36" t="s">
        <v>89</v>
      </c>
      <c s="37">
        <v>1</v>
      </c>
      <c s="36">
        <v>0</v>
      </c>
      <c s="36">
        <f>ROUND(G308*H308,6)</f>
      </c>
      <c r="L308" s="38">
        <v>0</v>
      </c>
      <c s="32">
        <f>ROUND(ROUND(L308,2)*ROUND(G308,3),2)</f>
      </c>
      <c s="36" t="s">
        <v>55</v>
      </c>
      <c>
        <f>(M308*21)/100</f>
      </c>
      <c t="s">
        <v>28</v>
      </c>
    </row>
    <row r="309" spans="1:5" ht="12.75">
      <c r="A309" s="35" t="s">
        <v>56</v>
      </c>
      <c r="E309" s="39" t="s">
        <v>753</v>
      </c>
    </row>
    <row r="310" spans="1:5" ht="12.75">
      <c r="A310" s="35" t="s">
        <v>57</v>
      </c>
      <c r="E310" s="40" t="s">
        <v>5</v>
      </c>
    </row>
    <row r="311" spans="1:5" ht="12.75">
      <c r="A311" t="s">
        <v>59</v>
      </c>
      <c r="E311" s="39" t="s">
        <v>5</v>
      </c>
    </row>
    <row r="312" spans="1:16" ht="12.75">
      <c r="A312" t="s">
        <v>50</v>
      </c>
      <c s="34" t="s">
        <v>754</v>
      </c>
      <c s="34" t="s">
        <v>755</v>
      </c>
      <c s="35" t="s">
        <v>5</v>
      </c>
      <c s="6" t="s">
        <v>756</v>
      </c>
      <c s="36" t="s">
        <v>120</v>
      </c>
      <c s="37">
        <v>2</v>
      </c>
      <c s="36">
        <v>0.012341</v>
      </c>
      <c s="36">
        <f>ROUND(G312*H312,6)</f>
      </c>
      <c r="L312" s="38">
        <v>0</v>
      </c>
      <c s="32">
        <f>ROUND(ROUND(L312,2)*ROUND(G312,3),2)</f>
      </c>
      <c s="36" t="s">
        <v>121</v>
      </c>
      <c>
        <f>(M312*21)/100</f>
      </c>
      <c t="s">
        <v>28</v>
      </c>
    </row>
    <row r="313" spans="1:5" ht="12.75">
      <c r="A313" s="35" t="s">
        <v>56</v>
      </c>
      <c r="E313" s="39" t="s">
        <v>756</v>
      </c>
    </row>
    <row r="314" spans="1:5" ht="12.75">
      <c r="A314" s="35" t="s">
        <v>57</v>
      </c>
      <c r="E314" s="40" t="s">
        <v>5</v>
      </c>
    </row>
    <row r="315" spans="1:5" ht="63.75">
      <c r="A315" t="s">
        <v>59</v>
      </c>
      <c r="E315" s="39" t="s">
        <v>757</v>
      </c>
    </row>
    <row r="316" spans="1:16" ht="12.75">
      <c r="A316" t="s">
        <v>50</v>
      </c>
      <c s="34" t="s">
        <v>758</v>
      </c>
      <c s="34" t="s">
        <v>759</v>
      </c>
      <c s="35" t="s">
        <v>5</v>
      </c>
      <c s="6" t="s">
        <v>760</v>
      </c>
      <c s="36" t="s">
        <v>120</v>
      </c>
      <c s="37">
        <v>5</v>
      </c>
      <c s="36">
        <v>0.023414</v>
      </c>
      <c s="36">
        <f>ROUND(G316*H316,6)</f>
      </c>
      <c r="L316" s="38">
        <v>0</v>
      </c>
      <c s="32">
        <f>ROUND(ROUND(L316,2)*ROUND(G316,3),2)</f>
      </c>
      <c s="36" t="s">
        <v>121</v>
      </c>
      <c>
        <f>(M316*21)/100</f>
      </c>
      <c t="s">
        <v>28</v>
      </c>
    </row>
    <row r="317" spans="1:5" ht="12.75">
      <c r="A317" s="35" t="s">
        <v>56</v>
      </c>
      <c r="E317" s="39" t="s">
        <v>760</v>
      </c>
    </row>
    <row r="318" spans="1:5" ht="12.75">
      <c r="A318" s="35" t="s">
        <v>57</v>
      </c>
      <c r="E318" s="40" t="s">
        <v>5</v>
      </c>
    </row>
    <row r="319" spans="1:5" ht="63.75">
      <c r="A319" t="s">
        <v>59</v>
      </c>
      <c r="E319" s="39" t="s">
        <v>757</v>
      </c>
    </row>
    <row r="320" spans="1:16" ht="38.25">
      <c r="A320" t="s">
        <v>50</v>
      </c>
      <c s="34" t="s">
        <v>761</v>
      </c>
      <c s="34" t="s">
        <v>762</v>
      </c>
      <c s="35" t="s">
        <v>5</v>
      </c>
      <c s="6" t="s">
        <v>763</v>
      </c>
      <c s="36" t="s">
        <v>120</v>
      </c>
      <c s="37">
        <v>2</v>
      </c>
      <c s="36">
        <v>0.060394</v>
      </c>
      <c s="36">
        <f>ROUND(G320*H320,6)</f>
      </c>
      <c r="L320" s="38">
        <v>0</v>
      </c>
      <c s="32">
        <f>ROUND(ROUND(L320,2)*ROUND(G320,3),2)</f>
      </c>
      <c s="36" t="s">
        <v>121</v>
      </c>
      <c>
        <f>(M320*21)/100</f>
      </c>
      <c t="s">
        <v>28</v>
      </c>
    </row>
    <row r="321" spans="1:5" ht="38.25">
      <c r="A321" s="35" t="s">
        <v>56</v>
      </c>
      <c r="E321" s="39" t="s">
        <v>764</v>
      </c>
    </row>
    <row r="322" spans="1:5" ht="12.75">
      <c r="A322" s="35" t="s">
        <v>57</v>
      </c>
      <c r="E322" s="40" t="s">
        <v>5</v>
      </c>
    </row>
    <row r="323" spans="1:5" ht="25.5">
      <c r="A323" t="s">
        <v>59</v>
      </c>
      <c r="E323" s="39" t="s">
        <v>765</v>
      </c>
    </row>
    <row r="324" spans="1:16" ht="38.25">
      <c r="A324" t="s">
        <v>50</v>
      </c>
      <c s="34" t="s">
        <v>766</v>
      </c>
      <c s="34" t="s">
        <v>767</v>
      </c>
      <c s="35" t="s">
        <v>5</v>
      </c>
      <c s="6" t="s">
        <v>768</v>
      </c>
      <c s="36" t="s">
        <v>120</v>
      </c>
      <c s="37">
        <v>5</v>
      </c>
      <c s="36">
        <v>0.064415</v>
      </c>
      <c s="36">
        <f>ROUND(G324*H324,6)</f>
      </c>
      <c r="L324" s="38">
        <v>0</v>
      </c>
      <c s="32">
        <f>ROUND(ROUND(L324,2)*ROUND(G324,3),2)</f>
      </c>
      <c s="36" t="s">
        <v>121</v>
      </c>
      <c>
        <f>(M324*21)/100</f>
      </c>
      <c t="s">
        <v>28</v>
      </c>
    </row>
    <row r="325" spans="1:5" ht="38.25">
      <c r="A325" s="35" t="s">
        <v>56</v>
      </c>
      <c r="E325" s="39" t="s">
        <v>769</v>
      </c>
    </row>
    <row r="326" spans="1:5" ht="12.75">
      <c r="A326" s="35" t="s">
        <v>57</v>
      </c>
      <c r="E326" s="40" t="s">
        <v>5</v>
      </c>
    </row>
    <row r="327" spans="1:5" ht="25.5">
      <c r="A327" t="s">
        <v>59</v>
      </c>
      <c r="E327" s="39" t="s">
        <v>765</v>
      </c>
    </row>
    <row r="328" spans="1:16" ht="25.5">
      <c r="A328" t="s">
        <v>50</v>
      </c>
      <c s="34" t="s">
        <v>770</v>
      </c>
      <c s="34" t="s">
        <v>771</v>
      </c>
      <c s="35" t="s">
        <v>5</v>
      </c>
      <c s="6" t="s">
        <v>772</v>
      </c>
      <c s="36" t="s">
        <v>120</v>
      </c>
      <c s="37">
        <v>12</v>
      </c>
      <c s="36">
        <v>0.004935</v>
      </c>
      <c s="36">
        <f>ROUND(G328*H328,6)</f>
      </c>
      <c r="L328" s="38">
        <v>0</v>
      </c>
      <c s="32">
        <f>ROUND(ROUND(L328,2)*ROUND(G328,3),2)</f>
      </c>
      <c s="36" t="s">
        <v>121</v>
      </c>
      <c>
        <f>(M328*21)/100</f>
      </c>
      <c t="s">
        <v>28</v>
      </c>
    </row>
    <row r="329" spans="1:5" ht="25.5">
      <c r="A329" s="35" t="s">
        <v>56</v>
      </c>
      <c r="E329" s="39" t="s">
        <v>772</v>
      </c>
    </row>
    <row r="330" spans="1:5" ht="12.75">
      <c r="A330" s="35" t="s">
        <v>57</v>
      </c>
      <c r="E330" s="40" t="s">
        <v>5</v>
      </c>
    </row>
    <row r="331" spans="1:5" ht="25.5">
      <c r="A331" t="s">
        <v>59</v>
      </c>
      <c r="E331" s="39" t="s">
        <v>773</v>
      </c>
    </row>
    <row r="332" spans="1:16" ht="25.5">
      <c r="A332" t="s">
        <v>50</v>
      </c>
      <c s="34" t="s">
        <v>774</v>
      </c>
      <c s="34" t="s">
        <v>775</v>
      </c>
      <c s="35" t="s">
        <v>5</v>
      </c>
      <c s="6" t="s">
        <v>776</v>
      </c>
      <c s="36" t="s">
        <v>120</v>
      </c>
      <c s="37">
        <v>2</v>
      </c>
      <c s="36">
        <v>0.014749</v>
      </c>
      <c s="36">
        <f>ROUND(G332*H332,6)</f>
      </c>
      <c r="L332" s="38">
        <v>0</v>
      </c>
      <c s="32">
        <f>ROUND(ROUND(L332,2)*ROUND(G332,3),2)</f>
      </c>
      <c s="36" t="s">
        <v>121</v>
      </c>
      <c>
        <f>(M332*21)/100</f>
      </c>
      <c t="s">
        <v>28</v>
      </c>
    </row>
    <row r="333" spans="1:5" ht="25.5">
      <c r="A333" s="35" t="s">
        <v>56</v>
      </c>
      <c r="E333" s="39" t="s">
        <v>776</v>
      </c>
    </row>
    <row r="334" spans="1:5" ht="12.75">
      <c r="A334" s="35" t="s">
        <v>57</v>
      </c>
      <c r="E334" s="40" t="s">
        <v>5</v>
      </c>
    </row>
    <row r="335" spans="1:5" ht="12.75">
      <c r="A335" t="s">
        <v>59</v>
      </c>
      <c r="E335" s="39" t="s">
        <v>5</v>
      </c>
    </row>
    <row r="336" spans="1:16" ht="25.5">
      <c r="A336" t="s">
        <v>50</v>
      </c>
      <c s="34" t="s">
        <v>777</v>
      </c>
      <c s="34" t="s">
        <v>778</v>
      </c>
      <c s="35" t="s">
        <v>5</v>
      </c>
      <c s="6" t="s">
        <v>779</v>
      </c>
      <c s="36" t="s">
        <v>120</v>
      </c>
      <c s="37">
        <v>4</v>
      </c>
      <c s="36">
        <v>0.000518</v>
      </c>
      <c s="36">
        <f>ROUND(G336*H336,6)</f>
      </c>
      <c r="L336" s="38">
        <v>0</v>
      </c>
      <c s="32">
        <f>ROUND(ROUND(L336,2)*ROUND(G336,3),2)</f>
      </c>
      <c s="36" t="s">
        <v>121</v>
      </c>
      <c>
        <f>(M336*21)/100</f>
      </c>
      <c t="s">
        <v>28</v>
      </c>
    </row>
    <row r="337" spans="1:5" ht="25.5">
      <c r="A337" s="35" t="s">
        <v>56</v>
      </c>
      <c r="E337" s="39" t="s">
        <v>779</v>
      </c>
    </row>
    <row r="338" spans="1:5" ht="25.5">
      <c r="A338" s="35" t="s">
        <v>57</v>
      </c>
      <c r="E338" s="40" t="s">
        <v>780</v>
      </c>
    </row>
    <row r="339" spans="1:5" ht="12.75">
      <c r="A339" t="s">
        <v>59</v>
      </c>
      <c r="E339" s="39" t="s">
        <v>5</v>
      </c>
    </row>
    <row r="340" spans="1:16" ht="12.75">
      <c r="A340" t="s">
        <v>50</v>
      </c>
      <c s="34" t="s">
        <v>781</v>
      </c>
      <c s="34" t="s">
        <v>782</v>
      </c>
      <c s="35" t="s">
        <v>5</v>
      </c>
      <c s="6" t="s">
        <v>783</v>
      </c>
      <c s="36" t="s">
        <v>120</v>
      </c>
      <c s="37">
        <v>4</v>
      </c>
      <c s="36">
        <v>0</v>
      </c>
      <c s="36">
        <f>ROUND(G340*H340,6)</f>
      </c>
      <c r="L340" s="38">
        <v>0</v>
      </c>
      <c s="32">
        <f>ROUND(ROUND(L340,2)*ROUND(G340,3),2)</f>
      </c>
      <c s="36" t="s">
        <v>55</v>
      </c>
      <c>
        <f>(M340*21)/100</f>
      </c>
      <c t="s">
        <v>28</v>
      </c>
    </row>
    <row r="341" spans="1:5" ht="12.75">
      <c r="A341" s="35" t="s">
        <v>56</v>
      </c>
      <c r="E341" s="39" t="s">
        <v>783</v>
      </c>
    </row>
    <row r="342" spans="1:5" ht="12.75">
      <c r="A342" s="35" t="s">
        <v>57</v>
      </c>
      <c r="E342" s="40" t="s">
        <v>5</v>
      </c>
    </row>
    <row r="343" spans="1:5" ht="51">
      <c r="A343" t="s">
        <v>59</v>
      </c>
      <c r="E343" s="39" t="s">
        <v>784</v>
      </c>
    </row>
    <row r="344" spans="1:16" ht="12.75">
      <c r="A344" t="s">
        <v>50</v>
      </c>
      <c s="34" t="s">
        <v>785</v>
      </c>
      <c s="34" t="s">
        <v>786</v>
      </c>
      <c s="35" t="s">
        <v>5</v>
      </c>
      <c s="6" t="s">
        <v>787</v>
      </c>
      <c s="36" t="s">
        <v>120</v>
      </c>
      <c s="37">
        <v>1</v>
      </c>
      <c s="36">
        <v>0</v>
      </c>
      <c s="36">
        <f>ROUND(G344*H344,6)</f>
      </c>
      <c r="L344" s="38">
        <v>0</v>
      </c>
      <c s="32">
        <f>ROUND(ROUND(L344,2)*ROUND(G344,3),2)</f>
      </c>
      <c s="36" t="s">
        <v>55</v>
      </c>
      <c>
        <f>(M344*21)/100</f>
      </c>
      <c t="s">
        <v>28</v>
      </c>
    </row>
    <row r="345" spans="1:5" ht="12.75">
      <c r="A345" s="35" t="s">
        <v>56</v>
      </c>
      <c r="E345" s="39" t="s">
        <v>787</v>
      </c>
    </row>
    <row r="346" spans="1:5" ht="12.75">
      <c r="A346" s="35" t="s">
        <v>57</v>
      </c>
      <c r="E346" s="40" t="s">
        <v>5</v>
      </c>
    </row>
    <row r="347" spans="1:5" ht="51">
      <c r="A347" t="s">
        <v>59</v>
      </c>
      <c r="E347" s="39" t="s">
        <v>784</v>
      </c>
    </row>
    <row r="348" spans="1:16" ht="12.75">
      <c r="A348" t="s">
        <v>50</v>
      </c>
      <c s="34" t="s">
        <v>788</v>
      </c>
      <c s="34" t="s">
        <v>789</v>
      </c>
      <c s="35" t="s">
        <v>5</v>
      </c>
      <c s="6" t="s">
        <v>790</v>
      </c>
      <c s="36" t="s">
        <v>89</v>
      </c>
      <c s="37">
        <v>6</v>
      </c>
      <c s="36">
        <v>0.00109</v>
      </c>
      <c s="36">
        <f>ROUND(G348*H348,6)</f>
      </c>
      <c r="L348" s="38">
        <v>0</v>
      </c>
      <c s="32">
        <f>ROUND(ROUND(L348,2)*ROUND(G348,3),2)</f>
      </c>
      <c s="36" t="s">
        <v>121</v>
      </c>
      <c>
        <f>(M348*21)/100</f>
      </c>
      <c t="s">
        <v>28</v>
      </c>
    </row>
    <row r="349" spans="1:5" ht="12.75">
      <c r="A349" s="35" t="s">
        <v>56</v>
      </c>
      <c r="E349" s="39" t="s">
        <v>790</v>
      </c>
    </row>
    <row r="350" spans="1:5" ht="12.75">
      <c r="A350" s="35" t="s">
        <v>57</v>
      </c>
      <c r="E350" s="40" t="s">
        <v>5</v>
      </c>
    </row>
    <row r="351" spans="1:5" ht="12.75">
      <c r="A351" t="s">
        <v>59</v>
      </c>
      <c r="E351" s="39" t="s">
        <v>5</v>
      </c>
    </row>
    <row r="352" spans="1:16" ht="25.5">
      <c r="A352" t="s">
        <v>50</v>
      </c>
      <c s="34" t="s">
        <v>791</v>
      </c>
      <c s="34" t="s">
        <v>792</v>
      </c>
      <c s="35" t="s">
        <v>5</v>
      </c>
      <c s="6" t="s">
        <v>793</v>
      </c>
      <c s="36" t="s">
        <v>89</v>
      </c>
      <c s="37">
        <v>1</v>
      </c>
      <c s="36">
        <v>0.000372</v>
      </c>
      <c s="36">
        <f>ROUND(G352*H352,6)</f>
      </c>
      <c r="L352" s="38">
        <v>0</v>
      </c>
      <c s="32">
        <f>ROUND(ROUND(L352,2)*ROUND(G352,3),2)</f>
      </c>
      <c s="36" t="s">
        <v>121</v>
      </c>
      <c>
        <f>(M352*21)/100</f>
      </c>
      <c t="s">
        <v>28</v>
      </c>
    </row>
    <row r="353" spans="1:5" ht="25.5">
      <c r="A353" s="35" t="s">
        <v>56</v>
      </c>
      <c r="E353" s="39" t="s">
        <v>793</v>
      </c>
    </row>
    <row r="354" spans="1:5" ht="12.75">
      <c r="A354" s="35" t="s">
        <v>57</v>
      </c>
      <c r="E354" s="40" t="s">
        <v>5</v>
      </c>
    </row>
    <row r="355" spans="1:5" ht="89.25">
      <c r="A355" t="s">
        <v>59</v>
      </c>
      <c r="E355" s="39" t="s">
        <v>794</v>
      </c>
    </row>
    <row r="356" spans="1:16" ht="25.5">
      <c r="A356" t="s">
        <v>50</v>
      </c>
      <c s="34" t="s">
        <v>795</v>
      </c>
      <c s="34" t="s">
        <v>796</v>
      </c>
      <c s="35" t="s">
        <v>5</v>
      </c>
      <c s="6" t="s">
        <v>797</v>
      </c>
      <c s="36" t="s">
        <v>120</v>
      </c>
      <c s="37">
        <v>1</v>
      </c>
      <c s="36">
        <v>0</v>
      </c>
      <c s="36">
        <f>ROUND(G356*H356,6)</f>
      </c>
      <c r="L356" s="38">
        <v>0</v>
      </c>
      <c s="32">
        <f>ROUND(ROUND(L356,2)*ROUND(G356,3),2)</f>
      </c>
      <c s="36" t="s">
        <v>55</v>
      </c>
      <c>
        <f>(M356*21)/100</f>
      </c>
      <c t="s">
        <v>28</v>
      </c>
    </row>
    <row r="357" spans="1:5" ht="25.5">
      <c r="A357" s="35" t="s">
        <v>56</v>
      </c>
      <c r="E357" s="39" t="s">
        <v>797</v>
      </c>
    </row>
    <row r="358" spans="1:5" ht="12.75">
      <c r="A358" s="35" t="s">
        <v>57</v>
      </c>
      <c r="E358" s="40" t="s">
        <v>5</v>
      </c>
    </row>
    <row r="359" spans="1:5" ht="12.75">
      <c r="A359" t="s">
        <v>59</v>
      </c>
      <c r="E359" s="39" t="s">
        <v>5</v>
      </c>
    </row>
    <row r="360" spans="1:16" ht="25.5">
      <c r="A360" t="s">
        <v>50</v>
      </c>
      <c s="34" t="s">
        <v>798</v>
      </c>
      <c s="34" t="s">
        <v>799</v>
      </c>
      <c s="35" t="s">
        <v>5</v>
      </c>
      <c s="6" t="s">
        <v>800</v>
      </c>
      <c s="36" t="s">
        <v>120</v>
      </c>
      <c s="37">
        <v>3</v>
      </c>
      <c s="36">
        <v>0</v>
      </c>
      <c s="36">
        <f>ROUND(G360*H360,6)</f>
      </c>
      <c r="L360" s="38">
        <v>0</v>
      </c>
      <c s="32">
        <f>ROUND(ROUND(L360,2)*ROUND(G360,3),2)</f>
      </c>
      <c s="36" t="s">
        <v>55</v>
      </c>
      <c>
        <f>(M360*21)/100</f>
      </c>
      <c t="s">
        <v>28</v>
      </c>
    </row>
    <row r="361" spans="1:5" ht="25.5">
      <c r="A361" s="35" t="s">
        <v>56</v>
      </c>
      <c r="E361" s="39" t="s">
        <v>800</v>
      </c>
    </row>
    <row r="362" spans="1:5" ht="12.75">
      <c r="A362" s="35" t="s">
        <v>57</v>
      </c>
      <c r="E362" s="40" t="s">
        <v>5</v>
      </c>
    </row>
    <row r="363" spans="1:5" ht="12.75">
      <c r="A363" t="s">
        <v>59</v>
      </c>
      <c r="E363" s="39" t="s">
        <v>5</v>
      </c>
    </row>
    <row r="364" spans="1:16" ht="25.5">
      <c r="A364" t="s">
        <v>50</v>
      </c>
      <c s="34" t="s">
        <v>801</v>
      </c>
      <c s="34" t="s">
        <v>802</v>
      </c>
      <c s="35" t="s">
        <v>5</v>
      </c>
      <c s="6" t="s">
        <v>803</v>
      </c>
      <c s="36" t="s">
        <v>120</v>
      </c>
      <c s="37">
        <v>1</v>
      </c>
      <c s="36">
        <v>0</v>
      </c>
      <c s="36">
        <f>ROUND(G364*H364,6)</f>
      </c>
      <c r="L364" s="38">
        <v>0</v>
      </c>
      <c s="32">
        <f>ROUND(ROUND(L364,2)*ROUND(G364,3),2)</f>
      </c>
      <c s="36" t="s">
        <v>55</v>
      </c>
      <c>
        <f>(M364*21)/100</f>
      </c>
      <c t="s">
        <v>28</v>
      </c>
    </row>
    <row r="365" spans="1:5" ht="25.5">
      <c r="A365" s="35" t="s">
        <v>56</v>
      </c>
      <c r="E365" s="39" t="s">
        <v>803</v>
      </c>
    </row>
    <row r="366" spans="1:5" ht="12.75">
      <c r="A366" s="35" t="s">
        <v>57</v>
      </c>
      <c r="E366" s="40" t="s">
        <v>5</v>
      </c>
    </row>
    <row r="367" spans="1:5" ht="12.75">
      <c r="A367" t="s">
        <v>59</v>
      </c>
      <c r="E367" s="39" t="s">
        <v>5</v>
      </c>
    </row>
    <row r="368" spans="1:16" ht="25.5">
      <c r="A368" t="s">
        <v>50</v>
      </c>
      <c s="34" t="s">
        <v>804</v>
      </c>
      <c s="34" t="s">
        <v>805</v>
      </c>
      <c s="35" t="s">
        <v>5</v>
      </c>
      <c s="6" t="s">
        <v>806</v>
      </c>
      <c s="36" t="s">
        <v>120</v>
      </c>
      <c s="37">
        <v>1</v>
      </c>
      <c s="36">
        <v>0</v>
      </c>
      <c s="36">
        <f>ROUND(G368*H368,6)</f>
      </c>
      <c r="L368" s="38">
        <v>0</v>
      </c>
      <c s="32">
        <f>ROUND(ROUND(L368,2)*ROUND(G368,3),2)</f>
      </c>
      <c s="36" t="s">
        <v>55</v>
      </c>
      <c>
        <f>(M368*21)/100</f>
      </c>
      <c t="s">
        <v>28</v>
      </c>
    </row>
    <row r="369" spans="1:5" ht="25.5">
      <c r="A369" s="35" t="s">
        <v>56</v>
      </c>
      <c r="E369" s="39" t="s">
        <v>806</v>
      </c>
    </row>
    <row r="370" spans="1:5" ht="12.75">
      <c r="A370" s="35" t="s">
        <v>57</v>
      </c>
      <c r="E370" s="40" t="s">
        <v>5</v>
      </c>
    </row>
    <row r="371" spans="1:5" ht="12.75">
      <c r="A371" t="s">
        <v>59</v>
      </c>
      <c r="E371" s="39" t="s">
        <v>5</v>
      </c>
    </row>
    <row r="372" spans="1:16" ht="25.5">
      <c r="A372" t="s">
        <v>50</v>
      </c>
      <c s="34" t="s">
        <v>807</v>
      </c>
      <c s="34" t="s">
        <v>808</v>
      </c>
      <c s="35" t="s">
        <v>5</v>
      </c>
      <c s="6" t="s">
        <v>809</v>
      </c>
      <c s="36" t="s">
        <v>120</v>
      </c>
      <c s="37">
        <v>3</v>
      </c>
      <c s="36">
        <v>0</v>
      </c>
      <c s="36">
        <f>ROUND(G372*H372,6)</f>
      </c>
      <c r="L372" s="38">
        <v>0</v>
      </c>
      <c s="32">
        <f>ROUND(ROUND(L372,2)*ROUND(G372,3),2)</f>
      </c>
      <c s="36" t="s">
        <v>55</v>
      </c>
      <c>
        <f>(M372*21)/100</f>
      </c>
      <c t="s">
        <v>28</v>
      </c>
    </row>
    <row r="373" spans="1:5" ht="25.5">
      <c r="A373" s="35" t="s">
        <v>56</v>
      </c>
      <c r="E373" s="39" t="s">
        <v>809</v>
      </c>
    </row>
    <row r="374" spans="1:5" ht="12.75">
      <c r="A374" s="35" t="s">
        <v>57</v>
      </c>
      <c r="E374" s="40" t="s">
        <v>5</v>
      </c>
    </row>
    <row r="375" spans="1:5" ht="12.75">
      <c r="A375" t="s">
        <v>59</v>
      </c>
      <c r="E375" s="39" t="s">
        <v>5</v>
      </c>
    </row>
    <row r="376" spans="1:16" ht="25.5">
      <c r="A376" t="s">
        <v>50</v>
      </c>
      <c s="34" t="s">
        <v>810</v>
      </c>
      <c s="34" t="s">
        <v>811</v>
      </c>
      <c s="35" t="s">
        <v>5</v>
      </c>
      <c s="6" t="s">
        <v>812</v>
      </c>
      <c s="36" t="s">
        <v>120</v>
      </c>
      <c s="37">
        <v>2</v>
      </c>
      <c s="36">
        <v>0</v>
      </c>
      <c s="36">
        <f>ROUND(G376*H376,6)</f>
      </c>
      <c r="L376" s="38">
        <v>0</v>
      </c>
      <c s="32">
        <f>ROUND(ROUND(L376,2)*ROUND(G376,3),2)</f>
      </c>
      <c s="36" t="s">
        <v>55</v>
      </c>
      <c>
        <f>(M376*21)/100</f>
      </c>
      <c t="s">
        <v>28</v>
      </c>
    </row>
    <row r="377" spans="1:5" ht="25.5">
      <c r="A377" s="35" t="s">
        <v>56</v>
      </c>
      <c r="E377" s="39" t="s">
        <v>812</v>
      </c>
    </row>
    <row r="378" spans="1:5" ht="12.75">
      <c r="A378" s="35" t="s">
        <v>57</v>
      </c>
      <c r="E378" s="40" t="s">
        <v>5</v>
      </c>
    </row>
    <row r="379" spans="1:5" ht="12.75">
      <c r="A379" t="s">
        <v>59</v>
      </c>
      <c r="E379" s="39" t="s">
        <v>5</v>
      </c>
    </row>
    <row r="380" spans="1:16" ht="25.5">
      <c r="A380" t="s">
        <v>50</v>
      </c>
      <c s="34" t="s">
        <v>813</v>
      </c>
      <c s="34" t="s">
        <v>814</v>
      </c>
      <c s="35" t="s">
        <v>5</v>
      </c>
      <c s="6" t="s">
        <v>815</v>
      </c>
      <c s="36" t="s">
        <v>120</v>
      </c>
      <c s="37">
        <v>1</v>
      </c>
      <c s="36">
        <v>0</v>
      </c>
      <c s="36">
        <f>ROUND(G380*H380,6)</f>
      </c>
      <c r="L380" s="38">
        <v>0</v>
      </c>
      <c s="32">
        <f>ROUND(ROUND(L380,2)*ROUND(G380,3),2)</f>
      </c>
      <c s="36" t="s">
        <v>55</v>
      </c>
      <c>
        <f>(M380*21)/100</f>
      </c>
      <c t="s">
        <v>28</v>
      </c>
    </row>
    <row r="381" spans="1:5" ht="25.5">
      <c r="A381" s="35" t="s">
        <v>56</v>
      </c>
      <c r="E381" s="39" t="s">
        <v>815</v>
      </c>
    </row>
    <row r="382" spans="1:5" ht="12.75">
      <c r="A382" s="35" t="s">
        <v>57</v>
      </c>
      <c r="E382" s="40" t="s">
        <v>5</v>
      </c>
    </row>
    <row r="383" spans="1:5" ht="12.75">
      <c r="A383" t="s">
        <v>59</v>
      </c>
      <c r="E383" s="39" t="s">
        <v>5</v>
      </c>
    </row>
    <row r="384" spans="1:16" ht="25.5">
      <c r="A384" t="s">
        <v>50</v>
      </c>
      <c s="34" t="s">
        <v>517</v>
      </c>
      <c s="34" t="s">
        <v>816</v>
      </c>
      <c s="35" t="s">
        <v>5</v>
      </c>
      <c s="6" t="s">
        <v>817</v>
      </c>
      <c s="36" t="s">
        <v>89</v>
      </c>
      <c s="37">
        <v>1</v>
      </c>
      <c s="36">
        <v>0</v>
      </c>
      <c s="36">
        <f>ROUND(G384*H384,6)</f>
      </c>
      <c r="L384" s="38">
        <v>0</v>
      </c>
      <c s="32">
        <f>ROUND(ROUND(L384,2)*ROUND(G384,3),2)</f>
      </c>
      <c s="36" t="s">
        <v>55</v>
      </c>
      <c>
        <f>(M384*21)/100</f>
      </c>
      <c t="s">
        <v>28</v>
      </c>
    </row>
    <row r="385" spans="1:5" ht="25.5">
      <c r="A385" s="35" t="s">
        <v>56</v>
      </c>
      <c r="E385" s="39" t="s">
        <v>817</v>
      </c>
    </row>
    <row r="386" spans="1:5" ht="12.75">
      <c r="A386" s="35" t="s">
        <v>57</v>
      </c>
      <c r="E386" s="40" t="s">
        <v>5</v>
      </c>
    </row>
    <row r="387" spans="1:5" ht="12.75">
      <c r="A387" t="s">
        <v>59</v>
      </c>
      <c r="E387" s="39" t="s">
        <v>5</v>
      </c>
    </row>
    <row r="388" spans="1:16" ht="25.5">
      <c r="A388" t="s">
        <v>50</v>
      </c>
      <c s="34" t="s">
        <v>522</v>
      </c>
      <c s="34" t="s">
        <v>818</v>
      </c>
      <c s="35" t="s">
        <v>5</v>
      </c>
      <c s="6" t="s">
        <v>819</v>
      </c>
      <c s="36" t="s">
        <v>89</v>
      </c>
      <c s="37">
        <v>1</v>
      </c>
      <c s="36">
        <v>0</v>
      </c>
      <c s="36">
        <f>ROUND(G388*H388,6)</f>
      </c>
      <c r="L388" s="38">
        <v>0</v>
      </c>
      <c s="32">
        <f>ROUND(ROUND(L388,2)*ROUND(G388,3),2)</f>
      </c>
      <c s="36" t="s">
        <v>55</v>
      </c>
      <c>
        <f>(M388*21)/100</f>
      </c>
      <c t="s">
        <v>28</v>
      </c>
    </row>
    <row r="389" spans="1:5" ht="25.5">
      <c r="A389" s="35" t="s">
        <v>56</v>
      </c>
      <c r="E389" s="39" t="s">
        <v>819</v>
      </c>
    </row>
    <row r="390" spans="1:5" ht="12.75">
      <c r="A390" s="35" t="s">
        <v>57</v>
      </c>
      <c r="E390" s="40" t="s">
        <v>5</v>
      </c>
    </row>
    <row r="391" spans="1:5" ht="12.75">
      <c r="A391" t="s">
        <v>59</v>
      </c>
      <c r="E391" s="39" t="s">
        <v>5</v>
      </c>
    </row>
    <row r="392" spans="1:16" ht="12.75">
      <c r="A392" t="s">
        <v>50</v>
      </c>
      <c s="34" t="s">
        <v>303</v>
      </c>
      <c s="34" t="s">
        <v>820</v>
      </c>
      <c s="35" t="s">
        <v>5</v>
      </c>
      <c s="6" t="s">
        <v>821</v>
      </c>
      <c s="36" t="s">
        <v>89</v>
      </c>
      <c s="37">
        <v>1</v>
      </c>
      <c s="36">
        <v>0</v>
      </c>
      <c s="36">
        <f>ROUND(G392*H392,6)</f>
      </c>
      <c r="L392" s="38">
        <v>0</v>
      </c>
      <c s="32">
        <f>ROUND(ROUND(L392,2)*ROUND(G392,3),2)</f>
      </c>
      <c s="36" t="s">
        <v>55</v>
      </c>
      <c>
        <f>(M392*21)/100</f>
      </c>
      <c t="s">
        <v>28</v>
      </c>
    </row>
    <row r="393" spans="1:5" ht="12.75">
      <c r="A393" s="35" t="s">
        <v>56</v>
      </c>
      <c r="E393" s="39" t="s">
        <v>821</v>
      </c>
    </row>
    <row r="394" spans="1:5" ht="12.75">
      <c r="A394" s="35" t="s">
        <v>57</v>
      </c>
      <c r="E394" s="40" t="s">
        <v>5</v>
      </c>
    </row>
    <row r="395" spans="1:5" ht="12.75">
      <c r="A395" t="s">
        <v>59</v>
      </c>
      <c r="E395" s="39" t="s">
        <v>5</v>
      </c>
    </row>
    <row r="396" spans="1:16" ht="12.75">
      <c r="A396" t="s">
        <v>50</v>
      </c>
      <c s="34" t="s">
        <v>536</v>
      </c>
      <c s="34" t="s">
        <v>822</v>
      </c>
      <c s="35" t="s">
        <v>5</v>
      </c>
      <c s="6" t="s">
        <v>823</v>
      </c>
      <c s="36" t="s">
        <v>89</v>
      </c>
      <c s="37">
        <v>1</v>
      </c>
      <c s="36">
        <v>0</v>
      </c>
      <c s="36">
        <f>ROUND(G396*H396,6)</f>
      </c>
      <c r="L396" s="38">
        <v>0</v>
      </c>
      <c s="32">
        <f>ROUND(ROUND(L396,2)*ROUND(G396,3),2)</f>
      </c>
      <c s="36" t="s">
        <v>55</v>
      </c>
      <c>
        <f>(M396*21)/100</f>
      </c>
      <c t="s">
        <v>28</v>
      </c>
    </row>
    <row r="397" spans="1:5" ht="12.75">
      <c r="A397" s="35" t="s">
        <v>56</v>
      </c>
      <c r="E397" s="39" t="s">
        <v>823</v>
      </c>
    </row>
    <row r="398" spans="1:5" ht="12.75">
      <c r="A398" s="35" t="s">
        <v>57</v>
      </c>
      <c r="E398" s="40" t="s">
        <v>5</v>
      </c>
    </row>
    <row r="399" spans="1:5" ht="12.75">
      <c r="A399" t="s">
        <v>59</v>
      </c>
      <c r="E399" s="39" t="s">
        <v>5</v>
      </c>
    </row>
    <row r="400" spans="1:16" ht="12.75">
      <c r="A400" t="s">
        <v>50</v>
      </c>
      <c s="34" t="s">
        <v>824</v>
      </c>
      <c s="34" t="s">
        <v>825</v>
      </c>
      <c s="35" t="s">
        <v>5</v>
      </c>
      <c s="6" t="s">
        <v>826</v>
      </c>
      <c s="36" t="s">
        <v>89</v>
      </c>
      <c s="37">
        <v>3</v>
      </c>
      <c s="36">
        <v>0</v>
      </c>
      <c s="36">
        <f>ROUND(G400*H400,6)</f>
      </c>
      <c r="L400" s="38">
        <v>0</v>
      </c>
      <c s="32">
        <f>ROUND(ROUND(L400,2)*ROUND(G400,3),2)</f>
      </c>
      <c s="36" t="s">
        <v>55</v>
      </c>
      <c>
        <f>(M400*21)/100</f>
      </c>
      <c t="s">
        <v>28</v>
      </c>
    </row>
    <row r="401" spans="1:5" ht="12.75">
      <c r="A401" s="35" t="s">
        <v>56</v>
      </c>
      <c r="E401" s="39" t="s">
        <v>826</v>
      </c>
    </row>
    <row r="402" spans="1:5" ht="12.75">
      <c r="A402" s="35" t="s">
        <v>57</v>
      </c>
      <c r="E402" s="40" t="s">
        <v>5</v>
      </c>
    </row>
    <row r="403" spans="1:5" ht="12.75">
      <c r="A403" t="s">
        <v>59</v>
      </c>
      <c r="E403" s="39" t="s">
        <v>5</v>
      </c>
    </row>
    <row r="404" spans="1:16" ht="12.75">
      <c r="A404" t="s">
        <v>50</v>
      </c>
      <c s="34" t="s">
        <v>827</v>
      </c>
      <c s="34" t="s">
        <v>828</v>
      </c>
      <c s="35" t="s">
        <v>5</v>
      </c>
      <c s="6" t="s">
        <v>829</v>
      </c>
      <c s="36" t="s">
        <v>89</v>
      </c>
      <c s="37">
        <v>1</v>
      </c>
      <c s="36">
        <v>0</v>
      </c>
      <c s="36">
        <f>ROUND(G404*H404,6)</f>
      </c>
      <c r="L404" s="38">
        <v>0</v>
      </c>
      <c s="32">
        <f>ROUND(ROUND(L404,2)*ROUND(G404,3),2)</f>
      </c>
      <c s="36" t="s">
        <v>55</v>
      </c>
      <c>
        <f>(M404*21)/100</f>
      </c>
      <c t="s">
        <v>28</v>
      </c>
    </row>
    <row r="405" spans="1:5" ht="12.75">
      <c r="A405" s="35" t="s">
        <v>56</v>
      </c>
      <c r="E405" s="39" t="s">
        <v>829</v>
      </c>
    </row>
    <row r="406" spans="1:5" ht="12.75">
      <c r="A406" s="35" t="s">
        <v>57</v>
      </c>
      <c r="E406" s="40" t="s">
        <v>5</v>
      </c>
    </row>
    <row r="407" spans="1:5" ht="12.75">
      <c r="A407" t="s">
        <v>59</v>
      </c>
      <c r="E407" s="39" t="s">
        <v>5</v>
      </c>
    </row>
    <row r="408" spans="1:16" ht="25.5">
      <c r="A408" t="s">
        <v>50</v>
      </c>
      <c s="34" t="s">
        <v>830</v>
      </c>
      <c s="34" t="s">
        <v>831</v>
      </c>
      <c s="35" t="s">
        <v>5</v>
      </c>
      <c s="6" t="s">
        <v>832</v>
      </c>
      <c s="36" t="s">
        <v>120</v>
      </c>
      <c s="37">
        <v>2</v>
      </c>
      <c s="36">
        <v>0.00172</v>
      </c>
      <c s="36">
        <f>ROUND(G408*H408,6)</f>
      </c>
      <c r="L408" s="38">
        <v>0</v>
      </c>
      <c s="32">
        <f>ROUND(ROUND(L408,2)*ROUND(G408,3),2)</f>
      </c>
      <c s="36" t="s">
        <v>121</v>
      </c>
      <c>
        <f>(M408*21)/100</f>
      </c>
      <c t="s">
        <v>28</v>
      </c>
    </row>
    <row r="409" spans="1:5" ht="25.5">
      <c r="A409" s="35" t="s">
        <v>56</v>
      </c>
      <c r="E409" s="39" t="s">
        <v>832</v>
      </c>
    </row>
    <row r="410" spans="1:5" ht="38.25">
      <c r="A410" s="35" t="s">
        <v>57</v>
      </c>
      <c r="E410" s="40" t="s">
        <v>833</v>
      </c>
    </row>
    <row r="411" spans="1:5" ht="12.75">
      <c r="A411" t="s">
        <v>59</v>
      </c>
      <c r="E411" s="39" t="s">
        <v>834</v>
      </c>
    </row>
    <row r="412" spans="1:16" ht="12.75">
      <c r="A412" t="s">
        <v>50</v>
      </c>
      <c s="34" t="s">
        <v>835</v>
      </c>
      <c s="34" t="s">
        <v>836</v>
      </c>
      <c s="35" t="s">
        <v>5</v>
      </c>
      <c s="6" t="s">
        <v>837</v>
      </c>
      <c s="36" t="s">
        <v>89</v>
      </c>
      <c s="37">
        <v>1</v>
      </c>
      <c s="36">
        <v>4E-05</v>
      </c>
      <c s="36">
        <f>ROUND(G412*H412,6)</f>
      </c>
      <c r="L412" s="38">
        <v>0</v>
      </c>
      <c s="32">
        <f>ROUND(ROUND(L412,2)*ROUND(G412,3),2)</f>
      </c>
      <c s="36" t="s">
        <v>121</v>
      </c>
      <c>
        <f>(M412*21)/100</f>
      </c>
      <c t="s">
        <v>28</v>
      </c>
    </row>
    <row r="413" spans="1:5" ht="12.75">
      <c r="A413" s="35" t="s">
        <v>56</v>
      </c>
      <c r="E413" s="39" t="s">
        <v>837</v>
      </c>
    </row>
    <row r="414" spans="1:5" ht="12.75">
      <c r="A414" s="35" t="s">
        <v>57</v>
      </c>
      <c r="E414" s="40" t="s">
        <v>5</v>
      </c>
    </row>
    <row r="415" spans="1:5" ht="12.75">
      <c r="A415" t="s">
        <v>59</v>
      </c>
      <c r="E415" s="39" t="s">
        <v>838</v>
      </c>
    </row>
    <row r="416" spans="1:16" ht="12.75">
      <c r="A416" t="s">
        <v>50</v>
      </c>
      <c s="34" t="s">
        <v>839</v>
      </c>
      <c s="34" t="s">
        <v>840</v>
      </c>
      <c s="35" t="s">
        <v>5</v>
      </c>
      <c s="6" t="s">
        <v>841</v>
      </c>
      <c s="36" t="s">
        <v>89</v>
      </c>
      <c s="37">
        <v>1</v>
      </c>
      <c s="36">
        <v>0.00159</v>
      </c>
      <c s="36">
        <f>ROUND(G416*H416,6)</f>
      </c>
      <c r="L416" s="38">
        <v>0</v>
      </c>
      <c s="32">
        <f>ROUND(ROUND(L416,2)*ROUND(G416,3),2)</f>
      </c>
      <c s="36" t="s">
        <v>121</v>
      </c>
      <c>
        <f>(M416*21)/100</f>
      </c>
      <c t="s">
        <v>28</v>
      </c>
    </row>
    <row r="417" spans="1:5" ht="12.75">
      <c r="A417" s="35" t="s">
        <v>56</v>
      </c>
      <c r="E417" s="39" t="s">
        <v>841</v>
      </c>
    </row>
    <row r="418" spans="1:5" ht="25.5">
      <c r="A418" s="35" t="s">
        <v>57</v>
      </c>
      <c r="E418" s="40" t="s">
        <v>842</v>
      </c>
    </row>
    <row r="419" spans="1:5" ht="12.75">
      <c r="A419" t="s">
        <v>59</v>
      </c>
      <c r="E419" s="39" t="s">
        <v>5</v>
      </c>
    </row>
    <row r="420" spans="1:16" ht="12.75">
      <c r="A420" t="s">
        <v>50</v>
      </c>
      <c s="34" t="s">
        <v>843</v>
      </c>
      <c s="34" t="s">
        <v>844</v>
      </c>
      <c s="35" t="s">
        <v>5</v>
      </c>
      <c s="6" t="s">
        <v>845</v>
      </c>
      <c s="36" t="s">
        <v>120</v>
      </c>
      <c s="37">
        <v>10</v>
      </c>
      <c s="36">
        <v>0.0018</v>
      </c>
      <c s="36">
        <f>ROUND(G420*H420,6)</f>
      </c>
      <c r="L420" s="38">
        <v>0</v>
      </c>
      <c s="32">
        <f>ROUND(ROUND(L420,2)*ROUND(G420,3),2)</f>
      </c>
      <c s="36" t="s">
        <v>121</v>
      </c>
      <c>
        <f>(M420*21)/100</f>
      </c>
      <c t="s">
        <v>28</v>
      </c>
    </row>
    <row r="421" spans="1:5" ht="12.75">
      <c r="A421" s="35" t="s">
        <v>56</v>
      </c>
      <c r="E421" s="39" t="s">
        <v>845</v>
      </c>
    </row>
    <row r="422" spans="1:5" ht="12.75">
      <c r="A422" s="35" t="s">
        <v>57</v>
      </c>
      <c r="E422" s="40" t="s">
        <v>5</v>
      </c>
    </row>
    <row r="423" spans="1:5" ht="12.75">
      <c r="A423" t="s">
        <v>59</v>
      </c>
      <c r="E423" s="39" t="s">
        <v>838</v>
      </c>
    </row>
    <row r="424" spans="1:16" ht="12.75">
      <c r="A424" t="s">
        <v>50</v>
      </c>
      <c s="34" t="s">
        <v>846</v>
      </c>
      <c s="34" t="s">
        <v>847</v>
      </c>
      <c s="35" t="s">
        <v>5</v>
      </c>
      <c s="6" t="s">
        <v>848</v>
      </c>
      <c s="36" t="s">
        <v>120</v>
      </c>
      <c s="37">
        <v>12</v>
      </c>
      <c s="36">
        <v>0.0018</v>
      </c>
      <c s="36">
        <f>ROUND(G424*H424,6)</f>
      </c>
      <c r="L424" s="38">
        <v>0</v>
      </c>
      <c s="32">
        <f>ROUND(ROUND(L424,2)*ROUND(G424,3),2)</f>
      </c>
      <c s="36" t="s">
        <v>121</v>
      </c>
      <c>
        <f>(M424*21)/100</f>
      </c>
      <c t="s">
        <v>28</v>
      </c>
    </row>
    <row r="425" spans="1:5" ht="12.75">
      <c r="A425" s="35" t="s">
        <v>56</v>
      </c>
      <c r="E425" s="39" t="s">
        <v>848</v>
      </c>
    </row>
    <row r="426" spans="1:5" ht="12.75">
      <c r="A426" s="35" t="s">
        <v>57</v>
      </c>
      <c r="E426" s="40" t="s">
        <v>5</v>
      </c>
    </row>
    <row r="427" spans="1:5" ht="12.75">
      <c r="A427" t="s">
        <v>59</v>
      </c>
      <c r="E427" s="39" t="s">
        <v>834</v>
      </c>
    </row>
    <row r="428" spans="1:16" ht="25.5">
      <c r="A428" t="s">
        <v>50</v>
      </c>
      <c s="34" t="s">
        <v>849</v>
      </c>
      <c s="34" t="s">
        <v>850</v>
      </c>
      <c s="35" t="s">
        <v>5</v>
      </c>
      <c s="6" t="s">
        <v>851</v>
      </c>
      <c s="36" t="s">
        <v>120</v>
      </c>
      <c s="37">
        <v>2</v>
      </c>
      <c s="36">
        <v>0.0018</v>
      </c>
      <c s="36">
        <f>ROUND(G428*H428,6)</f>
      </c>
      <c r="L428" s="38">
        <v>0</v>
      </c>
      <c s="32">
        <f>ROUND(ROUND(L428,2)*ROUND(G428,3),2)</f>
      </c>
      <c s="36" t="s">
        <v>121</v>
      </c>
      <c>
        <f>(M428*21)/100</f>
      </c>
      <c t="s">
        <v>28</v>
      </c>
    </row>
    <row r="429" spans="1:5" ht="25.5">
      <c r="A429" s="35" t="s">
        <v>56</v>
      </c>
      <c r="E429" s="39" t="s">
        <v>851</v>
      </c>
    </row>
    <row r="430" spans="1:5" ht="12.75">
      <c r="A430" s="35" t="s">
        <v>57</v>
      </c>
      <c r="E430" s="40" t="s">
        <v>5</v>
      </c>
    </row>
    <row r="431" spans="1:5" ht="12.75">
      <c r="A431" t="s">
        <v>59</v>
      </c>
      <c r="E431" s="39" t="s">
        <v>834</v>
      </c>
    </row>
    <row r="432" spans="1:16" ht="12.75">
      <c r="A432" t="s">
        <v>50</v>
      </c>
      <c s="34" t="s">
        <v>852</v>
      </c>
      <c s="34" t="s">
        <v>853</v>
      </c>
      <c s="35" t="s">
        <v>5</v>
      </c>
      <c s="6" t="s">
        <v>854</v>
      </c>
      <c s="36" t="s">
        <v>120</v>
      </c>
      <c s="37">
        <v>7</v>
      </c>
      <c s="36">
        <v>0</v>
      </c>
      <c s="36">
        <f>ROUND(G432*H432,6)</f>
      </c>
      <c r="L432" s="38">
        <v>0</v>
      </c>
      <c s="32">
        <f>ROUND(ROUND(L432,2)*ROUND(G432,3),2)</f>
      </c>
      <c s="36" t="s">
        <v>55</v>
      </c>
      <c>
        <f>(M432*21)/100</f>
      </c>
      <c t="s">
        <v>28</v>
      </c>
    </row>
    <row r="433" spans="1:5" ht="12.75">
      <c r="A433" s="35" t="s">
        <v>56</v>
      </c>
      <c r="E433" s="39" t="s">
        <v>854</v>
      </c>
    </row>
    <row r="434" spans="1:5" ht="12.75">
      <c r="A434" s="35" t="s">
        <v>57</v>
      </c>
      <c r="E434" s="40" t="s">
        <v>5</v>
      </c>
    </row>
    <row r="435" spans="1:5" ht="12.75">
      <c r="A435" t="s">
        <v>59</v>
      </c>
      <c r="E435" s="39" t="s">
        <v>855</v>
      </c>
    </row>
    <row r="436" spans="1:16" ht="12.75">
      <c r="A436" t="s">
        <v>50</v>
      </c>
      <c s="34" t="s">
        <v>856</v>
      </c>
      <c s="34" t="s">
        <v>857</v>
      </c>
      <c s="35" t="s">
        <v>5</v>
      </c>
      <c s="6" t="s">
        <v>858</v>
      </c>
      <c s="36" t="s">
        <v>89</v>
      </c>
      <c s="37">
        <v>15</v>
      </c>
      <c s="36">
        <v>0</v>
      </c>
      <c s="36">
        <f>ROUND(G436*H436,6)</f>
      </c>
      <c r="L436" s="38">
        <v>0</v>
      </c>
      <c s="32">
        <f>ROUND(ROUND(L436,2)*ROUND(G436,3),2)</f>
      </c>
      <c s="36" t="s">
        <v>55</v>
      </c>
      <c>
        <f>(M436*21)/100</f>
      </c>
      <c t="s">
        <v>28</v>
      </c>
    </row>
    <row r="437" spans="1:5" ht="12.75">
      <c r="A437" s="35" t="s">
        <v>56</v>
      </c>
      <c r="E437" s="39" t="s">
        <v>858</v>
      </c>
    </row>
    <row r="438" spans="1:5" ht="12.75">
      <c r="A438" s="35" t="s">
        <v>57</v>
      </c>
      <c r="E438" s="40" t="s">
        <v>5</v>
      </c>
    </row>
    <row r="439" spans="1:5" ht="76.5">
      <c r="A439" t="s">
        <v>59</v>
      </c>
      <c r="E439" s="39" t="s">
        <v>859</v>
      </c>
    </row>
    <row r="440" spans="1:16" ht="25.5">
      <c r="A440" t="s">
        <v>50</v>
      </c>
      <c s="34" t="s">
        <v>860</v>
      </c>
      <c s="34" t="s">
        <v>861</v>
      </c>
      <c s="35" t="s">
        <v>5</v>
      </c>
      <c s="6" t="s">
        <v>862</v>
      </c>
      <c s="36" t="s">
        <v>89</v>
      </c>
      <c s="37">
        <v>15</v>
      </c>
      <c s="36">
        <v>0.000142</v>
      </c>
      <c s="36">
        <f>ROUND(G440*H440,6)</f>
      </c>
      <c r="L440" s="38">
        <v>0</v>
      </c>
      <c s="32">
        <f>ROUND(ROUND(L440,2)*ROUND(G440,3),2)</f>
      </c>
      <c s="36" t="s">
        <v>121</v>
      </c>
      <c>
        <f>(M440*21)/100</f>
      </c>
      <c t="s">
        <v>28</v>
      </c>
    </row>
    <row r="441" spans="1:5" ht="25.5">
      <c r="A441" s="35" t="s">
        <v>56</v>
      </c>
      <c r="E441" s="39" t="s">
        <v>862</v>
      </c>
    </row>
    <row r="442" spans="1:5" ht="12.75">
      <c r="A442" s="35" t="s">
        <v>57</v>
      </c>
      <c r="E442" s="40" t="s">
        <v>5</v>
      </c>
    </row>
    <row r="443" spans="1:5" ht="89.25">
      <c r="A443" t="s">
        <v>59</v>
      </c>
      <c r="E443" s="39" t="s">
        <v>794</v>
      </c>
    </row>
    <row r="444" spans="1:16" ht="12.75">
      <c r="A444" t="s">
        <v>50</v>
      </c>
      <c s="34" t="s">
        <v>863</v>
      </c>
      <c s="34" t="s">
        <v>864</v>
      </c>
      <c s="35" t="s">
        <v>5</v>
      </c>
      <c s="6" t="s">
        <v>865</v>
      </c>
      <c s="36" t="s">
        <v>89</v>
      </c>
      <c s="37">
        <v>15</v>
      </c>
      <c s="36">
        <v>0.00031</v>
      </c>
      <c s="36">
        <f>ROUND(G444*H444,6)</f>
      </c>
      <c r="L444" s="38">
        <v>0</v>
      </c>
      <c s="32">
        <f>ROUND(ROUND(L444,2)*ROUND(G444,3),2)</f>
      </c>
      <c s="36" t="s">
        <v>121</v>
      </c>
      <c>
        <f>(M444*21)/100</f>
      </c>
      <c t="s">
        <v>28</v>
      </c>
    </row>
    <row r="445" spans="1:5" ht="12.75">
      <c r="A445" s="35" t="s">
        <v>56</v>
      </c>
      <c r="E445" s="39" t="s">
        <v>865</v>
      </c>
    </row>
    <row r="446" spans="1:5" ht="12.75">
      <c r="A446" s="35" t="s">
        <v>57</v>
      </c>
      <c r="E446" s="40" t="s">
        <v>5</v>
      </c>
    </row>
    <row r="447" spans="1:5" ht="12.75">
      <c r="A447" t="s">
        <v>59</v>
      </c>
      <c r="E447" s="39" t="s">
        <v>5</v>
      </c>
    </row>
    <row r="448" spans="1:16" ht="12.75">
      <c r="A448" t="s">
        <v>50</v>
      </c>
      <c s="34" t="s">
        <v>866</v>
      </c>
      <c s="34" t="s">
        <v>867</v>
      </c>
      <c s="35" t="s">
        <v>5</v>
      </c>
      <c s="6" t="s">
        <v>868</v>
      </c>
      <c s="36" t="s">
        <v>89</v>
      </c>
      <c s="37">
        <v>2</v>
      </c>
      <c s="36">
        <v>0.000275</v>
      </c>
      <c s="36">
        <f>ROUND(G448*H448,6)</f>
      </c>
      <c r="L448" s="38">
        <v>0</v>
      </c>
      <c s="32">
        <f>ROUND(ROUND(L448,2)*ROUND(G448,3),2)</f>
      </c>
      <c s="36" t="s">
        <v>121</v>
      </c>
      <c>
        <f>(M448*21)/100</f>
      </c>
      <c t="s">
        <v>28</v>
      </c>
    </row>
    <row r="449" spans="1:5" ht="12.75">
      <c r="A449" s="35" t="s">
        <v>56</v>
      </c>
      <c r="E449" s="39" t="s">
        <v>868</v>
      </c>
    </row>
    <row r="450" spans="1:5" ht="12.75">
      <c r="A450" s="35" t="s">
        <v>57</v>
      </c>
      <c r="E450" s="40" t="s">
        <v>5</v>
      </c>
    </row>
    <row r="451" spans="1:5" ht="89.25">
      <c r="A451" t="s">
        <v>59</v>
      </c>
      <c r="E451" s="39" t="s">
        <v>794</v>
      </c>
    </row>
    <row r="452" spans="1:16" ht="25.5">
      <c r="A452" t="s">
        <v>50</v>
      </c>
      <c s="34" t="s">
        <v>869</v>
      </c>
      <c s="34" t="s">
        <v>870</v>
      </c>
      <c s="35" t="s">
        <v>5</v>
      </c>
      <c s="6" t="s">
        <v>871</v>
      </c>
      <c s="36" t="s">
        <v>89</v>
      </c>
      <c s="37">
        <v>10</v>
      </c>
      <c s="36">
        <v>0.00102</v>
      </c>
      <c s="36">
        <f>ROUND(G452*H452,6)</f>
      </c>
      <c r="L452" s="38">
        <v>0</v>
      </c>
      <c s="32">
        <f>ROUND(ROUND(L452,2)*ROUND(G452,3),2)</f>
      </c>
      <c s="36" t="s">
        <v>121</v>
      </c>
      <c>
        <f>(M452*21)/100</f>
      </c>
      <c t="s">
        <v>28</v>
      </c>
    </row>
    <row r="453" spans="1:5" ht="25.5">
      <c r="A453" s="35" t="s">
        <v>56</v>
      </c>
      <c r="E453" s="39" t="s">
        <v>871</v>
      </c>
    </row>
    <row r="454" spans="1:5" ht="12.75">
      <c r="A454" s="35" t="s">
        <v>57</v>
      </c>
      <c r="E454" s="40" t="s">
        <v>5</v>
      </c>
    </row>
    <row r="455" spans="1:5" ht="12.75">
      <c r="A455" t="s">
        <v>59</v>
      </c>
      <c r="E455" s="39" t="s">
        <v>5</v>
      </c>
    </row>
    <row r="456" spans="1:16" ht="25.5">
      <c r="A456" t="s">
        <v>50</v>
      </c>
      <c s="34" t="s">
        <v>872</v>
      </c>
      <c s="34" t="s">
        <v>873</v>
      </c>
      <c s="35" t="s">
        <v>5</v>
      </c>
      <c s="6" t="s">
        <v>874</v>
      </c>
      <c s="36" t="s">
        <v>89</v>
      </c>
      <c s="37">
        <v>14</v>
      </c>
      <c s="36">
        <v>0.000468</v>
      </c>
      <c s="36">
        <f>ROUND(G456*H456,6)</f>
      </c>
      <c r="L456" s="38">
        <v>0</v>
      </c>
      <c s="32">
        <f>ROUND(ROUND(L456,2)*ROUND(G456,3),2)</f>
      </c>
      <c s="36" t="s">
        <v>121</v>
      </c>
      <c>
        <f>(M456*21)/100</f>
      </c>
      <c t="s">
        <v>28</v>
      </c>
    </row>
    <row r="457" spans="1:5" ht="25.5">
      <c r="A457" s="35" t="s">
        <v>56</v>
      </c>
      <c r="E457" s="39" t="s">
        <v>874</v>
      </c>
    </row>
    <row r="458" spans="1:5" ht="12.75">
      <c r="A458" s="35" t="s">
        <v>57</v>
      </c>
      <c r="E458" s="40" t="s">
        <v>5</v>
      </c>
    </row>
    <row r="459" spans="1:5" ht="89.25">
      <c r="A459" t="s">
        <v>59</v>
      </c>
      <c r="E459" s="39" t="s">
        <v>794</v>
      </c>
    </row>
    <row r="460" spans="1:16" ht="12.75">
      <c r="A460" t="s">
        <v>50</v>
      </c>
      <c s="34" t="s">
        <v>875</v>
      </c>
      <c s="34" t="s">
        <v>876</v>
      </c>
      <c s="35" t="s">
        <v>5</v>
      </c>
      <c s="6" t="s">
        <v>877</v>
      </c>
      <c s="36" t="s">
        <v>89</v>
      </c>
      <c s="37">
        <v>11</v>
      </c>
      <c s="36">
        <v>0.000278</v>
      </c>
      <c s="36">
        <f>ROUND(G460*H460,6)</f>
      </c>
      <c r="L460" s="38">
        <v>0</v>
      </c>
      <c s="32">
        <f>ROUND(ROUND(L460,2)*ROUND(G460,3),2)</f>
      </c>
      <c s="36" t="s">
        <v>121</v>
      </c>
      <c>
        <f>(M460*21)/100</f>
      </c>
      <c t="s">
        <v>28</v>
      </c>
    </row>
    <row r="461" spans="1:5" ht="12.75">
      <c r="A461" s="35" t="s">
        <v>56</v>
      </c>
      <c r="E461" s="39" t="s">
        <v>877</v>
      </c>
    </row>
    <row r="462" spans="1:5" ht="12.75">
      <c r="A462" s="35" t="s">
        <v>57</v>
      </c>
      <c r="E462" s="40" t="s">
        <v>5</v>
      </c>
    </row>
    <row r="463" spans="1:5" ht="89.25">
      <c r="A463" t="s">
        <v>59</v>
      </c>
      <c r="E463" s="39" t="s">
        <v>794</v>
      </c>
    </row>
    <row r="464" spans="1:16" ht="25.5">
      <c r="A464" t="s">
        <v>50</v>
      </c>
      <c s="34" t="s">
        <v>878</v>
      </c>
      <c s="34" t="s">
        <v>879</v>
      </c>
      <c s="35" t="s">
        <v>5</v>
      </c>
      <c s="6" t="s">
        <v>880</v>
      </c>
      <c s="36" t="s">
        <v>89</v>
      </c>
      <c s="37">
        <v>7</v>
      </c>
      <c s="36">
        <v>0.000472</v>
      </c>
      <c s="36">
        <f>ROUND(G464*H464,6)</f>
      </c>
      <c r="L464" s="38">
        <v>0</v>
      </c>
      <c s="32">
        <f>ROUND(ROUND(L464,2)*ROUND(G464,3),2)</f>
      </c>
      <c s="36" t="s">
        <v>121</v>
      </c>
      <c>
        <f>(M464*21)/100</f>
      </c>
      <c t="s">
        <v>28</v>
      </c>
    </row>
    <row r="465" spans="1:5" ht="25.5">
      <c r="A465" s="35" t="s">
        <v>56</v>
      </c>
      <c r="E465" s="39" t="s">
        <v>880</v>
      </c>
    </row>
    <row r="466" spans="1:5" ht="12.75">
      <c r="A466" s="35" t="s">
        <v>57</v>
      </c>
      <c r="E466" s="40" t="s">
        <v>5</v>
      </c>
    </row>
    <row r="467" spans="1:5" ht="89.25">
      <c r="A467" t="s">
        <v>59</v>
      </c>
      <c r="E467" s="39" t="s">
        <v>794</v>
      </c>
    </row>
    <row r="468" spans="1:16" ht="12.75">
      <c r="A468" t="s">
        <v>50</v>
      </c>
      <c s="34" t="s">
        <v>881</v>
      </c>
      <c s="34" t="s">
        <v>882</v>
      </c>
      <c s="35" t="s">
        <v>5</v>
      </c>
      <c s="6" t="s">
        <v>883</v>
      </c>
      <c s="36" t="s">
        <v>89</v>
      </c>
      <c s="37">
        <v>6</v>
      </c>
      <c s="36">
        <v>0</v>
      </c>
      <c s="36">
        <f>ROUND(G468*H468,6)</f>
      </c>
      <c r="L468" s="38">
        <v>0</v>
      </c>
      <c s="32">
        <f>ROUND(ROUND(L468,2)*ROUND(G468,3),2)</f>
      </c>
      <c s="36" t="s">
        <v>55</v>
      </c>
      <c>
        <f>(M468*21)/100</f>
      </c>
      <c t="s">
        <v>28</v>
      </c>
    </row>
    <row r="469" spans="1:5" ht="12.75">
      <c r="A469" s="35" t="s">
        <v>56</v>
      </c>
      <c r="E469" s="39" t="s">
        <v>883</v>
      </c>
    </row>
    <row r="470" spans="1:5" ht="12.75">
      <c r="A470" s="35" t="s">
        <v>57</v>
      </c>
      <c r="E470" s="40" t="s">
        <v>5</v>
      </c>
    </row>
    <row r="471" spans="1:5" ht="12.75">
      <c r="A471" t="s">
        <v>59</v>
      </c>
      <c r="E471" s="39" t="s">
        <v>5</v>
      </c>
    </row>
    <row r="472" spans="1:16" ht="12.75">
      <c r="A472" t="s">
        <v>50</v>
      </c>
      <c s="34" t="s">
        <v>884</v>
      </c>
      <c s="34" t="s">
        <v>885</v>
      </c>
      <c s="35" t="s">
        <v>5</v>
      </c>
      <c s="6" t="s">
        <v>886</v>
      </c>
      <c s="36" t="s">
        <v>120</v>
      </c>
      <c s="37">
        <v>74</v>
      </c>
      <c s="36">
        <v>0</v>
      </c>
      <c s="36">
        <f>ROUND(G472*H472,6)</f>
      </c>
      <c r="L472" s="38">
        <v>0</v>
      </c>
      <c s="32">
        <f>ROUND(ROUND(L472,2)*ROUND(G472,3),2)</f>
      </c>
      <c s="36" t="s">
        <v>55</v>
      </c>
      <c>
        <f>(M472*21)/100</f>
      </c>
      <c t="s">
        <v>28</v>
      </c>
    </row>
    <row r="473" spans="1:5" ht="12.75">
      <c r="A473" s="35" t="s">
        <v>56</v>
      </c>
      <c r="E473" s="39" t="s">
        <v>886</v>
      </c>
    </row>
    <row r="474" spans="1:5" ht="12.75">
      <c r="A474" s="35" t="s">
        <v>57</v>
      </c>
      <c r="E474" s="40" t="s">
        <v>5</v>
      </c>
    </row>
    <row r="475" spans="1:5" ht="12.75">
      <c r="A475" t="s">
        <v>59</v>
      </c>
      <c r="E475" s="39" t="s">
        <v>5</v>
      </c>
    </row>
    <row r="476" spans="1:16" ht="12.75">
      <c r="A476" t="s">
        <v>50</v>
      </c>
      <c s="34" t="s">
        <v>887</v>
      </c>
      <c s="34" t="s">
        <v>888</v>
      </c>
      <c s="35" t="s">
        <v>5</v>
      </c>
      <c s="6" t="s">
        <v>886</v>
      </c>
      <c s="36" t="s">
        <v>120</v>
      </c>
      <c s="37">
        <v>1</v>
      </c>
      <c s="36">
        <v>0</v>
      </c>
      <c s="36">
        <f>ROUND(G476*H476,6)</f>
      </c>
      <c r="L476" s="38">
        <v>0</v>
      </c>
      <c s="32">
        <f>ROUND(ROUND(L476,2)*ROUND(G476,3),2)</f>
      </c>
      <c s="36" t="s">
        <v>55</v>
      </c>
      <c>
        <f>(M476*21)/100</f>
      </c>
      <c t="s">
        <v>28</v>
      </c>
    </row>
    <row r="477" spans="1:5" ht="12.75">
      <c r="A477" s="35" t="s">
        <v>56</v>
      </c>
      <c r="E477" s="39" t="s">
        <v>886</v>
      </c>
    </row>
    <row r="478" spans="1:5" ht="12.75">
      <c r="A478" s="35" t="s">
        <v>57</v>
      </c>
      <c r="E478" s="40" t="s">
        <v>5</v>
      </c>
    </row>
    <row r="479" spans="1:5" ht="12.75">
      <c r="A479" t="s">
        <v>59</v>
      </c>
      <c r="E479" s="39" t="s">
        <v>5</v>
      </c>
    </row>
    <row r="480" spans="1:16" ht="12.75">
      <c r="A480" t="s">
        <v>50</v>
      </c>
      <c s="34" t="s">
        <v>889</v>
      </c>
      <c s="34" t="s">
        <v>890</v>
      </c>
      <c s="35" t="s">
        <v>5</v>
      </c>
      <c s="6" t="s">
        <v>891</v>
      </c>
      <c s="36" t="s">
        <v>89</v>
      </c>
      <c s="37">
        <v>5</v>
      </c>
      <c s="36">
        <v>0</v>
      </c>
      <c s="36">
        <f>ROUND(G480*H480,6)</f>
      </c>
      <c r="L480" s="38">
        <v>0</v>
      </c>
      <c s="32">
        <f>ROUND(ROUND(L480,2)*ROUND(G480,3),2)</f>
      </c>
      <c s="36" t="s">
        <v>55</v>
      </c>
      <c>
        <f>(M480*21)/100</f>
      </c>
      <c t="s">
        <v>28</v>
      </c>
    </row>
    <row r="481" spans="1:5" ht="12.75">
      <c r="A481" s="35" t="s">
        <v>56</v>
      </c>
      <c r="E481" s="39" t="s">
        <v>891</v>
      </c>
    </row>
    <row r="482" spans="1:5" ht="12.75">
      <c r="A482" s="35" t="s">
        <v>57</v>
      </c>
      <c r="E482" s="40" t="s">
        <v>5</v>
      </c>
    </row>
    <row r="483" spans="1:5" ht="12.75">
      <c r="A483" t="s">
        <v>59</v>
      </c>
      <c r="E483" s="39" t="s">
        <v>5</v>
      </c>
    </row>
    <row r="484" spans="1:16" ht="12.75">
      <c r="A484" t="s">
        <v>50</v>
      </c>
      <c s="34" t="s">
        <v>892</v>
      </c>
      <c s="34" t="s">
        <v>893</v>
      </c>
      <c s="35" t="s">
        <v>5</v>
      </c>
      <c s="6" t="s">
        <v>894</v>
      </c>
      <c s="36" t="s">
        <v>89</v>
      </c>
      <c s="37">
        <v>10</v>
      </c>
      <c s="36">
        <v>0</v>
      </c>
      <c s="36">
        <f>ROUND(G484*H484,6)</f>
      </c>
      <c r="L484" s="38">
        <v>0</v>
      </c>
      <c s="32">
        <f>ROUND(ROUND(L484,2)*ROUND(G484,3),2)</f>
      </c>
      <c s="36" t="s">
        <v>55</v>
      </c>
      <c>
        <f>(M484*21)/100</f>
      </c>
      <c t="s">
        <v>28</v>
      </c>
    </row>
    <row r="485" spans="1:5" ht="12.75">
      <c r="A485" s="35" t="s">
        <v>56</v>
      </c>
      <c r="E485" s="39" t="s">
        <v>894</v>
      </c>
    </row>
    <row r="486" spans="1:5" ht="12.75">
      <c r="A486" s="35" t="s">
        <v>57</v>
      </c>
      <c r="E486" s="40" t="s">
        <v>5</v>
      </c>
    </row>
    <row r="487" spans="1:5" ht="12.75">
      <c r="A487" t="s">
        <v>59</v>
      </c>
      <c r="E487" s="39" t="s">
        <v>5</v>
      </c>
    </row>
    <row r="488" spans="1:16" ht="12.75">
      <c r="A488" t="s">
        <v>50</v>
      </c>
      <c s="34" t="s">
        <v>895</v>
      </c>
      <c s="34" t="s">
        <v>896</v>
      </c>
      <c s="35" t="s">
        <v>5</v>
      </c>
      <c s="6" t="s">
        <v>897</v>
      </c>
      <c s="36" t="s">
        <v>89</v>
      </c>
      <c s="37">
        <v>38</v>
      </c>
      <c s="36">
        <v>0.00031</v>
      </c>
      <c s="36">
        <f>ROUND(G488*H488,6)</f>
      </c>
      <c r="L488" s="38">
        <v>0</v>
      </c>
      <c s="32">
        <f>ROUND(ROUND(L488,2)*ROUND(G488,3),2)</f>
      </c>
      <c s="36" t="s">
        <v>121</v>
      </c>
      <c>
        <f>(M488*21)/100</f>
      </c>
      <c t="s">
        <v>28</v>
      </c>
    </row>
    <row r="489" spans="1:5" ht="12.75">
      <c r="A489" s="35" t="s">
        <v>56</v>
      </c>
      <c r="E489" s="39" t="s">
        <v>897</v>
      </c>
    </row>
    <row r="490" spans="1:5" ht="12.75">
      <c r="A490" s="35" t="s">
        <v>57</v>
      </c>
      <c r="E490" s="40" t="s">
        <v>5</v>
      </c>
    </row>
    <row r="491" spans="1:5" ht="12.75">
      <c r="A491" t="s">
        <v>59</v>
      </c>
      <c r="E491" s="39" t="s">
        <v>5</v>
      </c>
    </row>
    <row r="492" spans="1:16" ht="12.75">
      <c r="A492" t="s">
        <v>50</v>
      </c>
      <c s="34" t="s">
        <v>898</v>
      </c>
      <c s="34" t="s">
        <v>899</v>
      </c>
      <c s="35" t="s">
        <v>5</v>
      </c>
      <c s="6" t="s">
        <v>900</v>
      </c>
      <c s="36" t="s">
        <v>120</v>
      </c>
      <c s="37">
        <v>1</v>
      </c>
      <c s="36">
        <v>0</v>
      </c>
      <c s="36">
        <f>ROUND(G492*H492,6)</f>
      </c>
      <c r="L492" s="38">
        <v>0</v>
      </c>
      <c s="32">
        <f>ROUND(ROUND(L492,2)*ROUND(G492,3),2)</f>
      </c>
      <c s="36" t="s">
        <v>55</v>
      </c>
      <c>
        <f>(M492*21)/100</f>
      </c>
      <c t="s">
        <v>28</v>
      </c>
    </row>
    <row r="493" spans="1:5" ht="12.75">
      <c r="A493" s="35" t="s">
        <v>56</v>
      </c>
      <c r="E493" s="39" t="s">
        <v>900</v>
      </c>
    </row>
    <row r="494" spans="1:5" ht="12.75">
      <c r="A494" s="35" t="s">
        <v>57</v>
      </c>
      <c r="E494" s="40" t="s">
        <v>5</v>
      </c>
    </row>
    <row r="495" spans="1:5" ht="25.5">
      <c r="A495" t="s">
        <v>59</v>
      </c>
      <c r="E495" s="39" t="s">
        <v>901</v>
      </c>
    </row>
    <row r="496" spans="1:16" ht="25.5">
      <c r="A496" t="s">
        <v>50</v>
      </c>
      <c s="34" t="s">
        <v>902</v>
      </c>
      <c s="34" t="s">
        <v>903</v>
      </c>
      <c s="35" t="s">
        <v>5</v>
      </c>
      <c s="6" t="s">
        <v>904</v>
      </c>
      <c s="36" t="s">
        <v>182</v>
      </c>
      <c s="37">
        <v>1.377</v>
      </c>
      <c s="36">
        <v>0</v>
      </c>
      <c s="36">
        <f>ROUND(G496*H496,6)</f>
      </c>
      <c r="L496" s="38">
        <v>0</v>
      </c>
      <c s="32">
        <f>ROUND(ROUND(L496,2)*ROUND(G496,3),2)</f>
      </c>
      <c s="36" t="s">
        <v>121</v>
      </c>
      <c>
        <f>(M496*21)/100</f>
      </c>
      <c t="s">
        <v>28</v>
      </c>
    </row>
    <row r="497" spans="1:5" ht="25.5">
      <c r="A497" s="35" t="s">
        <v>56</v>
      </c>
      <c r="E497" s="39" t="s">
        <v>904</v>
      </c>
    </row>
    <row r="498" spans="1:5" ht="12.75">
      <c r="A498" s="35" t="s">
        <v>57</v>
      </c>
      <c r="E498" s="40" t="s">
        <v>5</v>
      </c>
    </row>
    <row r="499" spans="1:5" ht="114.75">
      <c r="A499" t="s">
        <v>59</v>
      </c>
      <c r="E499" s="39" t="s">
        <v>905</v>
      </c>
    </row>
    <row r="500" spans="1:13" ht="12.75">
      <c r="A500" t="s">
        <v>47</v>
      </c>
      <c r="C500" s="31" t="s">
        <v>906</v>
      </c>
      <c r="E500" s="33" t="s">
        <v>907</v>
      </c>
      <c r="J500" s="32">
        <f>0</f>
      </c>
      <c s="32">
        <f>0</f>
      </c>
      <c s="32">
        <f>0+L501+L505+L509+L513</f>
      </c>
      <c s="32">
        <f>0+M501+M505+M509+M513</f>
      </c>
    </row>
    <row r="501" spans="1:16" ht="25.5">
      <c r="A501" t="s">
        <v>50</v>
      </c>
      <c s="34" t="s">
        <v>908</v>
      </c>
      <c s="34" t="s">
        <v>909</v>
      </c>
      <c s="35" t="s">
        <v>5</v>
      </c>
      <c s="6" t="s">
        <v>910</v>
      </c>
      <c s="36" t="s">
        <v>120</v>
      </c>
      <c s="37">
        <v>2</v>
      </c>
      <c s="36">
        <v>0.0156</v>
      </c>
      <c s="36">
        <f>ROUND(G501*H501,6)</f>
      </c>
      <c r="L501" s="38">
        <v>0</v>
      </c>
      <c s="32">
        <f>ROUND(ROUND(L501,2)*ROUND(G501,3),2)</f>
      </c>
      <c s="36" t="s">
        <v>121</v>
      </c>
      <c>
        <f>(M501*21)/100</f>
      </c>
      <c t="s">
        <v>28</v>
      </c>
    </row>
    <row r="502" spans="1:5" ht="25.5">
      <c r="A502" s="35" t="s">
        <v>56</v>
      </c>
      <c r="E502" s="39" t="s">
        <v>910</v>
      </c>
    </row>
    <row r="503" spans="1:5" ht="12.75">
      <c r="A503" s="35" t="s">
        <v>57</v>
      </c>
      <c r="E503" s="40" t="s">
        <v>5</v>
      </c>
    </row>
    <row r="504" spans="1:5" ht="89.25">
      <c r="A504" t="s">
        <v>59</v>
      </c>
      <c r="E504" s="39" t="s">
        <v>911</v>
      </c>
    </row>
    <row r="505" spans="1:16" ht="25.5">
      <c r="A505" t="s">
        <v>50</v>
      </c>
      <c s="34" t="s">
        <v>912</v>
      </c>
      <c s="34" t="s">
        <v>913</v>
      </c>
      <c s="35" t="s">
        <v>5</v>
      </c>
      <c s="6" t="s">
        <v>914</v>
      </c>
      <c s="36" t="s">
        <v>120</v>
      </c>
      <c s="37">
        <v>12</v>
      </c>
      <c s="36">
        <v>0.01665</v>
      </c>
      <c s="36">
        <f>ROUND(G505*H505,6)</f>
      </c>
      <c r="L505" s="38">
        <v>0</v>
      </c>
      <c s="32">
        <f>ROUND(ROUND(L505,2)*ROUND(G505,3),2)</f>
      </c>
      <c s="36" t="s">
        <v>121</v>
      </c>
      <c>
        <f>(M505*21)/100</f>
      </c>
      <c t="s">
        <v>28</v>
      </c>
    </row>
    <row r="506" spans="1:5" ht="25.5">
      <c r="A506" s="35" t="s">
        <v>56</v>
      </c>
      <c r="E506" s="39" t="s">
        <v>914</v>
      </c>
    </row>
    <row r="507" spans="1:5" ht="12.75">
      <c r="A507" s="35" t="s">
        <v>57</v>
      </c>
      <c r="E507" s="40" t="s">
        <v>5</v>
      </c>
    </row>
    <row r="508" spans="1:5" ht="89.25">
      <c r="A508" t="s">
        <v>59</v>
      </c>
      <c r="E508" s="39" t="s">
        <v>911</v>
      </c>
    </row>
    <row r="509" spans="1:16" ht="12.75">
      <c r="A509" t="s">
        <v>50</v>
      </c>
      <c s="34" t="s">
        <v>915</v>
      </c>
      <c s="34" t="s">
        <v>916</v>
      </c>
      <c s="35" t="s">
        <v>5</v>
      </c>
      <c s="6" t="s">
        <v>917</v>
      </c>
      <c s="36" t="s">
        <v>89</v>
      </c>
      <c s="37">
        <v>12</v>
      </c>
      <c s="36">
        <v>0.001</v>
      </c>
      <c s="36">
        <f>ROUND(G509*H509,6)</f>
      </c>
      <c r="L509" s="38">
        <v>0</v>
      </c>
      <c s="32">
        <f>ROUND(ROUND(L509,2)*ROUND(G509,3),2)</f>
      </c>
      <c s="36" t="s">
        <v>121</v>
      </c>
      <c>
        <f>(M509*21)/100</f>
      </c>
      <c t="s">
        <v>28</v>
      </c>
    </row>
    <row r="510" spans="1:5" ht="12.75">
      <c r="A510" s="35" t="s">
        <v>56</v>
      </c>
      <c r="E510" s="39" t="s">
        <v>917</v>
      </c>
    </row>
    <row r="511" spans="1:5" ht="12.75">
      <c r="A511" s="35" t="s">
        <v>57</v>
      </c>
      <c r="E511" s="40" t="s">
        <v>5</v>
      </c>
    </row>
    <row r="512" spans="1:5" ht="12.75">
      <c r="A512" t="s">
        <v>59</v>
      </c>
      <c r="E512" s="39" t="s">
        <v>5</v>
      </c>
    </row>
    <row r="513" spans="1:16" ht="38.25">
      <c r="A513" t="s">
        <v>50</v>
      </c>
      <c s="34" t="s">
        <v>918</v>
      </c>
      <c s="34" t="s">
        <v>919</v>
      </c>
      <c s="35" t="s">
        <v>5</v>
      </c>
      <c s="6" t="s">
        <v>920</v>
      </c>
      <c s="36" t="s">
        <v>182</v>
      </c>
      <c s="37">
        <v>0.243</v>
      </c>
      <c s="36">
        <v>0</v>
      </c>
      <c s="36">
        <f>ROUND(G513*H513,6)</f>
      </c>
      <c r="L513" s="38">
        <v>0</v>
      </c>
      <c s="32">
        <f>ROUND(ROUND(L513,2)*ROUND(G513,3),2)</f>
      </c>
      <c s="36" t="s">
        <v>121</v>
      </c>
      <c>
        <f>(M513*21)/100</f>
      </c>
      <c t="s">
        <v>28</v>
      </c>
    </row>
    <row r="514" spans="1:5" ht="38.25">
      <c r="A514" s="35" t="s">
        <v>56</v>
      </c>
      <c r="E514" s="39" t="s">
        <v>920</v>
      </c>
    </row>
    <row r="515" spans="1:5" ht="12.75">
      <c r="A515" s="35" t="s">
        <v>57</v>
      </c>
      <c r="E515" s="40" t="s">
        <v>5</v>
      </c>
    </row>
    <row r="516" spans="1:5" ht="114.75">
      <c r="A516" t="s">
        <v>59</v>
      </c>
      <c r="E516" s="39" t="s">
        <v>921</v>
      </c>
    </row>
    <row r="517" spans="1:13" ht="12.75">
      <c r="A517" t="s">
        <v>47</v>
      </c>
      <c r="C517" s="31" t="s">
        <v>922</v>
      </c>
      <c r="E517" s="33" t="s">
        <v>923</v>
      </c>
      <c r="J517" s="32">
        <f>0</f>
      </c>
      <c s="32">
        <f>0</f>
      </c>
      <c s="32">
        <f>0+L518+L522</f>
      </c>
      <c s="32">
        <f>0+M518+M522</f>
      </c>
    </row>
    <row r="518" spans="1:16" ht="38.25">
      <c r="A518" t="s">
        <v>50</v>
      </c>
      <c s="34" t="s">
        <v>924</v>
      </c>
      <c s="34" t="s">
        <v>925</v>
      </c>
      <c s="35" t="s">
        <v>5</v>
      </c>
      <c s="6" t="s">
        <v>926</v>
      </c>
      <c s="36" t="s">
        <v>120</v>
      </c>
      <c s="37">
        <v>2</v>
      </c>
      <c s="36">
        <v>0.002984</v>
      </c>
      <c s="36">
        <f>ROUND(G518*H518,6)</f>
      </c>
      <c r="L518" s="38">
        <v>0</v>
      </c>
      <c s="32">
        <f>ROUND(ROUND(L518,2)*ROUND(G518,3),2)</f>
      </c>
      <c s="36" t="s">
        <v>121</v>
      </c>
      <c>
        <f>(M518*21)/100</f>
      </c>
      <c t="s">
        <v>28</v>
      </c>
    </row>
    <row r="519" spans="1:5" ht="38.25">
      <c r="A519" s="35" t="s">
        <v>56</v>
      </c>
      <c r="E519" s="39" t="s">
        <v>927</v>
      </c>
    </row>
    <row r="520" spans="1:5" ht="12.75">
      <c r="A520" s="35" t="s">
        <v>57</v>
      </c>
      <c r="E520" s="40" t="s">
        <v>5</v>
      </c>
    </row>
    <row r="521" spans="1:5" ht="12.75">
      <c r="A521" t="s">
        <v>59</v>
      </c>
      <c r="E521" s="39" t="s">
        <v>5</v>
      </c>
    </row>
    <row r="522" spans="1:16" ht="25.5">
      <c r="A522" t="s">
        <v>50</v>
      </c>
      <c s="34" t="s">
        <v>928</v>
      </c>
      <c s="34" t="s">
        <v>929</v>
      </c>
      <c s="35" t="s">
        <v>5</v>
      </c>
      <c s="6" t="s">
        <v>930</v>
      </c>
      <c s="36" t="s">
        <v>182</v>
      </c>
      <c s="37">
        <v>0.006</v>
      </c>
      <c s="36">
        <v>0</v>
      </c>
      <c s="36">
        <f>ROUND(G522*H522,6)</f>
      </c>
      <c r="L522" s="38">
        <v>0</v>
      </c>
      <c s="32">
        <f>ROUND(ROUND(L522,2)*ROUND(G522,3),2)</f>
      </c>
      <c s="36" t="s">
        <v>121</v>
      </c>
      <c>
        <f>(M522*21)/100</f>
      </c>
      <c t="s">
        <v>28</v>
      </c>
    </row>
    <row r="523" spans="1:5" ht="25.5">
      <c r="A523" s="35" t="s">
        <v>56</v>
      </c>
      <c r="E523" s="39" t="s">
        <v>930</v>
      </c>
    </row>
    <row r="524" spans="1:5" ht="12.75">
      <c r="A524" s="35" t="s">
        <v>57</v>
      </c>
      <c r="E524" s="40" t="s">
        <v>5</v>
      </c>
    </row>
    <row r="525" spans="1:5" ht="114.75">
      <c r="A525" t="s">
        <v>59</v>
      </c>
      <c r="E525" s="39" t="s">
        <v>284</v>
      </c>
    </row>
    <row r="526" spans="1:13" ht="12.75">
      <c r="A526" t="s">
        <v>47</v>
      </c>
      <c r="C526" s="31" t="s">
        <v>931</v>
      </c>
      <c r="E526" s="33" t="s">
        <v>932</v>
      </c>
      <c r="J526" s="32">
        <f>0</f>
      </c>
      <c s="32">
        <f>0</f>
      </c>
      <c s="32">
        <f>0+L527</f>
      </c>
      <c s="32">
        <f>0+M527</f>
      </c>
    </row>
    <row r="527" spans="1:16" ht="25.5">
      <c r="A527" t="s">
        <v>50</v>
      </c>
      <c s="34" t="s">
        <v>933</v>
      </c>
      <c s="34" t="s">
        <v>934</v>
      </c>
      <c s="35" t="s">
        <v>5</v>
      </c>
      <c s="6" t="s">
        <v>935</v>
      </c>
      <c s="36" t="s">
        <v>74</v>
      </c>
      <c s="37">
        <v>60</v>
      </c>
      <c s="36">
        <v>0</v>
      </c>
      <c s="36">
        <f>ROUND(G527*H527,6)</f>
      </c>
      <c r="L527" s="38">
        <v>0</v>
      </c>
      <c s="32">
        <f>ROUND(ROUND(L527,2)*ROUND(G527,3),2)</f>
      </c>
      <c s="36" t="s">
        <v>121</v>
      </c>
      <c>
        <f>(M527*21)/100</f>
      </c>
      <c t="s">
        <v>28</v>
      </c>
    </row>
    <row r="528" spans="1:5" ht="25.5">
      <c r="A528" s="35" t="s">
        <v>56</v>
      </c>
      <c r="E528" s="39" t="s">
        <v>935</v>
      </c>
    </row>
    <row r="529" spans="1:5" ht="12.75">
      <c r="A529" s="35" t="s">
        <v>57</v>
      </c>
      <c r="E529" s="40" t="s">
        <v>5</v>
      </c>
    </row>
    <row r="530" spans="1:5" ht="12.75">
      <c r="A530" t="s">
        <v>59</v>
      </c>
      <c r="E5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385</v>
      </c>
      <c s="42">
        <f>Rekapitulace!C17</f>
      </c>
      <c s="20" t="s">
        <v>0</v>
      </c>
      <c t="s">
        <v>23</v>
      </c>
      <c t="s">
        <v>28</v>
      </c>
    </row>
    <row r="4" spans="1:16" ht="32" customHeight="1">
      <c r="A4" s="24" t="s">
        <v>20</v>
      </c>
      <c s="25" t="s">
        <v>29</v>
      </c>
      <c s="27" t="s">
        <v>385</v>
      </c>
      <c r="E4" s="26" t="s">
        <v>386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938</v>
      </c>
      <c r="E8" s="30" t="s">
        <v>937</v>
      </c>
      <c r="J8" s="29">
        <f>0+J9</f>
      </c>
      <c s="29">
        <f>0+K9</f>
      </c>
      <c s="29">
        <f>0+L9</f>
      </c>
      <c s="29">
        <f>0+M9</f>
      </c>
    </row>
    <row r="9" spans="1:13" ht="12.75">
      <c r="A9" t="s">
        <v>47</v>
      </c>
      <c r="C9" s="31" t="s">
        <v>939</v>
      </c>
      <c r="E9" s="33" t="s">
        <v>940</v>
      </c>
      <c r="J9" s="32">
        <f>0</f>
      </c>
      <c s="32">
        <f>0</f>
      </c>
      <c s="32">
        <f>0+L10+L14+L18+L22</f>
      </c>
      <c s="32">
        <f>0+M10+M14+M18+M22</f>
      </c>
    </row>
    <row r="10" spans="1:16" ht="25.5">
      <c r="A10" t="s">
        <v>50</v>
      </c>
      <c s="34" t="s">
        <v>51</v>
      </c>
      <c s="34" t="s">
        <v>941</v>
      </c>
      <c s="35" t="s">
        <v>5</v>
      </c>
      <c s="6" t="s">
        <v>942</v>
      </c>
      <c s="36" t="s">
        <v>943</v>
      </c>
      <c s="37">
        <v>1</v>
      </c>
      <c s="36">
        <v>0</v>
      </c>
      <c s="36">
        <f>ROUND(G10*H10,6)</f>
      </c>
      <c r="L10" s="38">
        <v>0</v>
      </c>
      <c s="32">
        <f>ROUND(ROUND(L10,2)*ROUND(G10,3),2)</f>
      </c>
      <c s="36" t="s">
        <v>55</v>
      </c>
      <c>
        <f>(M10*21)/100</f>
      </c>
      <c t="s">
        <v>28</v>
      </c>
    </row>
    <row r="11" spans="1:5" ht="25.5">
      <c r="A11" s="35" t="s">
        <v>56</v>
      </c>
      <c r="E11" s="39" t="s">
        <v>942</v>
      </c>
    </row>
    <row r="12" spans="1:5" ht="12.75">
      <c r="A12" s="35" t="s">
        <v>57</v>
      </c>
      <c r="E12" s="40" t="s">
        <v>5</v>
      </c>
    </row>
    <row r="13" spans="1:5" ht="12.75">
      <c r="A13" t="s">
        <v>59</v>
      </c>
      <c r="E13" s="39" t="s">
        <v>5</v>
      </c>
    </row>
    <row r="14" spans="1:16" ht="25.5">
      <c r="A14" t="s">
        <v>50</v>
      </c>
      <c s="34" t="s">
        <v>28</v>
      </c>
      <c s="34" t="s">
        <v>944</v>
      </c>
      <c s="35" t="s">
        <v>5</v>
      </c>
      <c s="6" t="s">
        <v>945</v>
      </c>
      <c s="36" t="s">
        <v>943</v>
      </c>
      <c s="37">
        <v>1</v>
      </c>
      <c s="36">
        <v>0</v>
      </c>
      <c s="36">
        <f>ROUND(G14*H14,6)</f>
      </c>
      <c r="L14" s="38">
        <v>0</v>
      </c>
      <c s="32">
        <f>ROUND(ROUND(L14,2)*ROUND(G14,3),2)</f>
      </c>
      <c s="36" t="s">
        <v>55</v>
      </c>
      <c>
        <f>(M14*21)/100</f>
      </c>
      <c t="s">
        <v>28</v>
      </c>
    </row>
    <row r="15" spans="1:5" ht="25.5">
      <c r="A15" s="35" t="s">
        <v>56</v>
      </c>
      <c r="E15" s="39" t="s">
        <v>945</v>
      </c>
    </row>
    <row r="16" spans="1:5" ht="12.75">
      <c r="A16" s="35" t="s">
        <v>57</v>
      </c>
      <c r="E16" s="40" t="s">
        <v>5</v>
      </c>
    </row>
    <row r="17" spans="1:5" ht="12.75">
      <c r="A17" t="s">
        <v>59</v>
      </c>
      <c r="E17" s="39" t="s">
        <v>5</v>
      </c>
    </row>
    <row r="18" spans="1:16" ht="12.75">
      <c r="A18" t="s">
        <v>50</v>
      </c>
      <c s="34" t="s">
        <v>26</v>
      </c>
      <c s="34" t="s">
        <v>946</v>
      </c>
      <c s="35" t="s">
        <v>5</v>
      </c>
      <c s="6" t="s">
        <v>947</v>
      </c>
      <c s="36" t="s">
        <v>89</v>
      </c>
      <c s="37">
        <v>10</v>
      </c>
      <c s="36">
        <v>0</v>
      </c>
      <c s="36">
        <f>ROUND(G18*H18,6)</f>
      </c>
      <c r="L18" s="38">
        <v>0</v>
      </c>
      <c s="32">
        <f>ROUND(ROUND(L18,2)*ROUND(G18,3),2)</f>
      </c>
      <c s="36" t="s">
        <v>55</v>
      </c>
      <c>
        <f>(M18*21)/100</f>
      </c>
      <c t="s">
        <v>28</v>
      </c>
    </row>
    <row r="19" spans="1:5" ht="12.75">
      <c r="A19" s="35" t="s">
        <v>56</v>
      </c>
      <c r="E19" s="39" t="s">
        <v>947</v>
      </c>
    </row>
    <row r="20" spans="1:5" ht="12.75">
      <c r="A20" s="35" t="s">
        <v>57</v>
      </c>
      <c r="E20" s="40" t="s">
        <v>5</v>
      </c>
    </row>
    <row r="21" spans="1:5" ht="12.75">
      <c r="A21" t="s">
        <v>59</v>
      </c>
      <c r="E21" s="39" t="s">
        <v>5</v>
      </c>
    </row>
    <row r="22" spans="1:16" ht="12.75">
      <c r="A22" t="s">
        <v>50</v>
      </c>
      <c s="34" t="s">
        <v>67</v>
      </c>
      <c s="34" t="s">
        <v>948</v>
      </c>
      <c s="35" t="s">
        <v>5</v>
      </c>
      <c s="6" t="s">
        <v>949</v>
      </c>
      <c s="36" t="s">
        <v>82</v>
      </c>
      <c s="37">
        <v>130</v>
      </c>
      <c s="36">
        <v>0</v>
      </c>
      <c s="36">
        <f>ROUND(G22*H22,6)</f>
      </c>
      <c r="L22" s="38">
        <v>0</v>
      </c>
      <c s="32">
        <f>ROUND(ROUND(L22,2)*ROUND(G22,3),2)</f>
      </c>
      <c s="36" t="s">
        <v>55</v>
      </c>
      <c>
        <f>(M22*21)/100</f>
      </c>
      <c t="s">
        <v>28</v>
      </c>
    </row>
    <row r="23" spans="1:5" ht="12.75">
      <c r="A23" s="35" t="s">
        <v>56</v>
      </c>
      <c r="E23" s="39" t="s">
        <v>949</v>
      </c>
    </row>
    <row r="24" spans="1:5" ht="12.75">
      <c r="A24" s="35" t="s">
        <v>57</v>
      </c>
      <c r="E24" s="40" t="s">
        <v>5</v>
      </c>
    </row>
    <row r="25" spans="1:5" ht="12.75">
      <c r="A25" t="s">
        <v>59</v>
      </c>
      <c r="E25" s="39" t="s">
        <v>950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