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92" yWindow="408" windowWidth="22680" windowHeight="9720" activeTab="1"/>
  </bookViews>
  <sheets>
    <sheet name="Rekapitulace zakázky" sheetId="1" r:id="rId1"/>
    <sheet name="SO 01 - Železniční svršek..." sheetId="2" r:id="rId2"/>
    <sheet name="SO 02 - Oprava a izolace ..." sheetId="3" r:id="rId3"/>
    <sheet name="VON - Vedlejší a ostatní ..." sheetId="4" r:id="rId4"/>
    <sheet name="Pokyny pro vyplnění" sheetId="5" r:id="rId5"/>
  </sheets>
  <definedNames>
    <definedName name="_xlnm._FilterDatabase" localSheetId="1" hidden="1">'SO 01 - Železniční svršek...'!$C$81:$K$598</definedName>
    <definedName name="_xlnm._FilterDatabase" localSheetId="2" hidden="1">'SO 02 - Oprava a izolace ...'!$C$89:$K$204</definedName>
    <definedName name="_xlnm._FilterDatabase" localSheetId="3" hidden="1">'VON - Vedlejší a ostatní ...'!$C$79:$K$99</definedName>
    <definedName name="_xlnm.Print_Titles" localSheetId="0">'Rekapitulace zakázky'!$52:$52</definedName>
    <definedName name="_xlnm.Print_Titles" localSheetId="1">'SO 01 - Železniční svršek...'!$81:$81</definedName>
    <definedName name="_xlnm.Print_Titles" localSheetId="2">'SO 02 - Oprava a izolace ...'!$89:$89</definedName>
    <definedName name="_xlnm.Print_Titles" localSheetId="3">'VON - Vedlejší a ostatní ...'!$79:$79</definedName>
    <definedName name="_xlnm.Print_Area" localSheetId="0">'Rekapitulace zakázky'!$D$4:$AO$36,'Rekapitulace zakázky'!$C$42:$AQ$58</definedName>
    <definedName name="_xlnm.Print_Area" localSheetId="1">'SO 01 - Železniční svršek...'!$C$4:$J$39,'SO 01 - Železniční svršek...'!$C$45:$J$63,'SO 01 - Železniční svršek...'!$C$69:$K$598</definedName>
    <definedName name="_xlnm.Print_Area" localSheetId="2">'SO 02 - Oprava a izolace ...'!$C$4:$J$39,'SO 02 - Oprava a izolace ...'!$C$45:$J$71,'SO 02 - Oprava a izolace ...'!$C$77:$K$204</definedName>
    <definedName name="_xlnm.Print_Area" localSheetId="3">'VON - Vedlejší a ostatní ...'!$C$4:$J$39,'VON - Vedlejší a ostatní ...'!$C$45:$J$61,'VON - Vedlejší a ostatní ...'!$C$67:$K$99</definedName>
  </definedNames>
  <calcPr calcId="145621"/>
</workbook>
</file>

<file path=xl/calcChain.xml><?xml version="1.0" encoding="utf-8"?>
<calcChain xmlns="http://schemas.openxmlformats.org/spreadsheetml/2006/main">
  <c r="J37" i="4" l="1"/>
  <c r="J36" i="4"/>
  <c r="AY57" i="1"/>
  <c r="J35" i="4"/>
  <c r="AX57" i="1"/>
  <c r="BI97" i="4"/>
  <c r="BH97" i="4"/>
  <c r="BG97" i="4"/>
  <c r="BF97" i="4"/>
  <c r="T97" i="4"/>
  <c r="R97" i="4"/>
  <c r="P97" i="4"/>
  <c r="BI94" i="4"/>
  <c r="BH94" i="4"/>
  <c r="BG94" i="4"/>
  <c r="BF94" i="4"/>
  <c r="T94" i="4"/>
  <c r="R94" i="4"/>
  <c r="P94" i="4"/>
  <c r="BI92" i="4"/>
  <c r="BH92" i="4"/>
  <c r="BG92" i="4"/>
  <c r="BF92" i="4"/>
  <c r="T92" i="4"/>
  <c r="R92" i="4"/>
  <c r="P92" i="4"/>
  <c r="BI89" i="4"/>
  <c r="BH89" i="4"/>
  <c r="BG89" i="4"/>
  <c r="BF89" i="4"/>
  <c r="T89" i="4"/>
  <c r="R89" i="4"/>
  <c r="P89" i="4"/>
  <c r="BI87" i="4"/>
  <c r="BH87" i="4"/>
  <c r="BG87" i="4"/>
  <c r="BF87" i="4"/>
  <c r="T87" i="4"/>
  <c r="R87" i="4"/>
  <c r="P87" i="4"/>
  <c r="BI85" i="4"/>
  <c r="BH85" i="4"/>
  <c r="BG85" i="4"/>
  <c r="BF85" i="4"/>
  <c r="T85" i="4"/>
  <c r="R85" i="4"/>
  <c r="P85" i="4"/>
  <c r="BI82" i="4"/>
  <c r="BH82" i="4"/>
  <c r="BG82" i="4"/>
  <c r="BF82" i="4"/>
  <c r="T82" i="4"/>
  <c r="R82" i="4"/>
  <c r="P82" i="4"/>
  <c r="J77" i="4"/>
  <c r="J76" i="4"/>
  <c r="F76" i="4"/>
  <c r="F74" i="4"/>
  <c r="E72" i="4"/>
  <c r="J55" i="4"/>
  <c r="J54" i="4"/>
  <c r="F54" i="4"/>
  <c r="F52" i="4"/>
  <c r="E50" i="4"/>
  <c r="J18" i="4"/>
  <c r="E18" i="4"/>
  <c r="F55" i="4"/>
  <c r="J17" i="4"/>
  <c r="J12" i="4"/>
  <c r="J74" i="4"/>
  <c r="E7" i="4"/>
  <c r="E70" i="4" s="1"/>
  <c r="J169" i="3"/>
  <c r="J121" i="3"/>
  <c r="J37" i="3"/>
  <c r="J36" i="3"/>
  <c r="AY56" i="1" s="1"/>
  <c r="J35" i="3"/>
  <c r="AX56" i="1" s="1"/>
  <c r="BI203" i="3"/>
  <c r="BH203" i="3"/>
  <c r="BG203" i="3"/>
  <c r="BF203" i="3"/>
  <c r="T203" i="3"/>
  <c r="R203" i="3"/>
  <c r="P203" i="3"/>
  <c r="BI201" i="3"/>
  <c r="BH201" i="3"/>
  <c r="BG201" i="3"/>
  <c r="BF201" i="3"/>
  <c r="T201" i="3"/>
  <c r="R201" i="3"/>
  <c r="P201" i="3"/>
  <c r="BI199" i="3"/>
  <c r="BH199" i="3"/>
  <c r="BG199" i="3"/>
  <c r="BF199" i="3"/>
  <c r="T199" i="3"/>
  <c r="R199" i="3"/>
  <c r="P199" i="3"/>
  <c r="BI195" i="3"/>
  <c r="BH195" i="3"/>
  <c r="BG195" i="3"/>
  <c r="BF195" i="3"/>
  <c r="T195" i="3"/>
  <c r="R195" i="3"/>
  <c r="P195" i="3"/>
  <c r="BI191" i="3"/>
  <c r="BH191" i="3"/>
  <c r="BG191" i="3"/>
  <c r="BF191" i="3"/>
  <c r="T191" i="3"/>
  <c r="R191" i="3"/>
  <c r="P191" i="3"/>
  <c r="BI186" i="3"/>
  <c r="BH186" i="3"/>
  <c r="BG186" i="3"/>
  <c r="BF186" i="3"/>
  <c r="T186" i="3"/>
  <c r="R186" i="3"/>
  <c r="P186" i="3"/>
  <c r="BI181" i="3"/>
  <c r="BH181" i="3"/>
  <c r="BG181" i="3"/>
  <c r="BF181" i="3"/>
  <c r="T181" i="3"/>
  <c r="R181" i="3"/>
  <c r="P181" i="3"/>
  <c r="BI179" i="3"/>
  <c r="BH179" i="3"/>
  <c r="BG179" i="3"/>
  <c r="BF179" i="3"/>
  <c r="T179" i="3"/>
  <c r="R179" i="3"/>
  <c r="P179" i="3"/>
  <c r="BI173" i="3"/>
  <c r="BH173" i="3"/>
  <c r="BG173" i="3"/>
  <c r="BF173" i="3"/>
  <c r="T173" i="3"/>
  <c r="R173" i="3"/>
  <c r="P173" i="3"/>
  <c r="BI171" i="3"/>
  <c r="BH171" i="3"/>
  <c r="BG171" i="3"/>
  <c r="BF171" i="3"/>
  <c r="T171" i="3"/>
  <c r="R171" i="3"/>
  <c r="P171" i="3"/>
  <c r="J67" i="3"/>
  <c r="BI165" i="3"/>
  <c r="BH165" i="3"/>
  <c r="BG165" i="3"/>
  <c r="BF165" i="3"/>
  <c r="T165" i="3"/>
  <c r="R165" i="3"/>
  <c r="P165" i="3"/>
  <c r="BI161" i="3"/>
  <c r="BH161" i="3"/>
  <c r="BG161" i="3"/>
  <c r="BF161" i="3"/>
  <c r="T161" i="3"/>
  <c r="R161" i="3"/>
  <c r="P161" i="3"/>
  <c r="BI156" i="3"/>
  <c r="BH156" i="3"/>
  <c r="BG156" i="3"/>
  <c r="BF156" i="3"/>
  <c r="T156" i="3"/>
  <c r="R156" i="3"/>
  <c r="P156" i="3"/>
  <c r="BI152" i="3"/>
  <c r="BH152" i="3"/>
  <c r="BG152" i="3"/>
  <c r="BF152" i="3"/>
  <c r="T152" i="3"/>
  <c r="R152" i="3"/>
  <c r="P152" i="3"/>
  <c r="BI149" i="3"/>
  <c r="BH149" i="3"/>
  <c r="BG149" i="3"/>
  <c r="BF149" i="3"/>
  <c r="T149" i="3"/>
  <c r="R149" i="3"/>
  <c r="P149" i="3"/>
  <c r="BI147" i="3"/>
  <c r="BH147" i="3"/>
  <c r="BG147" i="3"/>
  <c r="BF147" i="3"/>
  <c r="T147" i="3"/>
  <c r="R147" i="3"/>
  <c r="P147" i="3"/>
  <c r="BI145" i="3"/>
  <c r="BH145" i="3"/>
  <c r="BG145" i="3"/>
  <c r="BF145" i="3"/>
  <c r="T145" i="3"/>
  <c r="R145" i="3"/>
  <c r="P145" i="3"/>
  <c r="BI141" i="3"/>
  <c r="BH141" i="3"/>
  <c r="BG141" i="3"/>
  <c r="BF141" i="3"/>
  <c r="T141" i="3"/>
  <c r="R141" i="3"/>
  <c r="P141" i="3"/>
  <c r="BI136" i="3"/>
  <c r="BH136" i="3"/>
  <c r="BG136" i="3"/>
  <c r="BF136" i="3"/>
  <c r="T136" i="3"/>
  <c r="R136" i="3"/>
  <c r="P136" i="3"/>
  <c r="BI132" i="3"/>
  <c r="BH132" i="3"/>
  <c r="BG132" i="3"/>
  <c r="BF132" i="3"/>
  <c r="T132" i="3"/>
  <c r="R132" i="3"/>
  <c r="P132" i="3"/>
  <c r="BI127" i="3"/>
  <c r="BH127" i="3"/>
  <c r="BG127" i="3"/>
  <c r="BF127" i="3"/>
  <c r="T127" i="3"/>
  <c r="R127" i="3"/>
  <c r="P127" i="3"/>
  <c r="BI123" i="3"/>
  <c r="BH123" i="3"/>
  <c r="BG123" i="3"/>
  <c r="BF123" i="3"/>
  <c r="T123" i="3"/>
  <c r="R123" i="3"/>
  <c r="P123" i="3"/>
  <c r="J62" i="3"/>
  <c r="BI119" i="3"/>
  <c r="BH119" i="3"/>
  <c r="BG119" i="3"/>
  <c r="BF119" i="3"/>
  <c r="T119" i="3"/>
  <c r="R119" i="3"/>
  <c r="P119" i="3"/>
  <c r="BI115" i="3"/>
  <c r="BH115" i="3"/>
  <c r="BG115" i="3"/>
  <c r="BF115" i="3"/>
  <c r="T115" i="3"/>
  <c r="R115" i="3"/>
  <c r="P115" i="3"/>
  <c r="BI111" i="3"/>
  <c r="BH111" i="3"/>
  <c r="BG111" i="3"/>
  <c r="BF111" i="3"/>
  <c r="T111" i="3"/>
  <c r="R111" i="3"/>
  <c r="P111" i="3"/>
  <c r="BI106" i="3"/>
  <c r="BH106" i="3"/>
  <c r="BG106" i="3"/>
  <c r="BF106" i="3"/>
  <c r="T106" i="3"/>
  <c r="R106" i="3"/>
  <c r="P106" i="3"/>
  <c r="BI101" i="3"/>
  <c r="BH101" i="3"/>
  <c r="BG101" i="3"/>
  <c r="BF101" i="3"/>
  <c r="T101" i="3"/>
  <c r="R101" i="3"/>
  <c r="P101" i="3"/>
  <c r="BI97" i="3"/>
  <c r="BH97" i="3"/>
  <c r="BG97" i="3"/>
  <c r="BF97" i="3"/>
  <c r="T97" i="3"/>
  <c r="R97" i="3"/>
  <c r="P97" i="3"/>
  <c r="BI95" i="3"/>
  <c r="BH95" i="3"/>
  <c r="BG95" i="3"/>
  <c r="BF95" i="3"/>
  <c r="T95" i="3"/>
  <c r="R95" i="3"/>
  <c r="P95" i="3"/>
  <c r="BI93" i="3"/>
  <c r="BH93" i="3"/>
  <c r="BG93" i="3"/>
  <c r="BF93" i="3"/>
  <c r="T93" i="3"/>
  <c r="R93" i="3"/>
  <c r="P93" i="3"/>
  <c r="J87" i="3"/>
  <c r="J86" i="3"/>
  <c r="F86" i="3"/>
  <c r="F84" i="3"/>
  <c r="E82" i="3"/>
  <c r="J55" i="3"/>
  <c r="J54" i="3"/>
  <c r="F54" i="3"/>
  <c r="F52" i="3"/>
  <c r="E50" i="3"/>
  <c r="J18" i="3"/>
  <c r="E18" i="3"/>
  <c r="F55" i="3" s="1"/>
  <c r="J17" i="3"/>
  <c r="J12" i="3"/>
  <c r="J84" i="3" s="1"/>
  <c r="E7" i="3"/>
  <c r="E80" i="3"/>
  <c r="J37" i="2"/>
  <c r="J36" i="2"/>
  <c r="AY55" i="1" s="1"/>
  <c r="J35" i="2"/>
  <c r="AX55" i="1"/>
  <c r="BI594" i="2"/>
  <c r="BH594" i="2"/>
  <c r="BG594" i="2"/>
  <c r="BF594" i="2"/>
  <c r="T594" i="2"/>
  <c r="R594" i="2"/>
  <c r="P594" i="2"/>
  <c r="BI590" i="2"/>
  <c r="BH590" i="2"/>
  <c r="BG590" i="2"/>
  <c r="BF590" i="2"/>
  <c r="T590" i="2"/>
  <c r="R590" i="2"/>
  <c r="P590" i="2"/>
  <c r="BI588" i="2"/>
  <c r="BH588" i="2"/>
  <c r="BG588" i="2"/>
  <c r="BF588" i="2"/>
  <c r="T588" i="2"/>
  <c r="R588" i="2"/>
  <c r="P588" i="2"/>
  <c r="BI586" i="2"/>
  <c r="BH586" i="2"/>
  <c r="BG586" i="2"/>
  <c r="BF586" i="2"/>
  <c r="T586" i="2"/>
  <c r="R586" i="2"/>
  <c r="P586" i="2"/>
  <c r="BI577" i="2"/>
  <c r="BH577" i="2"/>
  <c r="BG577" i="2"/>
  <c r="BF577" i="2"/>
  <c r="T577" i="2"/>
  <c r="R577" i="2"/>
  <c r="P577" i="2"/>
  <c r="BI574" i="2"/>
  <c r="BH574" i="2"/>
  <c r="BG574" i="2"/>
  <c r="BF574" i="2"/>
  <c r="T574" i="2"/>
  <c r="R574" i="2"/>
  <c r="P574" i="2"/>
  <c r="BI569" i="2"/>
  <c r="BH569" i="2"/>
  <c r="BG569" i="2"/>
  <c r="BF569" i="2"/>
  <c r="T569" i="2"/>
  <c r="R569" i="2"/>
  <c r="P569" i="2"/>
  <c r="BI564" i="2"/>
  <c r="BH564" i="2"/>
  <c r="BG564" i="2"/>
  <c r="BF564" i="2"/>
  <c r="T564" i="2"/>
  <c r="R564" i="2"/>
  <c r="P564" i="2"/>
  <c r="BI558" i="2"/>
  <c r="BH558" i="2"/>
  <c r="BG558" i="2"/>
  <c r="BF558" i="2"/>
  <c r="T558" i="2"/>
  <c r="R558" i="2"/>
  <c r="P558" i="2"/>
  <c r="BI552" i="2"/>
  <c r="BH552" i="2"/>
  <c r="BG552" i="2"/>
  <c r="BF552" i="2"/>
  <c r="T552" i="2"/>
  <c r="R552" i="2"/>
  <c r="P552" i="2"/>
  <c r="BI545" i="2"/>
  <c r="BH545" i="2"/>
  <c r="BG545" i="2"/>
  <c r="BF545" i="2"/>
  <c r="T545" i="2"/>
  <c r="R545" i="2"/>
  <c r="P545" i="2"/>
  <c r="BI540" i="2"/>
  <c r="BH540" i="2"/>
  <c r="BG540" i="2"/>
  <c r="BF540" i="2"/>
  <c r="T540" i="2"/>
  <c r="R540" i="2"/>
  <c r="P540" i="2"/>
  <c r="BI535" i="2"/>
  <c r="BH535" i="2"/>
  <c r="BG535" i="2"/>
  <c r="BF535" i="2"/>
  <c r="T535" i="2"/>
  <c r="R535" i="2"/>
  <c r="P535" i="2"/>
  <c r="BI532" i="2"/>
  <c r="BH532" i="2"/>
  <c r="BG532" i="2"/>
  <c r="BF532" i="2"/>
  <c r="T532" i="2"/>
  <c r="R532" i="2"/>
  <c r="P532" i="2"/>
  <c r="BI529" i="2"/>
  <c r="BH529" i="2"/>
  <c r="BG529" i="2"/>
  <c r="BF529" i="2"/>
  <c r="T529" i="2"/>
  <c r="R529" i="2"/>
  <c r="P529" i="2"/>
  <c r="BI518" i="2"/>
  <c r="BH518" i="2"/>
  <c r="BG518" i="2"/>
  <c r="BF518" i="2"/>
  <c r="T518" i="2"/>
  <c r="R518" i="2"/>
  <c r="P518" i="2"/>
  <c r="BI515" i="2"/>
  <c r="BH515" i="2"/>
  <c r="BG515" i="2"/>
  <c r="BF515" i="2"/>
  <c r="T515" i="2"/>
  <c r="R515" i="2"/>
  <c r="P515" i="2"/>
  <c r="BI512" i="2"/>
  <c r="BH512" i="2"/>
  <c r="BG512" i="2"/>
  <c r="BF512" i="2"/>
  <c r="T512" i="2"/>
  <c r="R512" i="2"/>
  <c r="P512" i="2"/>
  <c r="BI510" i="2"/>
  <c r="BH510" i="2"/>
  <c r="BG510" i="2"/>
  <c r="BF510" i="2"/>
  <c r="T510" i="2"/>
  <c r="R510" i="2"/>
  <c r="P510" i="2"/>
  <c r="BI508" i="2"/>
  <c r="BH508" i="2"/>
  <c r="BG508" i="2"/>
  <c r="BF508" i="2"/>
  <c r="T508" i="2"/>
  <c r="R508" i="2"/>
  <c r="P508" i="2"/>
  <c r="BI505" i="2"/>
  <c r="BH505" i="2"/>
  <c r="BG505" i="2"/>
  <c r="BF505" i="2"/>
  <c r="T505" i="2"/>
  <c r="R505" i="2"/>
  <c r="P505" i="2"/>
  <c r="BI501" i="2"/>
  <c r="BH501" i="2"/>
  <c r="BG501" i="2"/>
  <c r="BF501" i="2"/>
  <c r="T501" i="2"/>
  <c r="R501" i="2"/>
  <c r="P501" i="2"/>
  <c r="BI497" i="2"/>
  <c r="BH497" i="2"/>
  <c r="BG497" i="2"/>
  <c r="BF497" i="2"/>
  <c r="T497" i="2"/>
  <c r="R497" i="2"/>
  <c r="P497" i="2"/>
  <c r="BI493" i="2"/>
  <c r="BH493" i="2"/>
  <c r="BG493" i="2"/>
  <c r="BF493" i="2"/>
  <c r="T493" i="2"/>
  <c r="R493" i="2"/>
  <c r="P493" i="2"/>
  <c r="BI489" i="2"/>
  <c r="BH489" i="2"/>
  <c r="BG489" i="2"/>
  <c r="BF489" i="2"/>
  <c r="T489" i="2"/>
  <c r="R489" i="2"/>
  <c r="P489" i="2"/>
  <c r="BI484" i="2"/>
  <c r="BH484" i="2"/>
  <c r="BG484" i="2"/>
  <c r="BF484" i="2"/>
  <c r="T484" i="2"/>
  <c r="R484" i="2"/>
  <c r="P484" i="2"/>
  <c r="BI481" i="2"/>
  <c r="BH481" i="2"/>
  <c r="BG481" i="2"/>
  <c r="BF481" i="2"/>
  <c r="T481" i="2"/>
  <c r="R481" i="2"/>
  <c r="P481" i="2"/>
  <c r="BI478" i="2"/>
  <c r="BH478" i="2"/>
  <c r="BG478" i="2"/>
  <c r="BF478" i="2"/>
  <c r="T478" i="2"/>
  <c r="R478" i="2"/>
  <c r="P478" i="2"/>
  <c r="BI474" i="2"/>
  <c r="BH474" i="2"/>
  <c r="BG474" i="2"/>
  <c r="BF474" i="2"/>
  <c r="T474" i="2"/>
  <c r="R474" i="2"/>
  <c r="P474" i="2"/>
  <c r="BI472" i="2"/>
  <c r="BH472" i="2"/>
  <c r="BG472" i="2"/>
  <c r="BF472" i="2"/>
  <c r="T472" i="2"/>
  <c r="R472" i="2"/>
  <c r="P472" i="2"/>
  <c r="BI470" i="2"/>
  <c r="BH470" i="2"/>
  <c r="BG470" i="2"/>
  <c r="BF470" i="2"/>
  <c r="T470" i="2"/>
  <c r="R470" i="2"/>
  <c r="P470" i="2"/>
  <c r="BI468" i="2"/>
  <c r="BH468" i="2"/>
  <c r="BG468" i="2"/>
  <c r="BF468" i="2"/>
  <c r="T468" i="2"/>
  <c r="R468" i="2"/>
  <c r="P468" i="2"/>
  <c r="BI466" i="2"/>
  <c r="BH466" i="2"/>
  <c r="BG466" i="2"/>
  <c r="BF466" i="2"/>
  <c r="T466" i="2"/>
  <c r="R466" i="2"/>
  <c r="P466" i="2"/>
  <c r="BI462" i="2"/>
  <c r="BH462" i="2"/>
  <c r="BG462" i="2"/>
  <c r="BF462" i="2"/>
  <c r="T462" i="2"/>
  <c r="R462" i="2"/>
  <c r="P462" i="2"/>
  <c r="BI458" i="2"/>
  <c r="BH458" i="2"/>
  <c r="BG458" i="2"/>
  <c r="BF458" i="2"/>
  <c r="T458" i="2"/>
  <c r="R458" i="2"/>
  <c r="P458" i="2"/>
  <c r="BI456" i="2"/>
  <c r="BH456" i="2"/>
  <c r="BG456" i="2"/>
  <c r="BF456" i="2"/>
  <c r="T456" i="2"/>
  <c r="R456" i="2"/>
  <c r="P456" i="2"/>
  <c r="BI454" i="2"/>
  <c r="BH454" i="2"/>
  <c r="BG454" i="2"/>
  <c r="BF454" i="2"/>
  <c r="T454" i="2"/>
  <c r="R454" i="2"/>
  <c r="P454" i="2"/>
  <c r="BI451" i="2"/>
  <c r="BH451" i="2"/>
  <c r="BG451" i="2"/>
  <c r="BF451" i="2"/>
  <c r="T451" i="2"/>
  <c r="R451" i="2"/>
  <c r="P451" i="2"/>
  <c r="BI448" i="2"/>
  <c r="BH448" i="2"/>
  <c r="BG448" i="2"/>
  <c r="BF448" i="2"/>
  <c r="T448" i="2"/>
  <c r="R448" i="2"/>
  <c r="P448" i="2"/>
  <c r="BI443" i="2"/>
  <c r="BH443" i="2"/>
  <c r="BG443" i="2"/>
  <c r="BF443" i="2"/>
  <c r="T443" i="2"/>
  <c r="R443" i="2"/>
  <c r="P443" i="2"/>
  <c r="BI439" i="2"/>
  <c r="BH439" i="2"/>
  <c r="BG439" i="2"/>
  <c r="BF439" i="2"/>
  <c r="T439" i="2"/>
  <c r="R439" i="2"/>
  <c r="P439" i="2"/>
  <c r="BI435" i="2"/>
  <c r="BH435" i="2"/>
  <c r="BG435" i="2"/>
  <c r="BF435" i="2"/>
  <c r="T435" i="2"/>
  <c r="R435" i="2"/>
  <c r="P435" i="2"/>
  <c r="BI431" i="2"/>
  <c r="BH431" i="2"/>
  <c r="BG431" i="2"/>
  <c r="BF431" i="2"/>
  <c r="T431" i="2"/>
  <c r="R431" i="2"/>
  <c r="P431" i="2"/>
  <c r="BI427" i="2"/>
  <c r="BH427" i="2"/>
  <c r="BG427" i="2"/>
  <c r="BF427" i="2"/>
  <c r="T427" i="2"/>
  <c r="R427" i="2"/>
  <c r="P427" i="2"/>
  <c r="BI423" i="2"/>
  <c r="BH423" i="2"/>
  <c r="BG423" i="2"/>
  <c r="BF423" i="2"/>
  <c r="T423" i="2"/>
  <c r="R423" i="2"/>
  <c r="P423" i="2"/>
  <c r="BI419" i="2"/>
  <c r="BH419" i="2"/>
  <c r="BG419" i="2"/>
  <c r="BF419" i="2"/>
  <c r="T419" i="2"/>
  <c r="R419" i="2"/>
  <c r="P419" i="2"/>
  <c r="BI415" i="2"/>
  <c r="BH415" i="2"/>
  <c r="BG415" i="2"/>
  <c r="BF415" i="2"/>
  <c r="T415" i="2"/>
  <c r="R415" i="2"/>
  <c r="P415" i="2"/>
  <c r="BI411" i="2"/>
  <c r="BH411" i="2"/>
  <c r="BG411" i="2"/>
  <c r="BF411" i="2"/>
  <c r="T411" i="2"/>
  <c r="R411" i="2"/>
  <c r="P411" i="2"/>
  <c r="BI407" i="2"/>
  <c r="BH407" i="2"/>
  <c r="BG407" i="2"/>
  <c r="BF407" i="2"/>
  <c r="T407" i="2"/>
  <c r="R407" i="2"/>
  <c r="P407" i="2"/>
  <c r="BI402" i="2"/>
  <c r="BH402" i="2"/>
  <c r="BG402" i="2"/>
  <c r="BF402" i="2"/>
  <c r="T402" i="2"/>
  <c r="R402" i="2"/>
  <c r="P402" i="2"/>
  <c r="BI399" i="2"/>
  <c r="BH399" i="2"/>
  <c r="BG399" i="2"/>
  <c r="BF399" i="2"/>
  <c r="T399" i="2"/>
  <c r="R399" i="2"/>
  <c r="P399" i="2"/>
  <c r="BI396" i="2"/>
  <c r="BH396" i="2"/>
  <c r="BG396" i="2"/>
  <c r="BF396" i="2"/>
  <c r="T396" i="2"/>
  <c r="R396" i="2"/>
  <c r="P396" i="2"/>
  <c r="BI393" i="2"/>
  <c r="BH393" i="2"/>
  <c r="BG393" i="2"/>
  <c r="BF393" i="2"/>
  <c r="T393" i="2"/>
  <c r="R393" i="2"/>
  <c r="P393" i="2"/>
  <c r="BI390" i="2"/>
  <c r="BH390" i="2"/>
  <c r="BG390" i="2"/>
  <c r="BF390" i="2"/>
  <c r="T390" i="2"/>
  <c r="R390" i="2"/>
  <c r="P390" i="2"/>
  <c r="BI387" i="2"/>
  <c r="BH387" i="2"/>
  <c r="BG387" i="2"/>
  <c r="BF387" i="2"/>
  <c r="T387" i="2"/>
  <c r="R387" i="2"/>
  <c r="P387" i="2"/>
  <c r="BI384" i="2"/>
  <c r="BH384" i="2"/>
  <c r="BG384" i="2"/>
  <c r="BF384" i="2"/>
  <c r="T384" i="2"/>
  <c r="R384" i="2"/>
  <c r="P384" i="2"/>
  <c r="BI381" i="2"/>
  <c r="BH381" i="2"/>
  <c r="BG381" i="2"/>
  <c r="BF381" i="2"/>
  <c r="T381" i="2"/>
  <c r="R381" i="2"/>
  <c r="P381" i="2"/>
  <c r="BI378" i="2"/>
  <c r="BH378" i="2"/>
  <c r="BG378" i="2"/>
  <c r="BF378" i="2"/>
  <c r="T378" i="2"/>
  <c r="R378" i="2"/>
  <c r="P378" i="2"/>
  <c r="BI375" i="2"/>
  <c r="BH375" i="2"/>
  <c r="BG375" i="2"/>
  <c r="BF375" i="2"/>
  <c r="T375" i="2"/>
  <c r="R375" i="2"/>
  <c r="P375" i="2"/>
  <c r="BI372" i="2"/>
  <c r="BH372" i="2"/>
  <c r="BG372" i="2"/>
  <c r="BF372" i="2"/>
  <c r="T372" i="2"/>
  <c r="R372" i="2"/>
  <c r="P372" i="2"/>
  <c r="BI367" i="2"/>
  <c r="BH367" i="2"/>
  <c r="BG367" i="2"/>
  <c r="BF367" i="2"/>
  <c r="T367" i="2"/>
  <c r="R367" i="2"/>
  <c r="P367" i="2"/>
  <c r="BI362" i="2"/>
  <c r="BH362" i="2"/>
  <c r="BG362" i="2"/>
  <c r="BF362" i="2"/>
  <c r="T362" i="2"/>
  <c r="R362" i="2"/>
  <c r="P362" i="2"/>
  <c r="BI359" i="2"/>
  <c r="BH359" i="2"/>
  <c r="BG359" i="2"/>
  <c r="BF359" i="2"/>
  <c r="T359" i="2"/>
  <c r="R359" i="2"/>
  <c r="P359" i="2"/>
  <c r="BI356" i="2"/>
  <c r="BH356" i="2"/>
  <c r="BG356" i="2"/>
  <c r="BF356" i="2"/>
  <c r="T356" i="2"/>
  <c r="R356" i="2"/>
  <c r="P356" i="2"/>
  <c r="BI353" i="2"/>
  <c r="BH353" i="2"/>
  <c r="BG353" i="2"/>
  <c r="BF353" i="2"/>
  <c r="T353" i="2"/>
  <c r="R353" i="2"/>
  <c r="P353" i="2"/>
  <c r="BI350" i="2"/>
  <c r="BH350" i="2"/>
  <c r="BG350" i="2"/>
  <c r="BF350" i="2"/>
  <c r="T350" i="2"/>
  <c r="R350" i="2"/>
  <c r="P350" i="2"/>
  <c r="BI347" i="2"/>
  <c r="BH347" i="2"/>
  <c r="BG347" i="2"/>
  <c r="BF347" i="2"/>
  <c r="T347" i="2"/>
  <c r="R347" i="2"/>
  <c r="P347" i="2"/>
  <c r="BI344" i="2"/>
  <c r="BH344" i="2"/>
  <c r="BG344" i="2"/>
  <c r="BF344" i="2"/>
  <c r="T344" i="2"/>
  <c r="R344" i="2"/>
  <c r="P344" i="2"/>
  <c r="BI342" i="2"/>
  <c r="BH342" i="2"/>
  <c r="BG342" i="2"/>
  <c r="BF342" i="2"/>
  <c r="T342" i="2"/>
  <c r="R342" i="2"/>
  <c r="P342" i="2"/>
  <c r="BI340" i="2"/>
  <c r="BH340" i="2"/>
  <c r="BG340" i="2"/>
  <c r="BF340" i="2"/>
  <c r="T340" i="2"/>
  <c r="R340" i="2"/>
  <c r="P340" i="2"/>
  <c r="BI338" i="2"/>
  <c r="BH338" i="2"/>
  <c r="BG338" i="2"/>
  <c r="BF338" i="2"/>
  <c r="T338" i="2"/>
  <c r="R338" i="2"/>
  <c r="P338" i="2"/>
  <c r="BI336" i="2"/>
  <c r="BH336" i="2"/>
  <c r="BG336" i="2"/>
  <c r="BF336" i="2"/>
  <c r="T336" i="2"/>
  <c r="R336" i="2"/>
  <c r="P336" i="2"/>
  <c r="BI334" i="2"/>
  <c r="BH334" i="2"/>
  <c r="BG334" i="2"/>
  <c r="BF334" i="2"/>
  <c r="T334" i="2"/>
  <c r="R334" i="2"/>
  <c r="P334" i="2"/>
  <c r="BI332" i="2"/>
  <c r="BH332" i="2"/>
  <c r="BG332" i="2"/>
  <c r="BF332" i="2"/>
  <c r="T332" i="2"/>
  <c r="R332" i="2"/>
  <c r="P332" i="2"/>
  <c r="BI330" i="2"/>
  <c r="BH330" i="2"/>
  <c r="BG330" i="2"/>
  <c r="BF330" i="2"/>
  <c r="T330" i="2"/>
  <c r="R330" i="2"/>
  <c r="P330" i="2"/>
  <c r="BI328" i="2"/>
  <c r="BH328" i="2"/>
  <c r="BG328" i="2"/>
  <c r="BF328" i="2"/>
  <c r="T328" i="2"/>
  <c r="R328" i="2"/>
  <c r="P328" i="2"/>
  <c r="BI326" i="2"/>
  <c r="BH326" i="2"/>
  <c r="BG326" i="2"/>
  <c r="BF326" i="2"/>
  <c r="T326" i="2"/>
  <c r="R326" i="2"/>
  <c r="P326" i="2"/>
  <c r="BI324" i="2"/>
  <c r="BH324" i="2"/>
  <c r="BG324" i="2"/>
  <c r="BF324" i="2"/>
  <c r="T324" i="2"/>
  <c r="R324" i="2"/>
  <c r="P324" i="2"/>
  <c r="BI322" i="2"/>
  <c r="BH322" i="2"/>
  <c r="BG322" i="2"/>
  <c r="BF322" i="2"/>
  <c r="T322" i="2"/>
  <c r="R322" i="2"/>
  <c r="P322" i="2"/>
  <c r="BI320" i="2"/>
  <c r="BH320" i="2"/>
  <c r="BG320" i="2"/>
  <c r="BF320" i="2"/>
  <c r="T320" i="2"/>
  <c r="R320" i="2"/>
  <c r="P320" i="2"/>
  <c r="BI318" i="2"/>
  <c r="BH318" i="2"/>
  <c r="BG318" i="2"/>
  <c r="BF318" i="2"/>
  <c r="T318" i="2"/>
  <c r="R318" i="2"/>
  <c r="P318" i="2"/>
  <c r="BI316" i="2"/>
  <c r="BH316" i="2"/>
  <c r="BG316" i="2"/>
  <c r="BF316" i="2"/>
  <c r="T316" i="2"/>
  <c r="R316" i="2"/>
  <c r="P316" i="2"/>
  <c r="BI311" i="2"/>
  <c r="BH311" i="2"/>
  <c r="BG311" i="2"/>
  <c r="BF311" i="2"/>
  <c r="T311" i="2"/>
  <c r="R311" i="2"/>
  <c r="P311" i="2"/>
  <c r="BI308" i="2"/>
  <c r="BH308" i="2"/>
  <c r="BG308" i="2"/>
  <c r="BF308" i="2"/>
  <c r="T308" i="2"/>
  <c r="R308" i="2"/>
  <c r="P308" i="2"/>
  <c r="BI305" i="2"/>
  <c r="BH305" i="2"/>
  <c r="BG305" i="2"/>
  <c r="BF305" i="2"/>
  <c r="T305" i="2"/>
  <c r="R305" i="2"/>
  <c r="P305" i="2"/>
  <c r="BI301" i="2"/>
  <c r="BH301" i="2"/>
  <c r="BG301" i="2"/>
  <c r="BF301" i="2"/>
  <c r="T301" i="2"/>
  <c r="R301" i="2"/>
  <c r="P301" i="2"/>
  <c r="BI296" i="2"/>
  <c r="BH296" i="2"/>
  <c r="BG296" i="2"/>
  <c r="BF296" i="2"/>
  <c r="T296" i="2"/>
  <c r="R296" i="2"/>
  <c r="P296" i="2"/>
  <c r="BI292" i="2"/>
  <c r="BH292" i="2"/>
  <c r="BG292" i="2"/>
  <c r="BF292" i="2"/>
  <c r="T292" i="2"/>
  <c r="R292" i="2"/>
  <c r="P292" i="2"/>
  <c r="BI287" i="2"/>
  <c r="BH287" i="2"/>
  <c r="BG287" i="2"/>
  <c r="BF287" i="2"/>
  <c r="T287" i="2"/>
  <c r="R287" i="2"/>
  <c r="P287" i="2"/>
  <c r="BI283" i="2"/>
  <c r="BH283" i="2"/>
  <c r="BG283" i="2"/>
  <c r="BF283" i="2"/>
  <c r="T283" i="2"/>
  <c r="R283" i="2"/>
  <c r="P283" i="2"/>
  <c r="BI278" i="2"/>
  <c r="BH278" i="2"/>
  <c r="BG278" i="2"/>
  <c r="BF278" i="2"/>
  <c r="T278" i="2"/>
  <c r="R278" i="2"/>
  <c r="P278" i="2"/>
  <c r="BI275" i="2"/>
  <c r="BH275" i="2"/>
  <c r="BG275" i="2"/>
  <c r="BF275" i="2"/>
  <c r="T275" i="2"/>
  <c r="R275" i="2"/>
  <c r="P275" i="2"/>
  <c r="BI272" i="2"/>
  <c r="BH272" i="2"/>
  <c r="BG272" i="2"/>
  <c r="BF272" i="2"/>
  <c r="T272" i="2"/>
  <c r="R272" i="2"/>
  <c r="P272" i="2"/>
  <c r="BI267" i="2"/>
  <c r="BH267" i="2"/>
  <c r="BG267" i="2"/>
  <c r="BF267" i="2"/>
  <c r="T267" i="2"/>
  <c r="R267" i="2"/>
  <c r="P267" i="2"/>
  <c r="BI265" i="2"/>
  <c r="BH265" i="2"/>
  <c r="BG265" i="2"/>
  <c r="BF265" i="2"/>
  <c r="T265" i="2"/>
  <c r="R265" i="2"/>
  <c r="P265" i="2"/>
  <c r="BI263" i="2"/>
  <c r="BH263" i="2"/>
  <c r="BG263" i="2"/>
  <c r="BF263" i="2"/>
  <c r="T263" i="2"/>
  <c r="R263" i="2"/>
  <c r="P263" i="2"/>
  <c r="BI261" i="2"/>
  <c r="BH261" i="2"/>
  <c r="BG261" i="2"/>
  <c r="BF261" i="2"/>
  <c r="T261" i="2"/>
  <c r="R261" i="2"/>
  <c r="P261" i="2"/>
  <c r="BI257" i="2"/>
  <c r="BH257" i="2"/>
  <c r="BG257" i="2"/>
  <c r="BF257" i="2"/>
  <c r="T257" i="2"/>
  <c r="R257" i="2"/>
  <c r="P257" i="2"/>
  <c r="BI253" i="2"/>
  <c r="BH253" i="2"/>
  <c r="BG253" i="2"/>
  <c r="BF253" i="2"/>
  <c r="T253" i="2"/>
  <c r="R253" i="2"/>
  <c r="P253" i="2"/>
  <c r="BI250" i="2"/>
  <c r="BH250" i="2"/>
  <c r="BG250" i="2"/>
  <c r="BF250" i="2"/>
  <c r="T250" i="2"/>
  <c r="R250" i="2"/>
  <c r="P250" i="2"/>
  <c r="BI247" i="2"/>
  <c r="BH247" i="2"/>
  <c r="BG247" i="2"/>
  <c r="BF247" i="2"/>
  <c r="T247" i="2"/>
  <c r="R247" i="2"/>
  <c r="P247" i="2"/>
  <c r="BI242" i="2"/>
  <c r="BH242" i="2"/>
  <c r="BG242" i="2"/>
  <c r="BF242" i="2"/>
  <c r="T242" i="2"/>
  <c r="R242" i="2"/>
  <c r="P242" i="2"/>
  <c r="BI238" i="2"/>
  <c r="BH238" i="2"/>
  <c r="BG238" i="2"/>
  <c r="BF238" i="2"/>
  <c r="T238" i="2"/>
  <c r="R238" i="2"/>
  <c r="P238" i="2"/>
  <c r="BI236" i="2"/>
  <c r="BH236" i="2"/>
  <c r="BG236" i="2"/>
  <c r="BF236" i="2"/>
  <c r="T236" i="2"/>
  <c r="R236" i="2"/>
  <c r="P236" i="2"/>
  <c r="BI232" i="2"/>
  <c r="BH232" i="2"/>
  <c r="BG232" i="2"/>
  <c r="BF232" i="2"/>
  <c r="T232" i="2"/>
  <c r="R232" i="2"/>
  <c r="P232" i="2"/>
  <c r="BI228" i="2"/>
  <c r="BH228" i="2"/>
  <c r="BG228" i="2"/>
  <c r="BF228" i="2"/>
  <c r="T228" i="2"/>
  <c r="R228" i="2"/>
  <c r="P228" i="2"/>
  <c r="BI224" i="2"/>
  <c r="BH224" i="2"/>
  <c r="BG224" i="2"/>
  <c r="BF224" i="2"/>
  <c r="T224" i="2"/>
  <c r="R224" i="2"/>
  <c r="P224" i="2"/>
  <c r="BI221" i="2"/>
  <c r="BH221" i="2"/>
  <c r="BG221" i="2"/>
  <c r="BF221" i="2"/>
  <c r="T221" i="2"/>
  <c r="R221" i="2"/>
  <c r="P221" i="2"/>
  <c r="BI216" i="2"/>
  <c r="BH216" i="2"/>
  <c r="BG216" i="2"/>
  <c r="BF216" i="2"/>
  <c r="T216" i="2"/>
  <c r="R216" i="2"/>
  <c r="P216" i="2"/>
  <c r="BI212" i="2"/>
  <c r="BH212" i="2"/>
  <c r="BG212" i="2"/>
  <c r="BF212" i="2"/>
  <c r="T212" i="2"/>
  <c r="R212" i="2"/>
  <c r="P212" i="2"/>
  <c r="BI208" i="2"/>
  <c r="BH208" i="2"/>
  <c r="BG208" i="2"/>
  <c r="BF208" i="2"/>
  <c r="T208" i="2"/>
  <c r="R208" i="2"/>
  <c r="P208" i="2"/>
  <c r="BI204" i="2"/>
  <c r="BH204" i="2"/>
  <c r="BG204" i="2"/>
  <c r="BF204" i="2"/>
  <c r="T204" i="2"/>
  <c r="R204" i="2"/>
  <c r="P204" i="2"/>
  <c r="BI201" i="2"/>
  <c r="BH201" i="2"/>
  <c r="BG201" i="2"/>
  <c r="BF201" i="2"/>
  <c r="T201" i="2"/>
  <c r="R201" i="2"/>
  <c r="P201" i="2"/>
  <c r="BI198" i="2"/>
  <c r="BH198" i="2"/>
  <c r="BG198" i="2"/>
  <c r="BF198" i="2"/>
  <c r="T198" i="2"/>
  <c r="R198" i="2"/>
  <c r="P198" i="2"/>
  <c r="BI193" i="2"/>
  <c r="BH193" i="2"/>
  <c r="BG193" i="2"/>
  <c r="BF193" i="2"/>
  <c r="T193" i="2"/>
  <c r="R193" i="2"/>
  <c r="P193" i="2"/>
  <c r="BI189" i="2"/>
  <c r="BH189" i="2"/>
  <c r="BG189" i="2"/>
  <c r="BF189" i="2"/>
  <c r="T189" i="2"/>
  <c r="R189" i="2"/>
  <c r="P189" i="2"/>
  <c r="BI185" i="2"/>
  <c r="BH185" i="2"/>
  <c r="BG185" i="2"/>
  <c r="BF185" i="2"/>
  <c r="T185" i="2"/>
  <c r="R185" i="2"/>
  <c r="P185" i="2"/>
  <c r="BI182" i="2"/>
  <c r="BH182" i="2"/>
  <c r="BG182" i="2"/>
  <c r="BF182" i="2"/>
  <c r="T182" i="2"/>
  <c r="R182" i="2"/>
  <c r="P182" i="2"/>
  <c r="BI179" i="2"/>
  <c r="BH179" i="2"/>
  <c r="BG179" i="2"/>
  <c r="BF179" i="2"/>
  <c r="T179" i="2"/>
  <c r="R179" i="2"/>
  <c r="P179" i="2"/>
  <c r="BI176" i="2"/>
  <c r="BH176" i="2"/>
  <c r="BG176" i="2"/>
  <c r="BF176" i="2"/>
  <c r="T176" i="2"/>
  <c r="R176" i="2"/>
  <c r="P176" i="2"/>
  <c r="BI174" i="2"/>
  <c r="BH174" i="2"/>
  <c r="BG174" i="2"/>
  <c r="BF174" i="2"/>
  <c r="T174" i="2"/>
  <c r="R174" i="2"/>
  <c r="P174" i="2"/>
  <c r="BI170" i="2"/>
  <c r="BH170" i="2"/>
  <c r="BG170" i="2"/>
  <c r="BF170" i="2"/>
  <c r="T170" i="2"/>
  <c r="R170" i="2"/>
  <c r="P170" i="2"/>
  <c r="BI166" i="2"/>
  <c r="BH166" i="2"/>
  <c r="BG166" i="2"/>
  <c r="BF166" i="2"/>
  <c r="T166" i="2"/>
  <c r="R166" i="2"/>
  <c r="P166" i="2"/>
  <c r="BI162" i="2"/>
  <c r="BH162" i="2"/>
  <c r="BG162" i="2"/>
  <c r="BF162" i="2"/>
  <c r="T162" i="2"/>
  <c r="R162" i="2"/>
  <c r="P162" i="2"/>
  <c r="BI158" i="2"/>
  <c r="BH158" i="2"/>
  <c r="BG158" i="2"/>
  <c r="BF158" i="2"/>
  <c r="T158" i="2"/>
  <c r="R158" i="2"/>
  <c r="P158" i="2"/>
  <c r="BI154" i="2"/>
  <c r="BH154" i="2"/>
  <c r="BG154" i="2"/>
  <c r="BF154" i="2"/>
  <c r="T154" i="2"/>
  <c r="R154" i="2"/>
  <c r="P154" i="2"/>
  <c r="BI151" i="2"/>
  <c r="BH151" i="2"/>
  <c r="BG151" i="2"/>
  <c r="BF151" i="2"/>
  <c r="T151" i="2"/>
  <c r="R151" i="2"/>
  <c r="P151" i="2"/>
  <c r="BI149" i="2"/>
  <c r="BH149" i="2"/>
  <c r="BG149" i="2"/>
  <c r="BF149" i="2"/>
  <c r="T149" i="2"/>
  <c r="R149" i="2"/>
  <c r="P149" i="2"/>
  <c r="BI144" i="2"/>
  <c r="BH144" i="2"/>
  <c r="BG144" i="2"/>
  <c r="BF144" i="2"/>
  <c r="T144" i="2"/>
  <c r="R144" i="2"/>
  <c r="P144" i="2"/>
  <c r="BI140" i="2"/>
  <c r="BH140" i="2"/>
  <c r="BG140" i="2"/>
  <c r="BF140" i="2"/>
  <c r="T140" i="2"/>
  <c r="R140" i="2"/>
  <c r="P140" i="2"/>
  <c r="BI136" i="2"/>
  <c r="BH136" i="2"/>
  <c r="BG136" i="2"/>
  <c r="BF136" i="2"/>
  <c r="T136" i="2"/>
  <c r="R136" i="2"/>
  <c r="P136" i="2"/>
  <c r="BI132" i="2"/>
  <c r="BH132" i="2"/>
  <c r="BG132" i="2"/>
  <c r="BF132" i="2"/>
  <c r="T132" i="2"/>
  <c r="R132" i="2"/>
  <c r="P132" i="2"/>
  <c r="BI128" i="2"/>
  <c r="BH128" i="2"/>
  <c r="BG128" i="2"/>
  <c r="BF128" i="2"/>
  <c r="T128" i="2"/>
  <c r="R128" i="2"/>
  <c r="P128" i="2"/>
  <c r="BI124" i="2"/>
  <c r="BH124" i="2"/>
  <c r="BG124" i="2"/>
  <c r="BF124" i="2"/>
  <c r="T124" i="2"/>
  <c r="R124" i="2"/>
  <c r="P124" i="2"/>
  <c r="BI119" i="2"/>
  <c r="BH119" i="2"/>
  <c r="BG119" i="2"/>
  <c r="BF119" i="2"/>
  <c r="T119" i="2"/>
  <c r="R119" i="2"/>
  <c r="P119" i="2"/>
  <c r="BI114" i="2"/>
  <c r="BH114" i="2"/>
  <c r="BG114" i="2"/>
  <c r="BF114" i="2"/>
  <c r="T114" i="2"/>
  <c r="R114" i="2"/>
  <c r="P114" i="2"/>
  <c r="BI110" i="2"/>
  <c r="BH110" i="2"/>
  <c r="BG110" i="2"/>
  <c r="BF110" i="2"/>
  <c r="T110" i="2"/>
  <c r="R110" i="2"/>
  <c r="P110" i="2"/>
  <c r="BI106" i="2"/>
  <c r="BH106" i="2"/>
  <c r="BG106" i="2"/>
  <c r="BF106" i="2"/>
  <c r="T106" i="2"/>
  <c r="R106" i="2"/>
  <c r="P106" i="2"/>
  <c r="BI102" i="2"/>
  <c r="BH102" i="2"/>
  <c r="BG102" i="2"/>
  <c r="BF102" i="2"/>
  <c r="T102" i="2"/>
  <c r="R102" i="2"/>
  <c r="P102" i="2"/>
  <c r="BI98" i="2"/>
  <c r="BH98" i="2"/>
  <c r="BG98" i="2"/>
  <c r="BF98" i="2"/>
  <c r="T98" i="2"/>
  <c r="R98" i="2"/>
  <c r="P98" i="2"/>
  <c r="BI94" i="2"/>
  <c r="BH94" i="2"/>
  <c r="BG94" i="2"/>
  <c r="BF94" i="2"/>
  <c r="T94" i="2"/>
  <c r="R94" i="2"/>
  <c r="P94" i="2"/>
  <c r="BI90" i="2"/>
  <c r="BH90" i="2"/>
  <c r="BG90" i="2"/>
  <c r="BF90" i="2"/>
  <c r="T90" i="2"/>
  <c r="R90" i="2"/>
  <c r="P90" i="2"/>
  <c r="BI88" i="2"/>
  <c r="BH88" i="2"/>
  <c r="BG88" i="2"/>
  <c r="BF88" i="2"/>
  <c r="T88" i="2"/>
  <c r="R88" i="2"/>
  <c r="P88" i="2"/>
  <c r="BI85" i="2"/>
  <c r="BH85" i="2"/>
  <c r="BG85" i="2"/>
  <c r="BF85" i="2"/>
  <c r="T85" i="2"/>
  <c r="R85" i="2"/>
  <c r="P85" i="2"/>
  <c r="J79" i="2"/>
  <c r="J78" i="2"/>
  <c r="F78" i="2"/>
  <c r="F76" i="2"/>
  <c r="E74" i="2"/>
  <c r="J55" i="2"/>
  <c r="J54" i="2"/>
  <c r="F54" i="2"/>
  <c r="F52" i="2"/>
  <c r="E50" i="2"/>
  <c r="J18" i="2"/>
  <c r="E18" i="2"/>
  <c r="F79" i="2"/>
  <c r="J17" i="2"/>
  <c r="J12" i="2"/>
  <c r="J52" i="2" s="1"/>
  <c r="E7" i="2"/>
  <c r="E72" i="2" s="1"/>
  <c r="L50" i="1"/>
  <c r="AM50" i="1"/>
  <c r="AM49" i="1"/>
  <c r="L49" i="1"/>
  <c r="AM47" i="1"/>
  <c r="L47" i="1"/>
  <c r="L45" i="1"/>
  <c r="L44" i="1"/>
  <c r="BK97" i="4"/>
  <c r="BK82" i="4"/>
  <c r="BK203" i="3"/>
  <c r="J203" i="3"/>
  <c r="J195" i="3"/>
  <c r="J191" i="3"/>
  <c r="J173" i="3"/>
  <c r="J171" i="3"/>
  <c r="BK161" i="3"/>
  <c r="BK147" i="3"/>
  <c r="BK141" i="3"/>
  <c r="J136" i="3"/>
  <c r="BK132" i="3"/>
  <c r="BK127" i="3"/>
  <c r="BK123" i="3"/>
  <c r="J111" i="3"/>
  <c r="BK106" i="3"/>
  <c r="BK101" i="3"/>
  <c r="J97" i="3"/>
  <c r="J95" i="3"/>
  <c r="BK577" i="2"/>
  <c r="BK574" i="2"/>
  <c r="J569" i="2"/>
  <c r="BK564" i="2"/>
  <c r="BK558" i="2"/>
  <c r="J558" i="2"/>
  <c r="J540" i="2"/>
  <c r="J535" i="2"/>
  <c r="J529" i="2"/>
  <c r="BK512" i="2"/>
  <c r="BK510" i="2"/>
  <c r="J508" i="2"/>
  <c r="BK505" i="2"/>
  <c r="J501" i="2"/>
  <c r="J484" i="2"/>
  <c r="BK478" i="2"/>
  <c r="BK470" i="2"/>
  <c r="J468" i="2"/>
  <c r="BK466" i="2"/>
  <c r="BK458" i="2"/>
  <c r="BK454" i="2"/>
  <c r="BK431" i="2"/>
  <c r="BK427" i="2"/>
  <c r="BK423" i="2"/>
  <c r="BK419" i="2"/>
  <c r="J399" i="2"/>
  <c r="BK387" i="2"/>
  <c r="J384" i="2"/>
  <c r="BK378" i="2"/>
  <c r="BK372" i="2"/>
  <c r="J367" i="2"/>
  <c r="BK350" i="2"/>
  <c r="J340" i="2"/>
  <c r="BK338" i="2"/>
  <c r="BK326" i="2"/>
  <c r="J324" i="2"/>
  <c r="BK296" i="2"/>
  <c r="J287" i="2"/>
  <c r="BK283" i="2"/>
  <c r="J261" i="2"/>
  <c r="BK247" i="2"/>
  <c r="J242" i="2"/>
  <c r="J236" i="2"/>
  <c r="J228" i="2"/>
  <c r="BK224" i="2"/>
  <c r="BK204" i="2"/>
  <c r="BK201" i="2"/>
  <c r="BK198" i="2"/>
  <c r="BK182" i="2"/>
  <c r="J174" i="2"/>
  <c r="J166" i="2"/>
  <c r="J158" i="2"/>
  <c r="J149" i="2"/>
  <c r="BK144" i="2"/>
  <c r="BK136" i="2"/>
  <c r="J128" i="2"/>
  <c r="J124" i="2"/>
  <c r="BK110" i="2"/>
  <c r="J94" i="2"/>
  <c r="J90" i="2"/>
  <c r="J94" i="4"/>
  <c r="BK87" i="4"/>
  <c r="J82" i="4"/>
  <c r="BK199" i="3"/>
  <c r="BK195" i="3"/>
  <c r="BK186" i="3"/>
  <c r="BK181" i="3"/>
  <c r="BK173" i="3"/>
  <c r="BK156" i="3"/>
  <c r="BK152" i="3"/>
  <c r="BK149" i="3"/>
  <c r="J123" i="3"/>
  <c r="BK119" i="3"/>
  <c r="J115" i="3"/>
  <c r="BK111" i="3"/>
  <c r="J106" i="3"/>
  <c r="J101" i="3"/>
  <c r="J93" i="3"/>
  <c r="J564" i="2"/>
  <c r="BK552" i="2"/>
  <c r="J545" i="2"/>
  <c r="BK532" i="2"/>
  <c r="J493" i="2"/>
  <c r="J478" i="2"/>
  <c r="BK474" i="2"/>
  <c r="J472" i="2"/>
  <c r="BK462" i="2"/>
  <c r="J456" i="2"/>
  <c r="J454" i="2"/>
  <c r="BK451" i="2"/>
  <c r="J443" i="2"/>
  <c r="BK439" i="2"/>
  <c r="J435" i="2"/>
  <c r="BK411" i="2"/>
  <c r="BK402" i="2"/>
  <c r="BK384" i="2"/>
  <c r="BK381" i="2"/>
  <c r="J378" i="2"/>
  <c r="J375" i="2"/>
  <c r="J362" i="2"/>
  <c r="BK356" i="2"/>
  <c r="J353" i="2"/>
  <c r="J350" i="2"/>
  <c r="J347" i="2"/>
  <c r="BK344" i="2"/>
  <c r="J336" i="2"/>
  <c r="J332" i="2"/>
  <c r="J330" i="2"/>
  <c r="J326" i="2"/>
  <c r="BK324" i="2"/>
  <c r="BK322" i="2"/>
  <c r="BK320" i="2"/>
  <c r="J318" i="2"/>
  <c r="BK311" i="2"/>
  <c r="BK308" i="2"/>
  <c r="J305" i="2"/>
  <c r="BK301" i="2"/>
  <c r="J292" i="2"/>
  <c r="BK278" i="2"/>
  <c r="J272" i="2"/>
  <c r="J267" i="2"/>
  <c r="BK263" i="2"/>
  <c r="BK261" i="2"/>
  <c r="J257" i="2"/>
  <c r="BK253" i="2"/>
  <c r="BK250" i="2"/>
  <c r="J232" i="2"/>
  <c r="J224" i="2"/>
  <c r="J212" i="2"/>
  <c r="J208" i="2"/>
  <c r="J204" i="2"/>
  <c r="J201" i="2"/>
  <c r="BK193" i="2"/>
  <c r="J189" i="2"/>
  <c r="BK185" i="2"/>
  <c r="J170" i="2"/>
  <c r="BK166" i="2"/>
  <c r="J162" i="2"/>
  <c r="BK154" i="2"/>
  <c r="BK151" i="2"/>
  <c r="BK132" i="2"/>
  <c r="BK128" i="2"/>
  <c r="J119" i="2"/>
  <c r="J102" i="2"/>
  <c r="J98" i="2"/>
  <c r="J88" i="2"/>
  <c r="BK85" i="2"/>
  <c r="J97" i="4"/>
  <c r="J92" i="4"/>
  <c r="BK89" i="4"/>
  <c r="J85" i="4"/>
  <c r="BK201" i="3"/>
  <c r="J181" i="3"/>
  <c r="J179" i="3"/>
  <c r="J165" i="3"/>
  <c r="J152" i="3"/>
  <c r="J145" i="3"/>
  <c r="J141" i="3"/>
  <c r="J127" i="3"/>
  <c r="J119" i="3"/>
  <c r="BK115" i="3"/>
  <c r="BK97" i="3"/>
  <c r="BK95" i="3"/>
  <c r="BK569" i="2"/>
  <c r="J552" i="2"/>
  <c r="BK540" i="2"/>
  <c r="BK535" i="2"/>
  <c r="J532" i="2"/>
  <c r="BK518" i="2"/>
  <c r="BK515" i="2"/>
  <c r="BK497" i="2"/>
  <c r="J489" i="2"/>
  <c r="J481" i="2"/>
  <c r="J466" i="2"/>
  <c r="J462" i="2"/>
  <c r="BK456" i="2"/>
  <c r="BK448" i="2"/>
  <c r="J427" i="2"/>
  <c r="J419" i="2"/>
  <c r="J415" i="2"/>
  <c r="BK407" i="2"/>
  <c r="J402" i="2"/>
  <c r="BK399" i="2"/>
  <c r="J396" i="2"/>
  <c r="BK393" i="2"/>
  <c r="BK390" i="2"/>
  <c r="J387" i="2"/>
  <c r="J381" i="2"/>
  <c r="BK375" i="2"/>
  <c r="BK359" i="2"/>
  <c r="BK353" i="2"/>
  <c r="J344" i="2"/>
  <c r="J342" i="2"/>
  <c r="BK334" i="2"/>
  <c r="J328" i="2"/>
  <c r="BK318" i="2"/>
  <c r="J316" i="2"/>
  <c r="J308" i="2"/>
  <c r="BK305" i="2"/>
  <c r="J301" i="2"/>
  <c r="BK292" i="2"/>
  <c r="BK287" i="2"/>
  <c r="BK275" i="2"/>
  <c r="BK267" i="2"/>
  <c r="J265" i="2"/>
  <c r="J263" i="2"/>
  <c r="BK242" i="2"/>
  <c r="BK238" i="2"/>
  <c r="BK236" i="2"/>
  <c r="BK232" i="2"/>
  <c r="BK228" i="2"/>
  <c r="BK221" i="2"/>
  <c r="BK216" i="2"/>
  <c r="J185" i="2"/>
  <c r="J179" i="2"/>
  <c r="J176" i="2"/>
  <c r="BK174" i="2"/>
  <c r="BK162" i="2"/>
  <c r="BK158" i="2"/>
  <c r="J151" i="2"/>
  <c r="BK149" i="2"/>
  <c r="J140" i="2"/>
  <c r="J136" i="2"/>
  <c r="J132" i="2"/>
  <c r="BK124" i="2"/>
  <c r="J114" i="2"/>
  <c r="J110" i="2"/>
  <c r="BK106" i="2"/>
  <c r="BK102" i="2"/>
  <c r="BK94" i="2"/>
  <c r="BK90" i="2"/>
  <c r="J85" i="2"/>
  <c r="AS54" i="1"/>
  <c r="BK94" i="4"/>
  <c r="BK92" i="4"/>
  <c r="J89" i="4"/>
  <c r="J87" i="4"/>
  <c r="BK85" i="4"/>
  <c r="J201" i="3"/>
  <c r="J199" i="3"/>
  <c r="BK191" i="3"/>
  <c r="J186" i="3"/>
  <c r="BK179" i="3"/>
  <c r="BK171" i="3"/>
  <c r="BK165" i="3"/>
  <c r="J161" i="3"/>
  <c r="J156" i="3"/>
  <c r="J149" i="3"/>
  <c r="J147" i="3"/>
  <c r="BK145" i="3"/>
  <c r="BK136" i="3"/>
  <c r="J132" i="3"/>
  <c r="BK93" i="3"/>
  <c r="BK594" i="2"/>
  <c r="J594" i="2"/>
  <c r="BK590" i="2"/>
  <c r="J590" i="2"/>
  <c r="BK588" i="2"/>
  <c r="J588" i="2"/>
  <c r="BK586" i="2"/>
  <c r="J586" i="2"/>
  <c r="J577" i="2"/>
  <c r="J574" i="2"/>
  <c r="BK545" i="2"/>
  <c r="BK529" i="2"/>
  <c r="J518" i="2"/>
  <c r="J515" i="2"/>
  <c r="J512" i="2"/>
  <c r="J510" i="2"/>
  <c r="BK508" i="2"/>
  <c r="J505" i="2"/>
  <c r="BK501" i="2"/>
  <c r="J497" i="2"/>
  <c r="BK493" i="2"/>
  <c r="BK489" i="2"/>
  <c r="BK484" i="2"/>
  <c r="BK481" i="2"/>
  <c r="J474" i="2"/>
  <c r="BK472" i="2"/>
  <c r="J470" i="2"/>
  <c r="BK468" i="2"/>
  <c r="J458" i="2"/>
  <c r="J451" i="2"/>
  <c r="J448" i="2"/>
  <c r="BK443" i="2"/>
  <c r="J439" i="2"/>
  <c r="BK435" i="2"/>
  <c r="J431" i="2"/>
  <c r="J423" i="2"/>
  <c r="BK415" i="2"/>
  <c r="J411" i="2"/>
  <c r="J407" i="2"/>
  <c r="BK396" i="2"/>
  <c r="J393" i="2"/>
  <c r="J390" i="2"/>
  <c r="J372" i="2"/>
  <c r="BK367" i="2"/>
  <c r="BK362" i="2"/>
  <c r="J359" i="2"/>
  <c r="J356" i="2"/>
  <c r="BK347" i="2"/>
  <c r="BK342" i="2"/>
  <c r="BK340" i="2"/>
  <c r="J338" i="2"/>
  <c r="BK336" i="2"/>
  <c r="J334" i="2"/>
  <c r="BK332" i="2"/>
  <c r="BK330" i="2"/>
  <c r="BK328" i="2"/>
  <c r="J322" i="2"/>
  <c r="J320" i="2"/>
  <c r="BK316" i="2"/>
  <c r="J311" i="2"/>
  <c r="J296" i="2"/>
  <c r="J283" i="2"/>
  <c r="J278" i="2"/>
  <c r="J275" i="2"/>
  <c r="BK272" i="2"/>
  <c r="BK265" i="2"/>
  <c r="BK257" i="2"/>
  <c r="J253" i="2"/>
  <c r="J250" i="2"/>
  <c r="J247" i="2"/>
  <c r="J238" i="2"/>
  <c r="J221" i="2"/>
  <c r="J216" i="2"/>
  <c r="BK212" i="2"/>
  <c r="BK208" i="2"/>
  <c r="J198" i="2"/>
  <c r="J193" i="2"/>
  <c r="BK189" i="2"/>
  <c r="J182" i="2"/>
  <c r="BK179" i="2"/>
  <c r="BK176" i="2"/>
  <c r="BK170" i="2"/>
  <c r="J154" i="2"/>
  <c r="J144" i="2"/>
  <c r="BK140" i="2"/>
  <c r="BK119" i="2"/>
  <c r="BK114" i="2"/>
  <c r="J106" i="2"/>
  <c r="BK98" i="2"/>
  <c r="BK88" i="2"/>
  <c r="T84" i="2" l="1"/>
  <c r="T83" i="2" s="1"/>
  <c r="BK507" i="2"/>
  <c r="J507" i="2" s="1"/>
  <c r="J62" i="2" s="1"/>
  <c r="T92" i="3"/>
  <c r="BK131" i="3"/>
  <c r="J131" i="3" s="1"/>
  <c r="J64" i="3" s="1"/>
  <c r="R131" i="3"/>
  <c r="R140" i="3"/>
  <c r="T151" i="3"/>
  <c r="R170" i="3"/>
  <c r="BK178" i="3"/>
  <c r="BK177" i="3" s="1"/>
  <c r="J177" i="3" s="1"/>
  <c r="J69" i="3" s="1"/>
  <c r="T81" i="4"/>
  <c r="T80" i="4" s="1"/>
  <c r="P84" i="2"/>
  <c r="P83" i="2"/>
  <c r="T507" i="2"/>
  <c r="BK92" i="3"/>
  <c r="BK122" i="3"/>
  <c r="J122" i="3"/>
  <c r="J63" i="3"/>
  <c r="R122" i="3"/>
  <c r="BK140" i="3"/>
  <c r="J140" i="3"/>
  <c r="J65" i="3"/>
  <c r="R151" i="3"/>
  <c r="P170" i="3"/>
  <c r="T178" i="3"/>
  <c r="T177" i="3"/>
  <c r="R81" i="4"/>
  <c r="R80" i="4"/>
  <c r="R84" i="2"/>
  <c r="R83" i="2" s="1"/>
  <c r="R82" i="2" s="1"/>
  <c r="R507" i="2"/>
  <c r="P92" i="3"/>
  <c r="T122" i="3"/>
  <c r="P131" i="3"/>
  <c r="P140" i="3"/>
  <c r="BK151" i="3"/>
  <c r="J151" i="3" s="1"/>
  <c r="J66" i="3" s="1"/>
  <c r="BK170" i="3"/>
  <c r="J170" i="3"/>
  <c r="J68" i="3" s="1"/>
  <c r="P178" i="3"/>
  <c r="P177" i="3"/>
  <c r="BK81" i="4"/>
  <c r="J81" i="4" s="1"/>
  <c r="J60" i="4" s="1"/>
  <c r="BK84" i="2"/>
  <c r="J84" i="2" s="1"/>
  <c r="J61" i="2" s="1"/>
  <c r="P507" i="2"/>
  <c r="R92" i="3"/>
  <c r="R91" i="3" s="1"/>
  <c r="P122" i="3"/>
  <c r="T131" i="3"/>
  <c r="T140" i="3"/>
  <c r="P151" i="3"/>
  <c r="T170" i="3"/>
  <c r="R178" i="3"/>
  <c r="R177" i="3"/>
  <c r="P81" i="4"/>
  <c r="P80" i="4" s="1"/>
  <c r="AU57" i="1" s="1"/>
  <c r="J76" i="2"/>
  <c r="BE90" i="2"/>
  <c r="BE94" i="2"/>
  <c r="BE132" i="2"/>
  <c r="BE149" i="2"/>
  <c r="BE158" i="2"/>
  <c r="BE162" i="2"/>
  <c r="BE170" i="2"/>
  <c r="BE174" i="2"/>
  <c r="BE232" i="2"/>
  <c r="BE242" i="2"/>
  <c r="BE261" i="2"/>
  <c r="BE267" i="2"/>
  <c r="BE287" i="2"/>
  <c r="BE296" i="2"/>
  <c r="BE301" i="2"/>
  <c r="BE305" i="2"/>
  <c r="BE322" i="2"/>
  <c r="BE324" i="2"/>
  <c r="BE372" i="2"/>
  <c r="BE375" i="2"/>
  <c r="BE378" i="2"/>
  <c r="BE381" i="2"/>
  <c r="BE384" i="2"/>
  <c r="BE390" i="2"/>
  <c r="BE399" i="2"/>
  <c r="BE419" i="2"/>
  <c r="BE423" i="2"/>
  <c r="BE454" i="2"/>
  <c r="BE456" i="2"/>
  <c r="BE458" i="2"/>
  <c r="BE462" i="2"/>
  <c r="BE532" i="2"/>
  <c r="BE535" i="2"/>
  <c r="BE564" i="2"/>
  <c r="BE574" i="2"/>
  <c r="BE577" i="2"/>
  <c r="BE586" i="2"/>
  <c r="BE588" i="2"/>
  <c r="BE590" i="2"/>
  <c r="BE594" i="2"/>
  <c r="BE93" i="3"/>
  <c r="BE97" i="3"/>
  <c r="BE111" i="3"/>
  <c r="BE115" i="3"/>
  <c r="BE123" i="3"/>
  <c r="BE152" i="3"/>
  <c r="BE173" i="3"/>
  <c r="BE199" i="3"/>
  <c r="F55" i="2"/>
  <c r="BE110" i="2"/>
  <c r="BE128" i="2"/>
  <c r="BE136" i="2"/>
  <c r="BE151" i="2"/>
  <c r="BE154" i="2"/>
  <c r="BE166" i="2"/>
  <c r="BE185" i="2"/>
  <c r="BE193" i="2"/>
  <c r="BE198" i="2"/>
  <c r="BE201" i="2"/>
  <c r="BE247" i="2"/>
  <c r="BE250" i="2"/>
  <c r="BE257" i="2"/>
  <c r="BE278" i="2"/>
  <c r="BE330" i="2"/>
  <c r="BE332" i="2"/>
  <c r="BE338" i="2"/>
  <c r="BE350" i="2"/>
  <c r="BE367" i="2"/>
  <c r="BE387" i="2"/>
  <c r="BE411" i="2"/>
  <c r="BE451" i="2"/>
  <c r="BE470" i="2"/>
  <c r="BE474" i="2"/>
  <c r="BE489" i="2"/>
  <c r="BE501" i="2"/>
  <c r="BE505" i="2"/>
  <c r="BE508" i="2"/>
  <c r="BE545" i="2"/>
  <c r="BE558" i="2"/>
  <c r="F87" i="3"/>
  <c r="BE101" i="3"/>
  <c r="BE106" i="3"/>
  <c r="BE127" i="3"/>
  <c r="BE132" i="3"/>
  <c r="BE161" i="3"/>
  <c r="BE171" i="3"/>
  <c r="BE181" i="3"/>
  <c r="BE186" i="3"/>
  <c r="BE191" i="3"/>
  <c r="BE195" i="3"/>
  <c r="E48" i="4"/>
  <c r="J52" i="4"/>
  <c r="F77" i="4"/>
  <c r="BE85" i="4"/>
  <c r="BE87" i="4"/>
  <c r="E48" i="2"/>
  <c r="BE88" i="2"/>
  <c r="BE102" i="2"/>
  <c r="BE114" i="2"/>
  <c r="BE119" i="2"/>
  <c r="BE124" i="2"/>
  <c r="BE144" i="2"/>
  <c r="BE179" i="2"/>
  <c r="BE224" i="2"/>
  <c r="BE236" i="2"/>
  <c r="BE265" i="2"/>
  <c r="BE283" i="2"/>
  <c r="BE292" i="2"/>
  <c r="BE311" i="2"/>
  <c r="BE326" i="2"/>
  <c r="BE336" i="2"/>
  <c r="BE340" i="2"/>
  <c r="BE342" i="2"/>
  <c r="BE347" i="2"/>
  <c r="BE359" i="2"/>
  <c r="BE362" i="2"/>
  <c r="BE396" i="2"/>
  <c r="BE427" i="2"/>
  <c r="BE431" i="2"/>
  <c r="BE466" i="2"/>
  <c r="BE468" i="2"/>
  <c r="BE481" i="2"/>
  <c r="BE484" i="2"/>
  <c r="BE493" i="2"/>
  <c r="BE497" i="2"/>
  <c r="BE510" i="2"/>
  <c r="BE512" i="2"/>
  <c r="BE518" i="2"/>
  <c r="E48" i="3"/>
  <c r="J52" i="3"/>
  <c r="BE95" i="3"/>
  <c r="BE136" i="3"/>
  <c r="BE141" i="3"/>
  <c r="BE145" i="3"/>
  <c r="BE147" i="3"/>
  <c r="BE156" i="3"/>
  <c r="BE165" i="3"/>
  <c r="BE89" i="4"/>
  <c r="BE92" i="4"/>
  <c r="BE94" i="4"/>
  <c r="BE85" i="2"/>
  <c r="BE98" i="2"/>
  <c r="BE106" i="2"/>
  <c r="BE140" i="2"/>
  <c r="BE176" i="2"/>
  <c r="BE182" i="2"/>
  <c r="BE189" i="2"/>
  <c r="BE204" i="2"/>
  <c r="BE208" i="2"/>
  <c r="BE212" i="2"/>
  <c r="BE216" i="2"/>
  <c r="BE221" i="2"/>
  <c r="BE228" i="2"/>
  <c r="BE238" i="2"/>
  <c r="BE253" i="2"/>
  <c r="BE263" i="2"/>
  <c r="BE272" i="2"/>
  <c r="BE275" i="2"/>
  <c r="BE308" i="2"/>
  <c r="BE316" i="2"/>
  <c r="BE318" i="2"/>
  <c r="BE320" i="2"/>
  <c r="BE328" i="2"/>
  <c r="BE334" i="2"/>
  <c r="BE344" i="2"/>
  <c r="BE353" i="2"/>
  <c r="BE356" i="2"/>
  <c r="BE393" i="2"/>
  <c r="BE402" i="2"/>
  <c r="BE407" i="2"/>
  <c r="BE415" i="2"/>
  <c r="BE435" i="2"/>
  <c r="BE439" i="2"/>
  <c r="BE443" i="2"/>
  <c r="BE448" i="2"/>
  <c r="BE472" i="2"/>
  <c r="BE478" i="2"/>
  <c r="BE515" i="2"/>
  <c r="BE529" i="2"/>
  <c r="BE540" i="2"/>
  <c r="BE552" i="2"/>
  <c r="BE569" i="2"/>
  <c r="BE119" i="3"/>
  <c r="BE149" i="3"/>
  <c r="BE179" i="3"/>
  <c r="BE201" i="3"/>
  <c r="BE203" i="3"/>
  <c r="BE82" i="4"/>
  <c r="BE97" i="4"/>
  <c r="F35" i="2"/>
  <c r="BB55" i="1" s="1"/>
  <c r="F34" i="3"/>
  <c r="BA56" i="1" s="1"/>
  <c r="F37" i="2"/>
  <c r="BD55" i="1" s="1"/>
  <c r="F37" i="3"/>
  <c r="BD56" i="1" s="1"/>
  <c r="F34" i="2"/>
  <c r="BA55" i="1" s="1"/>
  <c r="J34" i="3"/>
  <c r="AW56" i="1" s="1"/>
  <c r="F36" i="3"/>
  <c r="BC56" i="1" s="1"/>
  <c r="F34" i="4"/>
  <c r="BA57" i="1" s="1"/>
  <c r="J34" i="4"/>
  <c r="AW57" i="1" s="1"/>
  <c r="F35" i="4"/>
  <c r="BB57" i="1" s="1"/>
  <c r="F36" i="4"/>
  <c r="BC57" i="1" s="1"/>
  <c r="J34" i="2"/>
  <c r="AW55" i="1" s="1"/>
  <c r="F35" i="3"/>
  <c r="BB56" i="1" s="1"/>
  <c r="F36" i="2"/>
  <c r="BC55" i="1" s="1"/>
  <c r="F37" i="4"/>
  <c r="BD57" i="1" s="1"/>
  <c r="T91" i="3" l="1"/>
  <c r="T90" i="3"/>
  <c r="R90" i="3"/>
  <c r="P82" i="2"/>
  <c r="AU55" i="1" s="1"/>
  <c r="T82" i="2"/>
  <c r="P91" i="3"/>
  <c r="P90" i="3" s="1"/>
  <c r="AU56" i="1" s="1"/>
  <c r="BK91" i="3"/>
  <c r="BK90" i="3" s="1"/>
  <c r="J90" i="3" s="1"/>
  <c r="J30" i="3" s="1"/>
  <c r="AG56" i="1" s="1"/>
  <c r="J178" i="3"/>
  <c r="J70" i="3"/>
  <c r="BK80" i="4"/>
  <c r="J80" i="4" s="1"/>
  <c r="J59" i="4" s="1"/>
  <c r="BK83" i="2"/>
  <c r="J83" i="2" s="1"/>
  <c r="J60" i="2" s="1"/>
  <c r="J92" i="3"/>
  <c r="J61" i="3"/>
  <c r="F33" i="3"/>
  <c r="AZ56" i="1" s="1"/>
  <c r="BC54" i="1"/>
  <c r="W32" i="1"/>
  <c r="BD54" i="1"/>
  <c r="W33" i="1"/>
  <c r="J33" i="4"/>
  <c r="AV57" i="1" s="1"/>
  <c r="AT57" i="1" s="1"/>
  <c r="BB54" i="1"/>
  <c r="AX54" i="1" s="1"/>
  <c r="BA54" i="1"/>
  <c r="AW54" i="1"/>
  <c r="AK30" i="1"/>
  <c r="F33" i="2"/>
  <c r="AZ55" i="1" s="1"/>
  <c r="F33" i="4"/>
  <c r="AZ57" i="1"/>
  <c r="J33" i="2"/>
  <c r="AV55" i="1" s="1"/>
  <c r="AT55" i="1" s="1"/>
  <c r="J33" i="3"/>
  <c r="AV56" i="1" s="1"/>
  <c r="AT56" i="1" s="1"/>
  <c r="J39" i="3" l="1"/>
  <c r="BK82" i="2"/>
  <c r="J82" i="2" s="1"/>
  <c r="J30" i="2" s="1"/>
  <c r="AG55" i="1" s="1"/>
  <c r="AN55" i="1" s="1"/>
  <c r="J59" i="3"/>
  <c r="J91" i="3"/>
  <c r="J60" i="3"/>
  <c r="AN56" i="1"/>
  <c r="AZ54" i="1"/>
  <c r="W29" i="1" s="1"/>
  <c r="AU54" i="1"/>
  <c r="W31" i="1"/>
  <c r="AY54" i="1"/>
  <c r="W30" i="1"/>
  <c r="J30" i="4"/>
  <c r="AG57" i="1"/>
  <c r="AN57" i="1"/>
  <c r="J59" i="2" l="1"/>
  <c r="J39" i="4"/>
  <c r="J39" i="2"/>
  <c r="AV54" i="1"/>
  <c r="AK29" i="1" s="1"/>
  <c r="AG54" i="1"/>
  <c r="AK26" i="1"/>
  <c r="AK35" i="1" l="1"/>
  <c r="AT54" i="1"/>
  <c r="AN54" i="1" l="1"/>
</calcChain>
</file>

<file path=xl/sharedStrings.xml><?xml version="1.0" encoding="utf-8"?>
<sst xmlns="http://schemas.openxmlformats.org/spreadsheetml/2006/main" count="6603" uniqueCount="1108">
  <si>
    <t>Export Komplet</t>
  </si>
  <si>
    <t>VZ</t>
  </si>
  <si>
    <t>2.0</t>
  </si>
  <si>
    <t>ZAMOK</t>
  </si>
  <si>
    <t>False</t>
  </si>
  <si>
    <t>{e640a229-fa91-48d0-8d09-c7e8780a0a47}</t>
  </si>
  <si>
    <t>0,01</t>
  </si>
  <si>
    <t>21</t>
  </si>
  <si>
    <t>15</t>
  </si>
  <si>
    <t>REKAPITULACE ZAKÁZKY</t>
  </si>
  <si>
    <t>v ---  níže se nacházejí doplnkové a pomocné údaje k sestavám  --- v</t>
  </si>
  <si>
    <t>Návod na vyplnění</t>
  </si>
  <si>
    <t>0,001</t>
  </si>
  <si>
    <t>Kód:</t>
  </si>
  <si>
    <t>64020168</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</si>
  <si>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</si>
  <si>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</si>
  <si>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kolejí a výhybek v žst. Kopidlno</t>
  </si>
  <si>
    <t>KSO:</t>
  </si>
  <si>
    <t/>
  </si>
  <si>
    <t>CC-CZ:</t>
  </si>
  <si>
    <t>Místo:</t>
  </si>
  <si>
    <t xml:space="preserve"> žst. Kopidlno</t>
  </si>
  <si>
    <t>Datum:</t>
  </si>
  <si>
    <t>3. 8. 2020</t>
  </si>
  <si>
    <t>Zadavatel:</t>
  </si>
  <si>
    <t>IČ:</t>
  </si>
  <si>
    <t xml:space="preserve">Správa železnic s.o. </t>
  </si>
  <si>
    <t>DIČ:</t>
  </si>
  <si>
    <t>Uchazeč:</t>
  </si>
  <si>
    <t>Vyplň údaj</t>
  </si>
  <si>
    <t>Projektant:</t>
  </si>
  <si>
    <t xml:space="preserve"> Prodin a.s.</t>
  </si>
  <si>
    <t>True</t>
  </si>
  <si>
    <t>Zpracovatel:</t>
  </si>
  <si>
    <t>Prodin a.s.</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</si>
  <si>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</si>
  <si>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</si>
  <si>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</si>
  <si>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</si>
  <si>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</si>
  <si>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</si>
  <si>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</si>
  <si>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</si>
  <si>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</si>
  <si>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</si>
  <si>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</si>
  <si>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</si>
  <si>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</si>
  <si>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</si>
  <si>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</si>
  <si>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</si>
  <si>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</si>
  <si>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</si>
  <si>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</si>
  <si>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</si>
  <si>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</si>
  <si>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</si>
  <si>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</si>
  <si>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</si>
  <si>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</si>
  <si>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</si>
  <si>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</si>
  <si>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</si>
  <si>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</si>
  <si>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</si>
  <si>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</si>
  <si>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</si>
  <si>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</si>
  <si>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</si>
  <si>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</si>
  <si>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</si>
  <si>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</si>
  <si>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</si>
  <si>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</si>
  <si>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</si>
  <si>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</si>
  <si>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SO 01</t>
  </si>
  <si>
    <t>Železniční svršek a spodek</t>
  </si>
  <si>
    <t>STA</t>
  </si>
  <si>
    <t>1</t>
  </si>
  <si>
    <t>{6ead033d-f4b6-45d5-84f2-107e8846b45f}</t>
  </si>
  <si>
    <t>2</t>
  </si>
  <si>
    <t>SO 02</t>
  </si>
  <si>
    <t>Oprava a izolace propustku v ev. km 25,116</t>
  </si>
  <si>
    <t>{68d8040a-daae-4eba-b387-ac0eabb9ee23}</t>
  </si>
  <si>
    <t>VON</t>
  </si>
  <si>
    <t>Vedlejší a ostatní náklady</t>
  </si>
  <si>
    <t>{63b31164-60a5-4497-a377-c5990d3fdc6e}</t>
  </si>
  <si>
    <t>KRYCÍ LIST SOUPISU PRACÍ</t>
  </si>
  <si>
    <t>Objekt:</t>
  </si>
  <si>
    <t>SO 01 - Železniční svršek a spodek</t>
  </si>
  <si>
    <t>REKAPITULACE ČLENĚNÍ SOUPISU PRACÍ</t>
  </si>
  <si>
    <t>Kód dílu - Popis</t>
  </si>
  <si>
    <t>Cena celkem [CZK]</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</si>
  <si>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</si>
  <si>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</si>
  <si>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</si>
  <si>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</si>
  <si>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</si>
  <si>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</si>
  <si>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</si>
  <si>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</si>
  <si>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</si>
  <si>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</si>
  <si>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</si>
  <si>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</si>
  <si>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</si>
  <si>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</si>
  <si>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</si>
  <si>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</si>
  <si>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</si>
  <si>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</si>
  <si>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</si>
  <si>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</si>
  <si>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</si>
  <si>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</si>
  <si>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</si>
  <si>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5905020010</t>
  </si>
  <si>
    <t>Oprava stezky strojně s odstraněním drnu a nánosu do 10 cm</t>
  </si>
  <si>
    <t>m2</t>
  </si>
  <si>
    <t>4</t>
  </si>
  <si>
    <t>-1668322431</t>
  </si>
  <si>
    <t>PP</t>
  </si>
  <si>
    <t>P</t>
  </si>
  <si>
    <t>Poznámka k položce:_x000D_
Poznámka k položce: odtěžení srážních stezek (33m3)</t>
  </si>
  <si>
    <t>5905025110</t>
  </si>
  <si>
    <t>Doplnění stezky štěrkodrtí souvislé</t>
  </si>
  <si>
    <t>m3</t>
  </si>
  <si>
    <t>-1798203274</t>
  </si>
  <si>
    <t>3</t>
  </si>
  <si>
    <t>M</t>
  </si>
  <si>
    <t>5955101025</t>
  </si>
  <si>
    <t>Kamenivo drcené drť frakce 4/8</t>
  </si>
  <si>
    <t>t</t>
  </si>
  <si>
    <t>8</t>
  </si>
  <si>
    <t>1506349182</t>
  </si>
  <si>
    <t>VV</t>
  </si>
  <si>
    <t>33,000*2*0,5</t>
  </si>
  <si>
    <t>Součet</t>
  </si>
  <si>
    <t>5955101030</t>
  </si>
  <si>
    <t>Kamenivo drcené drť frakce 8/16</t>
  </si>
  <si>
    <t>371647000</t>
  </si>
  <si>
    <t>5905050010</t>
  </si>
  <si>
    <t>Souvislá výměna KL se snesením KR koleje pražce dřevěné rozdělení "c"</t>
  </si>
  <si>
    <t>km</t>
  </si>
  <si>
    <t>-1513272611</t>
  </si>
  <si>
    <t>0,008+0,008</t>
  </si>
  <si>
    <t>6</t>
  </si>
  <si>
    <t>5905050050</t>
  </si>
  <si>
    <t>Souvislá výměna KL se snesením KR koleje pražce betonové rozdělení "c"</t>
  </si>
  <si>
    <t>-1276914931</t>
  </si>
  <si>
    <t>0,347+0,255+0,008</t>
  </si>
  <si>
    <t>7</t>
  </si>
  <si>
    <t>5905050060</t>
  </si>
  <si>
    <t>Souvislá výměna KL se snesením KR koleje pražce betonové rozdělení "d"</t>
  </si>
  <si>
    <t>-1258054272</t>
  </si>
  <si>
    <t>0,232+0,250</t>
  </si>
  <si>
    <t>5905050210</t>
  </si>
  <si>
    <t>Souvislá výměna KL se snesením KR výhybky pražce dřevěné</t>
  </si>
  <si>
    <t>m</t>
  </si>
  <si>
    <t>78858308</t>
  </si>
  <si>
    <t>2*53,608+43,753</t>
  </si>
  <si>
    <t>9</t>
  </si>
  <si>
    <t>5905105030</t>
  </si>
  <si>
    <t>Doplnění KL kamenivem souvisle strojně v koleji</t>
  </si>
  <si>
    <t>-1197509397</t>
  </si>
  <si>
    <t>Poznámka k položce:_x000D_
Poznámka k položce: vč. doplnění pro následné podbití</t>
  </si>
  <si>
    <t>16*1,707+610*1,919+482*1,903+470*3,4*0,03+(32+16+1080)*3,4*0,02</t>
  </si>
  <si>
    <t>10</t>
  </si>
  <si>
    <t>5905105040</t>
  </si>
  <si>
    <t>Doplnění KL kamenivem souvisle strojně ve výhybce</t>
  </si>
  <si>
    <t>125458957</t>
  </si>
  <si>
    <t>2*63+51+150,969*4*0,02</t>
  </si>
  <si>
    <t>11</t>
  </si>
  <si>
    <t>5955101000</t>
  </si>
  <si>
    <t>Kamenivo drcené štěrk frakce 31,5/63 třídy BI</t>
  </si>
  <si>
    <t>253130384</t>
  </si>
  <si>
    <t>2239,792*2,035+189,078*2,035</t>
  </si>
  <si>
    <t>12</t>
  </si>
  <si>
    <t>5906090020</t>
  </si>
  <si>
    <t>Výměna hmoždinky pražec vystrojený betonový</t>
  </si>
  <si>
    <t>kus</t>
  </si>
  <si>
    <t>578821641</t>
  </si>
  <si>
    <t>(852+738)*4</t>
  </si>
  <si>
    <t>201</t>
  </si>
  <si>
    <t>5958179010</t>
  </si>
  <si>
    <t>Hmoždinka excentrická plnoprofilová regenerační vložka</t>
  </si>
  <si>
    <t>-342811369</t>
  </si>
  <si>
    <t>202</t>
  </si>
  <si>
    <t>5958134075</t>
  </si>
  <si>
    <t>Součásti upevňovací vrtule R1(145)</t>
  </si>
  <si>
    <t>396413504</t>
  </si>
  <si>
    <t>(852+738)*8</t>
  </si>
  <si>
    <t>203</t>
  </si>
  <si>
    <t>5958134040</t>
  </si>
  <si>
    <t>Součásti upevňovací kroužek pružný dvojitý Fe 6</t>
  </si>
  <si>
    <t>337007739</t>
  </si>
  <si>
    <t>13</t>
  </si>
  <si>
    <t>5906130070</t>
  </si>
  <si>
    <t>Montáž kolejového roštu v ose koleje pražce dřevěné nevystrojené tv. S49 rozdělení "c"</t>
  </si>
  <si>
    <t>-500650883</t>
  </si>
  <si>
    <t>Poznámka k položce:_x000D_
Poznámka k položce: společné pražce za výhybkami č. 14,15,16 a dř. příčné pražce mezi zač. výhyb. č. 13 a 13XA materiál pro společné dlouhé pražce do kalhot (drobné kolejivo a dř. pražce) viz. materiál montáž výhybky</t>
  </si>
  <si>
    <t>2*0,004838+0,008+4*0,00364</t>
  </si>
  <si>
    <t>14</t>
  </si>
  <si>
    <t>5956101000</t>
  </si>
  <si>
    <t>Pražec dřevěný příčný nevystrojený dub 2600x260x160 mm</t>
  </si>
  <si>
    <t>1895907987</t>
  </si>
  <si>
    <t>5957201010</t>
  </si>
  <si>
    <t>Kolejnice užité tv. S49</t>
  </si>
  <si>
    <t>592427398</t>
  </si>
  <si>
    <t>Poznámka k položce:_x000D_
Poznámka k položce: NEOCEŇOVAT - dodávka SPRÁVA ŽELEZNIC s.o. výzisk ze stavby</t>
  </si>
  <si>
    <t>16</t>
  </si>
  <si>
    <t>5958140000</t>
  </si>
  <si>
    <t>Podkladnice žebrová tv. S4</t>
  </si>
  <si>
    <t>1631844809</t>
  </si>
  <si>
    <t>12*2</t>
  </si>
  <si>
    <t>17</t>
  </si>
  <si>
    <t>5958128010</t>
  </si>
  <si>
    <t>Komplety ŽS 4 (šroub RS 1, matice M 24, podložka Fe6, svěrka ŽS4)</t>
  </si>
  <si>
    <t>852971020</t>
  </si>
  <si>
    <t>12*4</t>
  </si>
  <si>
    <t>18</t>
  </si>
  <si>
    <t>5958158005</t>
  </si>
  <si>
    <t>Podložka pryžová pod patu kolejnice S49  183/126/6</t>
  </si>
  <si>
    <t>508721340</t>
  </si>
  <si>
    <t>19</t>
  </si>
  <si>
    <t>5958158070</t>
  </si>
  <si>
    <t>Podložka polyetylenová pod podkladnici 380/160/2 (S4, R4)</t>
  </si>
  <si>
    <t>-916967068</t>
  </si>
  <si>
    <t>20</t>
  </si>
  <si>
    <t>-1951821500</t>
  </si>
  <si>
    <t>12*8</t>
  </si>
  <si>
    <t>-1772948350</t>
  </si>
  <si>
    <t>22</t>
  </si>
  <si>
    <t>5906130170</t>
  </si>
  <si>
    <t>Montáž kolejového roštu v ose koleje pražce dřevěné vystrojené tv. S49 rozdělení "c"</t>
  </si>
  <si>
    <t>2084069058</t>
  </si>
  <si>
    <t>Poznámka k položce:_x000D_
Poznámka k položce: společné pražce za výhyb. č. 13 a 13XA</t>
  </si>
  <si>
    <t>23</t>
  </si>
  <si>
    <t>336175054</t>
  </si>
  <si>
    <t>Poznámka k položce:_x000D_
Poznámka k položce: NEOCEŇOVAT - dodávka SPRÁVA ŽELEZNIC s.o.</t>
  </si>
  <si>
    <t>24</t>
  </si>
  <si>
    <t>5956201005</t>
  </si>
  <si>
    <t>Pražec dřevěný příčný užitý vystrojený</t>
  </si>
  <si>
    <t>-1546409795</t>
  </si>
  <si>
    <t>25</t>
  </si>
  <si>
    <t>1748188256</t>
  </si>
  <si>
    <t>26</t>
  </si>
  <si>
    <t>5906130380</t>
  </si>
  <si>
    <t>Montáž kolejového roštu v ose koleje pražce betonové vystrojené tv. S49 rozdělení "c"</t>
  </si>
  <si>
    <t>-1916579204</t>
  </si>
  <si>
    <t>0,574162-0,232+0,49772-0,250+0,008</t>
  </si>
  <si>
    <t>27</t>
  </si>
  <si>
    <t>-1108187981</t>
  </si>
  <si>
    <t>Poznámka k položce:_x000D_
Poznámka k položce: NEOCEŇOVAT - dodávka SPRÁVA ŽELEZNIC  s.o. z toho výzisk ze stavby S49 - 995,44m</t>
  </si>
  <si>
    <t>598*2</t>
  </si>
  <si>
    <t>28</t>
  </si>
  <si>
    <t>5956213040</t>
  </si>
  <si>
    <t>Pražec betonový příčný vystrojený  užitý SB6</t>
  </si>
  <si>
    <t>1664093599</t>
  </si>
  <si>
    <t>Poznámka k položce:_x000D_
Poznámka k položce: NEOCEŇOVAT - dodávka SPRÁVA ŽELEZNIC  s.o.</t>
  </si>
  <si>
    <t>29</t>
  </si>
  <si>
    <t>5956213035</t>
  </si>
  <si>
    <t>Pražec betonový příčný vystrojený  užitý SB5</t>
  </si>
  <si>
    <t>475781893</t>
  </si>
  <si>
    <t>30</t>
  </si>
  <si>
    <t>-649515216</t>
  </si>
  <si>
    <t>875*4</t>
  </si>
  <si>
    <t>31</t>
  </si>
  <si>
    <t>1006048521</t>
  </si>
  <si>
    <t>(875+12)*2</t>
  </si>
  <si>
    <t>32</t>
  </si>
  <si>
    <t>5906130390</t>
  </si>
  <si>
    <t>Montáž kolejového roštu v ose koleje pražce betonové vystrojené tv. S49 rozdělení "d"</t>
  </si>
  <si>
    <t>1326943948</t>
  </si>
  <si>
    <t>33</t>
  </si>
  <si>
    <t>1576955479</t>
  </si>
  <si>
    <t>Poznámka k položce:_x000D_
Poznámka k položce: NEOCEŇOVAT - SPRÁVA ŽELEZNIC  s.o.</t>
  </si>
  <si>
    <t>482*2</t>
  </si>
  <si>
    <t>34</t>
  </si>
  <si>
    <t>1092878032</t>
  </si>
  <si>
    <t>35</t>
  </si>
  <si>
    <t>1260975456</t>
  </si>
  <si>
    <t>789*4</t>
  </si>
  <si>
    <t>36</t>
  </si>
  <si>
    <t>-418652722</t>
  </si>
  <si>
    <t>789*2</t>
  </si>
  <si>
    <t>37</t>
  </si>
  <si>
    <t>5906135070</t>
  </si>
  <si>
    <t>Demontáž kolejového roštu koleje na úložišti pražce dřevěné tv. S49 rozdělení "c"</t>
  </si>
  <si>
    <t>111376767</t>
  </si>
  <si>
    <t>0,18+0,029</t>
  </si>
  <si>
    <t>38</t>
  </si>
  <si>
    <t>5906135100</t>
  </si>
  <si>
    <t>Demontáž kolejového roštu koleje na úložišti pražce dřevěné tv. T nebo A rozdělení "c"</t>
  </si>
  <si>
    <t>-2054962748</t>
  </si>
  <si>
    <t>39</t>
  </si>
  <si>
    <t>5906135190</t>
  </si>
  <si>
    <t>Demontáž kolejového roštu koleje na úložišti pražce betonové tv. S49 "c"</t>
  </si>
  <si>
    <t>1895003488</t>
  </si>
  <si>
    <t>0,209+0,476</t>
  </si>
  <si>
    <t>40</t>
  </si>
  <si>
    <t>5907020485</t>
  </si>
  <si>
    <t>Souvislá výměna kolejnic současně s výměnou pryžové podložky tv. S49 rozdělení "c"</t>
  </si>
  <si>
    <t>-644194052</t>
  </si>
  <si>
    <t>Poznámka k položce:_x000D_
Poznámka k položce: Metr kolejnice=m středové kolejnice výh č. 13XA - 4*12,5m středové kolejnice výh č. 13A - 4*10,5m kolejnicové vložky - 4*12,5m a 2x5m</t>
  </si>
  <si>
    <t>4*12,5+2*5+4*12,5+4*10,5</t>
  </si>
  <si>
    <t>41</t>
  </si>
  <si>
    <t>5907045120</t>
  </si>
  <si>
    <t>Příplatek za obtížnost při výměně kolejnic na rozponových podkladnicích tv. S49</t>
  </si>
  <si>
    <t>88318979</t>
  </si>
  <si>
    <t>Poznámka k položce:_x000D_
Poznámka k položce: Metr kolejnice=m</t>
  </si>
  <si>
    <t>42</t>
  </si>
  <si>
    <t>-2036496304</t>
  </si>
  <si>
    <t>43</t>
  </si>
  <si>
    <t>1364265352</t>
  </si>
  <si>
    <t>19*4+15*4+90*2</t>
  </si>
  <si>
    <t>44</t>
  </si>
  <si>
    <t>5958134041</t>
  </si>
  <si>
    <t>Součásti upevňovací šroub svěrkový T5</t>
  </si>
  <si>
    <t>1499957010</t>
  </si>
  <si>
    <t>20*4</t>
  </si>
  <si>
    <t>45</t>
  </si>
  <si>
    <t>5958134115</t>
  </si>
  <si>
    <t>Součásti upevňovací matice M24</t>
  </si>
  <si>
    <t>-1433088131</t>
  </si>
  <si>
    <t>46</t>
  </si>
  <si>
    <t>5958134140</t>
  </si>
  <si>
    <t>Součásti upevňovací vložka M</t>
  </si>
  <si>
    <t>-1833850184</t>
  </si>
  <si>
    <t>47</t>
  </si>
  <si>
    <t>1368996630</t>
  </si>
  <si>
    <t>48</t>
  </si>
  <si>
    <t>5909030010</t>
  </si>
  <si>
    <t>Následná úprava GPK koleje směrové a výškové uspořádání pražce dřevěné nebo ocelové</t>
  </si>
  <si>
    <t>-1222414037</t>
  </si>
  <si>
    <t>Poznámka k položce:_x000D_
Poznámka k položce: Kilometr koleje=km</t>
  </si>
  <si>
    <t>0,016+0,032</t>
  </si>
  <si>
    <t>49</t>
  </si>
  <si>
    <t>5909030020</t>
  </si>
  <si>
    <t>Následná úprava GPK koleje směrové a výškové uspořádání pražce betonové</t>
  </si>
  <si>
    <t>68368087</t>
  </si>
  <si>
    <t>50</t>
  </si>
  <si>
    <t>5909031020</t>
  </si>
  <si>
    <t>Úprava GPK koleje směrové a výškové uspořádání pražce betonové</t>
  </si>
  <si>
    <t>-1682407942</t>
  </si>
  <si>
    <t>51</t>
  </si>
  <si>
    <t>5909040010</t>
  </si>
  <si>
    <t>Následná úprava GPK výhybky směrové a výškové uspořádání pražce dřevěné nebo ocelové</t>
  </si>
  <si>
    <t>-222281331</t>
  </si>
  <si>
    <t>Poznámka k položce:_x000D_
Poznámka k položce: Rozvinutá délka výhybky=m</t>
  </si>
  <si>
    <t>52</t>
  </si>
  <si>
    <t>5910020030</t>
  </si>
  <si>
    <t>Svařování kolejnic termitem plný předehřev standardní spára svar sériový tv. S49</t>
  </si>
  <si>
    <t>svar</t>
  </si>
  <si>
    <t>-142280086</t>
  </si>
  <si>
    <t>68+5*14</t>
  </si>
  <si>
    <t>53</t>
  </si>
  <si>
    <t>5910040010</t>
  </si>
  <si>
    <t>Umožnění volné dilatace kolejnice demontáž upevňovadel bez osazení kluzných podložek rozdělení pražců "c"</t>
  </si>
  <si>
    <t>-324260368</t>
  </si>
  <si>
    <t>1490,432*2-1084</t>
  </si>
  <si>
    <t>54</t>
  </si>
  <si>
    <t>5910040020</t>
  </si>
  <si>
    <t>Umožnění volné dilatace kolejnice demontáž upevňovadel bez osazení kluzných podložek rozdělení pražců "d"</t>
  </si>
  <si>
    <t>-181733595</t>
  </si>
  <si>
    <t>(482+60)*2</t>
  </si>
  <si>
    <t>55</t>
  </si>
  <si>
    <t>5910040110</t>
  </si>
  <si>
    <t>Umožnění volné dilatace kolejnice montáž upevňovadel bez odstranění kluzných podložek rozdělení pražců "c"</t>
  </si>
  <si>
    <t>-175458065</t>
  </si>
  <si>
    <t>2980,864-1084</t>
  </si>
  <si>
    <t>56</t>
  </si>
  <si>
    <t>5910040120</t>
  </si>
  <si>
    <t>Umožnění volné dilatace kolejnice montáž upevňovadel bez odstranění kluzných podložek rozdělení pražců "d"</t>
  </si>
  <si>
    <t>712749868</t>
  </si>
  <si>
    <t>57</t>
  </si>
  <si>
    <t>5910050010</t>
  </si>
  <si>
    <t>Umožnění volné dilatace dílů výhybek demontáž upevňovadel výhybka I. generace</t>
  </si>
  <si>
    <t>-1816143205</t>
  </si>
  <si>
    <t>58</t>
  </si>
  <si>
    <t>5910050110</t>
  </si>
  <si>
    <t>Umožnění volné dilatace dílů výhybek montáž upevňovadel výhybka I. generace</t>
  </si>
  <si>
    <t>160801447</t>
  </si>
  <si>
    <t>59</t>
  </si>
  <si>
    <t>5910075150</t>
  </si>
  <si>
    <t>Opravné broušení opornice šíře plochy přes 30 mm hloubky do 2 mm</t>
  </si>
  <si>
    <t>-90674752</t>
  </si>
  <si>
    <t>Poznámka k položce:_x000D_
Poznámka k položce: broušení přídržnic</t>
  </si>
  <si>
    <t>4*4,5</t>
  </si>
  <si>
    <t>60</t>
  </si>
  <si>
    <t>5910090120</t>
  </si>
  <si>
    <t>Navaření srdcovky jednoduché montované z kolejnic úhel odbočení 3,5°-4,9° (1:11 až 1:14) hloubky přes 10 do 20 mm</t>
  </si>
  <si>
    <t>1147621581</t>
  </si>
  <si>
    <t>61</t>
  </si>
  <si>
    <t>5910136010</t>
  </si>
  <si>
    <t>Montáž pražcové kotvy v koleji</t>
  </si>
  <si>
    <t>-391449706</t>
  </si>
  <si>
    <t>62</t>
  </si>
  <si>
    <t>5960101010</t>
  </si>
  <si>
    <t>Pražcové kotvy TDHB pro pražec betonový SB 6</t>
  </si>
  <si>
    <t>-103675751</t>
  </si>
  <si>
    <t>63</t>
  </si>
  <si>
    <t>5911231020</t>
  </si>
  <si>
    <t>Výměna VP svorníku soustavy S49</t>
  </si>
  <si>
    <t>1159780585</t>
  </si>
  <si>
    <t>204</t>
  </si>
  <si>
    <t>5958110080</t>
  </si>
  <si>
    <t>Vysokopevnostní svorník M24 x 310 mm</t>
  </si>
  <si>
    <t>305892583</t>
  </si>
  <si>
    <t>205</t>
  </si>
  <si>
    <t>5958110085</t>
  </si>
  <si>
    <t>Vysokopevnostní svorník M24 x 320 mm</t>
  </si>
  <si>
    <t>2025946985</t>
  </si>
  <si>
    <t>206</t>
  </si>
  <si>
    <t>5958110105</t>
  </si>
  <si>
    <t>Vysokopevnostní svorník M24 x 360 mm</t>
  </si>
  <si>
    <t>903112169</t>
  </si>
  <si>
    <t>207</t>
  </si>
  <si>
    <t>5958110100</t>
  </si>
  <si>
    <t>Vysokopevnostní svorník M24 x 350 mm</t>
  </si>
  <si>
    <t>-248157701</t>
  </si>
  <si>
    <t>208</t>
  </si>
  <si>
    <t>5958110110</t>
  </si>
  <si>
    <t>Vysokopevnostní svorník M24 x 370 mm</t>
  </si>
  <si>
    <t>-987010653</t>
  </si>
  <si>
    <t>209</t>
  </si>
  <si>
    <t>5958110120</t>
  </si>
  <si>
    <t>Vysokopevnostní svorník M24 x 390 mm</t>
  </si>
  <si>
    <t>1054121719</t>
  </si>
  <si>
    <t>210</t>
  </si>
  <si>
    <t>5958110150</t>
  </si>
  <si>
    <t>Vysokopevnostní svorník M24 x 450 mm</t>
  </si>
  <si>
    <t>745750572</t>
  </si>
  <si>
    <t>211</t>
  </si>
  <si>
    <t>5958110165</t>
  </si>
  <si>
    <t>Vysokopevnostní svorník M24 x 480 mm</t>
  </si>
  <si>
    <t>-1135000696</t>
  </si>
  <si>
    <t>212</t>
  </si>
  <si>
    <t>5958110180</t>
  </si>
  <si>
    <t>Vysokopevnostní svorník M24 x 510 mm</t>
  </si>
  <si>
    <t>-1769280817</t>
  </si>
  <si>
    <t>213</t>
  </si>
  <si>
    <t>5958110195</t>
  </si>
  <si>
    <t>Vysokopevnostní svorník M24 x 540 mm</t>
  </si>
  <si>
    <t>-1741194167</t>
  </si>
  <si>
    <t>214</t>
  </si>
  <si>
    <t>5958113000</t>
  </si>
  <si>
    <t>Součást svorníku výkovek kulové podložky</t>
  </si>
  <si>
    <t>2127659378</t>
  </si>
  <si>
    <t>22*2</t>
  </si>
  <si>
    <t>215</t>
  </si>
  <si>
    <t>5958113005</t>
  </si>
  <si>
    <t>Součást svorníku výkovek kuželové pánve</t>
  </si>
  <si>
    <t>-1047542401</t>
  </si>
  <si>
    <t>216</t>
  </si>
  <si>
    <t>-1635992642</t>
  </si>
  <si>
    <t>"matice DIN 934-10" 22*4</t>
  </si>
  <si>
    <t>217</t>
  </si>
  <si>
    <t>5958134130</t>
  </si>
  <si>
    <t>Součásti upevňovací podložka Uls 7</t>
  </si>
  <si>
    <t>514287302</t>
  </si>
  <si>
    <t>75</t>
  </si>
  <si>
    <t>5911309020</t>
  </si>
  <si>
    <t>Demontáž hákového závěru výhybky jednoduché jednozávěrové soustavy S49</t>
  </si>
  <si>
    <t>63066831</t>
  </si>
  <si>
    <t>Poznámka k položce:_x000D_
Poznámka k položce: Závěr=kus</t>
  </si>
  <si>
    <t>76</t>
  </si>
  <si>
    <t>5911311020</t>
  </si>
  <si>
    <t>Montáž hákového závěru výhybky jednoduché jednozávěrové soustavy S49</t>
  </si>
  <si>
    <t>1306062690</t>
  </si>
  <si>
    <t>77</t>
  </si>
  <si>
    <t>5911629040</t>
  </si>
  <si>
    <t>Montáž jednoduché výhybky na úložišti dřevěné pražce soustavy S49</t>
  </si>
  <si>
    <t>-529038499</t>
  </si>
  <si>
    <t>Poznámka k položce:_x000D_
Poznámka k položce: regenerace výhybky</t>
  </si>
  <si>
    <t>78</t>
  </si>
  <si>
    <t>-1869466166</t>
  </si>
  <si>
    <t>Poznámka k položce:_x000D_
Poznámka k položce: NEOCEŇOVAT - dodávka SPRÁVA ŽELEZNIC s.o. výh. č. 16 - vložky 4x12,5m výh. č. 15 - vložky 4x12,5m výh. č. 14 - vložky 4*12,5m - vyzískané středové kolejnice z výh.č.15</t>
  </si>
  <si>
    <t>12*12,5</t>
  </si>
  <si>
    <t>79</t>
  </si>
  <si>
    <t>5961120010</t>
  </si>
  <si>
    <t>Srdcovka jednoduchá J49 1:9-190 SK levá (kovaný kalený klín)</t>
  </si>
  <si>
    <t>897234481</t>
  </si>
  <si>
    <t>Poznámka k položce:_x000D_
Poznámka k položce: NEOCEŇOVAT - dodávka SPRÁVA ŽELEZNICs.o.</t>
  </si>
  <si>
    <t>80</t>
  </si>
  <si>
    <t>5961149040</t>
  </si>
  <si>
    <t>Přídržnice Kn60 výhybky jednoduché JS49 1:9-190 3800 mm přímá</t>
  </si>
  <si>
    <t>-73446977</t>
  </si>
  <si>
    <t>81</t>
  </si>
  <si>
    <t>5961146105</t>
  </si>
  <si>
    <t>Jazyk JS49 1:11-300 levý přímý 12025 mm</t>
  </si>
  <si>
    <t>842484152</t>
  </si>
  <si>
    <t>82</t>
  </si>
  <si>
    <t>5961146110</t>
  </si>
  <si>
    <t>Jazyk JS49 1:11-300 pravý ohnutý 12025 mm</t>
  </si>
  <si>
    <t>2127782834</t>
  </si>
  <si>
    <t>83</t>
  </si>
  <si>
    <t>5961146115</t>
  </si>
  <si>
    <t>Jazyk JS49 1:11-300 levý ohnutý 12025 mm</t>
  </si>
  <si>
    <t>-537347414</t>
  </si>
  <si>
    <t>84</t>
  </si>
  <si>
    <t>5961146100</t>
  </si>
  <si>
    <t>Jazyk JS49 1:11-300 pravý přímý 12025 mm</t>
  </si>
  <si>
    <t>-1605059415</t>
  </si>
  <si>
    <t>85</t>
  </si>
  <si>
    <t>5961147115</t>
  </si>
  <si>
    <t>Opornice JS49 1:11-300 levá ohnutá 13607 mm</t>
  </si>
  <si>
    <t>-948619294</t>
  </si>
  <si>
    <t>86</t>
  </si>
  <si>
    <t>5961147100</t>
  </si>
  <si>
    <t>Opornice JS49 1:11-300 pravá přímá 13607 mm</t>
  </si>
  <si>
    <t>1011456488</t>
  </si>
  <si>
    <t>87</t>
  </si>
  <si>
    <t>5961147105</t>
  </si>
  <si>
    <t>Opornice JS49 1:11-300 levá přímá 13607 mm</t>
  </si>
  <si>
    <t>1156195898</t>
  </si>
  <si>
    <t>88</t>
  </si>
  <si>
    <t>5961147110</t>
  </si>
  <si>
    <t>Opornice JS49 1:11-300 pravá ohnutá 13607 mm</t>
  </si>
  <si>
    <t>8512375</t>
  </si>
  <si>
    <t>89</t>
  </si>
  <si>
    <t>5956116000</t>
  </si>
  <si>
    <t>Pražce dřevěné výhybkové dub skupina 3 160x260</t>
  </si>
  <si>
    <t>-1342144291</t>
  </si>
  <si>
    <t>Poznámka k položce:_x000D_
Poznámka k položce: vč. kalhotových pražců</t>
  </si>
  <si>
    <t>7,0762+2*9,2518</t>
  </si>
  <si>
    <t>90</t>
  </si>
  <si>
    <t>119184110</t>
  </si>
  <si>
    <t>192+2*260</t>
  </si>
  <si>
    <t>91</t>
  </si>
  <si>
    <t>1132750720</t>
  </si>
  <si>
    <t>346+2*470</t>
  </si>
  <si>
    <t>92</t>
  </si>
  <si>
    <t>5958134080</t>
  </si>
  <si>
    <t>Součásti upevňovací vrtule R2 (160)</t>
  </si>
  <si>
    <t>-16179012</t>
  </si>
  <si>
    <t>280+2*334</t>
  </si>
  <si>
    <t>93</t>
  </si>
  <si>
    <t>153765931</t>
  </si>
  <si>
    <t>626+2*804</t>
  </si>
  <si>
    <t>94</t>
  </si>
  <si>
    <t>5958140005</t>
  </si>
  <si>
    <t>Podkladnice žebrová tv. S4pl</t>
  </si>
  <si>
    <t>-368993896</t>
  </si>
  <si>
    <t>80+2*110</t>
  </si>
  <si>
    <t>95</t>
  </si>
  <si>
    <t>5958140010R</t>
  </si>
  <si>
    <t>Podkladnice žebrová tv. S4 - přechodová</t>
  </si>
  <si>
    <t>-87634809</t>
  </si>
  <si>
    <t>16+2*20</t>
  </si>
  <si>
    <t>96</t>
  </si>
  <si>
    <t>924323938</t>
  </si>
  <si>
    <t>96+2*130</t>
  </si>
  <si>
    <t>97</t>
  </si>
  <si>
    <t>-1600783222</t>
  </si>
  <si>
    <t>98</t>
  </si>
  <si>
    <t>5958173000</t>
  </si>
  <si>
    <t>Polyetylenové pásy v kotoučích</t>
  </si>
  <si>
    <t>-1609323788</t>
  </si>
  <si>
    <t>(26+2*31)*0,2*1,05</t>
  </si>
  <si>
    <t>99</t>
  </si>
  <si>
    <t>5911655040</t>
  </si>
  <si>
    <t>Demontáž jednoduché výhybky na úložišti dřevěné pražce soustavy S49</t>
  </si>
  <si>
    <t>-1025102972</t>
  </si>
  <si>
    <t>"výh.č. 15a16" 2*53,608</t>
  </si>
  <si>
    <t>"výh.č. 14" 43,753</t>
  </si>
  <si>
    <t>100</t>
  </si>
  <si>
    <t>5912023010</t>
  </si>
  <si>
    <t>Demontáž návěstidla uloženého ve stezce námezníku</t>
  </si>
  <si>
    <t>250356342</t>
  </si>
  <si>
    <t>Poznámka k položce:_x000D_
Poznámka k položce: Návěstidlo=kus</t>
  </si>
  <si>
    <t>101</t>
  </si>
  <si>
    <t>5912037010</t>
  </si>
  <si>
    <t>Montáž návěstidla uloženého ve stezce námezníku</t>
  </si>
  <si>
    <t>-732177386</t>
  </si>
  <si>
    <t>102</t>
  </si>
  <si>
    <t>5913060020</t>
  </si>
  <si>
    <t>Demontáž dílů betonové přejezdové konstrukce vnitřního panelu</t>
  </si>
  <si>
    <t>375642596</t>
  </si>
  <si>
    <t>103</t>
  </si>
  <si>
    <t>5913065020</t>
  </si>
  <si>
    <t>Montáž dílů betonové přejezdové konstrukce v koleji vnitřního panelu</t>
  </si>
  <si>
    <t>-1787878496</t>
  </si>
  <si>
    <t>104</t>
  </si>
  <si>
    <t>5964133005</t>
  </si>
  <si>
    <t>Geotextilie separační</t>
  </si>
  <si>
    <t>468442234</t>
  </si>
  <si>
    <t>5,000*1,5*2</t>
  </si>
  <si>
    <t>105</t>
  </si>
  <si>
    <t>1873920713</t>
  </si>
  <si>
    <t>15,000*0,05*2</t>
  </si>
  <si>
    <t>106</t>
  </si>
  <si>
    <t>5913410020</t>
  </si>
  <si>
    <t>Nátěr traťových značek hektometrovníku</t>
  </si>
  <si>
    <t>1296154052</t>
  </si>
  <si>
    <t>107</t>
  </si>
  <si>
    <t>5913410030</t>
  </si>
  <si>
    <t>Nátěr traťových značek námezníku</t>
  </si>
  <si>
    <t>1004614363</t>
  </si>
  <si>
    <t>108</t>
  </si>
  <si>
    <t>5914120010</t>
  </si>
  <si>
    <t>Demontáž nástupiště úrovňového sypaného v celé šíři</t>
  </si>
  <si>
    <t>-421278061</t>
  </si>
  <si>
    <t>109</t>
  </si>
  <si>
    <t>5914120040</t>
  </si>
  <si>
    <t>Demontáž nástupiště úrovňového Tischer oboustranného včetně podložek</t>
  </si>
  <si>
    <t>1683914771</t>
  </si>
  <si>
    <t>110</t>
  </si>
  <si>
    <t>5914130030</t>
  </si>
  <si>
    <t>Montáž nástupiště úrovňového Tischer</t>
  </si>
  <si>
    <t>1400088702</t>
  </si>
  <si>
    <t>130+90</t>
  </si>
  <si>
    <t>111</t>
  </si>
  <si>
    <t>5963207005</t>
  </si>
  <si>
    <t>Nástupištní díly blok úložný užitý U65</t>
  </si>
  <si>
    <t>47356712</t>
  </si>
  <si>
    <t>112</t>
  </si>
  <si>
    <t>5963207025</t>
  </si>
  <si>
    <t>Nástupištní díly tvárnice užitá Tischer B</t>
  </si>
  <si>
    <t>-671625211</t>
  </si>
  <si>
    <t>113</t>
  </si>
  <si>
    <t>1374192758</t>
  </si>
  <si>
    <t>Poznámka k položce:_x000D_
Poznámka k položce: vyrovnávací vrstva pod podložku nástupištní tvárnice TISCHER B</t>
  </si>
  <si>
    <t>(130+90)*0,5*0,1*2</t>
  </si>
  <si>
    <t>114</t>
  </si>
  <si>
    <t>5964161000</t>
  </si>
  <si>
    <t>Beton lehce zhutnitelný C 12/15;X0 F5 2 080 2 517</t>
  </si>
  <si>
    <t>-48897854</t>
  </si>
  <si>
    <t>404*0,3*0,3*0,05</t>
  </si>
  <si>
    <t>115</t>
  </si>
  <si>
    <t>58981152</t>
  </si>
  <si>
    <t>recyklát asfaltový frakce 0/8 R-materiál</t>
  </si>
  <si>
    <t>-2094489726</t>
  </si>
  <si>
    <t>(130+90)*0,65*0,1*1,1*2,5</t>
  </si>
  <si>
    <t>116</t>
  </si>
  <si>
    <t>5999010010</t>
  </si>
  <si>
    <t>Vyjmutí a snesení konstrukcí nebo dílů hmotnosti do 10 t</t>
  </si>
  <si>
    <t>2082011435</t>
  </si>
  <si>
    <t>(209+476)*0,598+(214+180+29)*0,316+2*18,225+14,54</t>
  </si>
  <si>
    <t>117</t>
  </si>
  <si>
    <t>5999015010</t>
  </si>
  <si>
    <t>Vložení konstrukcí nebo dílů hmotnosti do 10 t</t>
  </si>
  <si>
    <t>-766859297</t>
  </si>
  <si>
    <t>2*18,225+14,54</t>
  </si>
  <si>
    <t>118</t>
  </si>
  <si>
    <t>R1</t>
  </si>
  <si>
    <t>Demontáž vodního jeřábu vč. základu</t>
  </si>
  <si>
    <t>kpl</t>
  </si>
  <si>
    <t>841210772</t>
  </si>
  <si>
    <t>OST</t>
  </si>
  <si>
    <t>Ostatní</t>
  </si>
  <si>
    <t>119</t>
  </si>
  <si>
    <t>7590915010</t>
  </si>
  <si>
    <t>Montáž výkolejky bez návěstního tělesa se zámkem jednoduchým</t>
  </si>
  <si>
    <t>262144</t>
  </si>
  <si>
    <t>411530279</t>
  </si>
  <si>
    <t>120</t>
  </si>
  <si>
    <t>7590917010</t>
  </si>
  <si>
    <t>Demontáž výkolejky bez návěstního tělesa se zámkem jednoduchým</t>
  </si>
  <si>
    <t>1916886554</t>
  </si>
  <si>
    <t>121</t>
  </si>
  <si>
    <t>9901000300</t>
  </si>
  <si>
    <t>Doprava obousměrná (např. dodávek z vlastních zásob zhotovitele nebo objednatele nebo výzisku) mechanizací o nosnosti do 3,5 t elektrosoučástek, montážního materiálu, kameniva, písku, dlažebních kostek, suti, atd. do 30 km</t>
  </si>
  <si>
    <t>1009778501</t>
  </si>
  <si>
    <t>Poznámka k položce:_x000D_
Poznámka k položce: Měrnou jednotkou je kus stroje. plastové současti na skládku</t>
  </si>
  <si>
    <t>122</t>
  </si>
  <si>
    <t>9902100100</t>
  </si>
  <si>
    <t>Doprava obousměrná (např. dodávek z vlastních zásob zhotovitele nebo objednatele nebo výzisku) mechanizací o nosnosti přes 3,5 t sypanin (kameniva, písku, suti, dlažebních kostek, atd.) do 10 km</t>
  </si>
  <si>
    <t>843581226</t>
  </si>
  <si>
    <t>Poznámka k položce:_x000D_
Poznámka k položce: Měrnou jednotkou je t přepravovaného materiálu. beton na stavbu</t>
  </si>
  <si>
    <t>123</t>
  </si>
  <si>
    <t>9902100200</t>
  </si>
  <si>
    <t>Doprava obousměrná (např. dodávek z vlastních zásob zhotovitele nebo objednatele nebo výzisku) mechanizací o nosnosti přes 3,5 t sypanin (kameniva, písku, suti, dlažebních kostek, atd.) do 20 km</t>
  </si>
  <si>
    <t>773696343</t>
  </si>
  <si>
    <t>Poznámka k položce:_x000D_
Poznámka k položce: Měrnou jednotkou je t přepravovaného materiálu. předpokl. Šumbor</t>
  </si>
  <si>
    <t>"kolej" (16*1,707+610*1,919+482*1,903)*1,808</t>
  </si>
  <si>
    <t>"výhybky" (2*63+51)*2/3*1,808</t>
  </si>
  <si>
    <t>"stezky" 33*1,8</t>
  </si>
  <si>
    <t>"sypané nástupiště" 269*1,8</t>
  </si>
  <si>
    <t>"odtěžení zásypu z nástupiště tischer" 58*1,8</t>
  </si>
  <si>
    <t>"odpočet pro zásyp nástupišť" -88*1,8</t>
  </si>
  <si>
    <t>"bet. pražce" 1016*0,265</t>
  </si>
  <si>
    <t>124</t>
  </si>
  <si>
    <t>1376980273</t>
  </si>
  <si>
    <t>Poznámka k položce:_x000D_
Poznámka k položce: Měrnou jednotkou je t přepravovaného materiálu. asfalt. recyklát na stavbu</t>
  </si>
  <si>
    <t>125</t>
  </si>
  <si>
    <t>9902100400</t>
  </si>
  <si>
    <t>Doprava obousměrná (např. dodávek z vlastních zásob zhotovitele nebo objednatele nebo výzisku) mechanizací o nosnosti přes 3,5 t sypanin (kameniva, písku, suti, dlažebních kostek, atd.) do 40 km</t>
  </si>
  <si>
    <t>799485456</t>
  </si>
  <si>
    <t>Poznámka k položce:_x000D_
Poznámka k položce: Měrnou jednotkou je t přepravovaného materiálu. doprava kameniva (předpokl. Košťálov)</t>
  </si>
  <si>
    <t>126</t>
  </si>
  <si>
    <t>-1295128671</t>
  </si>
  <si>
    <t>Poznámka k položce:_x000D_
Poznámka k položce: Měrnou jednotkou je t přepravovaného materiálu. lokálně znečištěné kamenivo na skládku (přepokl. Lodín)</t>
  </si>
  <si>
    <t>(2*63+51)*1/3*1,808</t>
  </si>
  <si>
    <t>127</t>
  </si>
  <si>
    <t>9902200500</t>
  </si>
  <si>
    <t>Doprava obousměrná (např. dodávek z vlastních zásob zhotovitele nebo objednatele nebo výzisku) mechanizací o nosnosti přes 3,5 t objemnějšího kusového materiálu (prefabrikátů, stožárů, výhybek, rozvaděčů, vybouraných hmot atd.) do 60 km</t>
  </si>
  <si>
    <t>-905717203</t>
  </si>
  <si>
    <t>Poznámka k položce:_x000D_
Poznámka k položce: Měrnou jednotkou je t přepravovaného materiálu. předpoklad</t>
  </si>
  <si>
    <t>"TISCHER B užitá" 184*0,149</t>
  </si>
  <si>
    <t>128</t>
  </si>
  <si>
    <t>9902200600</t>
  </si>
  <si>
    <t>Doprava obousměrná (např. dodávek z vlastních zásob zhotovitele nebo objednatele nebo výzisku) mechanizací o nosnosti přes 3,5 t objemnějšího kusového materiálu (prefabrikátů, stožárů, výhybek, rozvaděčů, vybouraných hmot atd.) do 80 km</t>
  </si>
  <si>
    <t>-326601436</t>
  </si>
  <si>
    <t>"kolejnice užité S49" (32+1196-995,44+964+152+150-4*12,5)*0,04943</t>
  </si>
  <si>
    <t>"pražce užité SB6/SB8" (875+789)*0,293</t>
  </si>
  <si>
    <t>"užité úložné bloky U65 z žst. Bohuslavice" 446*0,132</t>
  </si>
  <si>
    <t>129</t>
  </si>
  <si>
    <t>9902200700</t>
  </si>
  <si>
    <t>Doprava obousměrná (např. dodávek z vlastních zásob zhotovitele nebo objednatele nebo výzisku) mechanizací o nosnosti přes 3,5 t objemnějšího kusového materiálu (prefabrikátů, stožárů, výhybek, rozvaděčů, vybouraných hmot atd.) do 100 km</t>
  </si>
  <si>
    <t>484767597</t>
  </si>
  <si>
    <t>Poznámka k položce:_x000D_
Poznámka k položce: Měrnou jednotkou je t přepravovaného materiálu. dř. pražce, drobné kolejivo a pražcové kotvy na stavbu</t>
  </si>
  <si>
    <t>1,236+0,204+0,059+0,004+0,002+0,05+0,009+0,009+7,823+0,577+0,057+0,033+0,012+0,004+0,007+0,431+24,429+0,876+0,669+0,540+0,201+2,226+0,654+0,064</t>
  </si>
  <si>
    <t>0,032+0,018</t>
  </si>
  <si>
    <t>130</t>
  </si>
  <si>
    <t>-1828054320</t>
  </si>
  <si>
    <t>Poznámka k položce:_x000D_
Poznámka k položce: Měrnou jednotkou je t přepravovaného materiálu. dř. pražce na skládku (Pce)</t>
  </si>
  <si>
    <t>"dřevěné příčné" 628*0,08</t>
  </si>
  <si>
    <t>"dřevěné výhybkové" 24,429</t>
  </si>
  <si>
    <t>131</t>
  </si>
  <si>
    <t>-2006475739</t>
  </si>
  <si>
    <t>Poznámka k položce:_x000D_
Poznámka k položce: jazyky a opornice na stavbu</t>
  </si>
  <si>
    <t>4*0,63+4*0,665</t>
  </si>
  <si>
    <t>132</t>
  </si>
  <si>
    <t>9902900200</t>
  </si>
  <si>
    <t>Naložení objemnějšího kusového materiálu, vybouraných hmot</t>
  </si>
  <si>
    <t>-1068390365</t>
  </si>
  <si>
    <t>Poznámka k položce:_x000D_
Poznámka k položce: užité kolejnice S49, pražce SB6/8, TISCHER B a podložky, jazyky a opornice</t>
  </si>
  <si>
    <t>650,622</t>
  </si>
  <si>
    <t>133</t>
  </si>
  <si>
    <t>9903200100</t>
  </si>
  <si>
    <t>Přeprava mechanizace na místo prováděných prací o hmotnosti přes 12 t přes 50 do 100 km</t>
  </si>
  <si>
    <t>981883322</t>
  </si>
  <si>
    <t>Poznámka k položce:_x000D_
Poznámka k položce: 1xASP,1xSSP,2xdvoucestný bagr, 1xLoko+vozy</t>
  </si>
  <si>
    <t>134</t>
  </si>
  <si>
    <t>9909000100</t>
  </si>
  <si>
    <t>Poplatek za uložení suti nebo hmot na oficiální skládku</t>
  </si>
  <si>
    <t>710493557</t>
  </si>
  <si>
    <t>135</t>
  </si>
  <si>
    <t>9909000200</t>
  </si>
  <si>
    <t>Poplatek za uložení nebezpečného odpadu na oficiální skládku</t>
  </si>
  <si>
    <t>-833105685</t>
  </si>
  <si>
    <t>136</t>
  </si>
  <si>
    <t>9909000300</t>
  </si>
  <si>
    <t>Poplatek za likvidaci dřevěných kolejnicových podpor</t>
  </si>
  <si>
    <t>-825875877</t>
  </si>
  <si>
    <t>137</t>
  </si>
  <si>
    <t>9909000400</t>
  </si>
  <si>
    <t>Poplatek za likvidaci plastových součástí</t>
  </si>
  <si>
    <t>1468491069</t>
  </si>
  <si>
    <t>(1016+628)*0,000486+0,1</t>
  </si>
  <si>
    <t>138</t>
  </si>
  <si>
    <t>9909000500</t>
  </si>
  <si>
    <t>Poplatek uložení odpadu betonových prefabrikátů</t>
  </si>
  <si>
    <t>-362756190</t>
  </si>
  <si>
    <t>"bet. základ z vodního jeřábu" 2*2,5</t>
  </si>
  <si>
    <t>SO 02 - Oprava a izolace propustku v ev. km 25,116</t>
  </si>
  <si>
    <t xml:space="preserve">    1 - Zemní práce</t>
  </si>
  <si>
    <t xml:space="preserve">    2 - Zakládání</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</si>
  <si>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</si>
  <si>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</si>
  <si>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</si>
  <si>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</si>
  <si>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</si>
  <si>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</si>
  <si>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</si>
  <si>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</si>
  <si>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Zemní práce</t>
  </si>
  <si>
    <t>111251101</t>
  </si>
  <si>
    <t>Odstranění křovin a stromů průměru kmene do 100 mm i s kořeny sklonu terénu do 1:5 z celkové plochy do 100 m2 strojně</t>
  </si>
  <si>
    <t>-600048324</t>
  </si>
  <si>
    <t>111209111</t>
  </si>
  <si>
    <t>Spálení proutí a klestu</t>
  </si>
  <si>
    <t>-16319794</t>
  </si>
  <si>
    <t>113107530</t>
  </si>
  <si>
    <t>Odstranění podkladu z betonu prostého tl 100 mm při překopech strojně pl přes 15 m2</t>
  </si>
  <si>
    <t>-877812624</t>
  </si>
  <si>
    <t>6*(0,6+5+0,6) "odstranění původní ochrany vč. izolace"</t>
  </si>
  <si>
    <t>122252501</t>
  </si>
  <si>
    <t>Odkopávky a prokopávky nezapažené pro spodní stavbu železnic v hornině třídy těžitelnosti I, skupiny 3 objem do 100 m3 strojně</t>
  </si>
  <si>
    <t>225127867</t>
  </si>
  <si>
    <t>6*5*0,6 "délka most, šířka, hloubka mostu"</t>
  </si>
  <si>
    <t>6*6*0,6 "předpolí"</t>
  </si>
  <si>
    <t>174111311</t>
  </si>
  <si>
    <t>Zásyp sypaninou se zhutněním přes 3 m3 pro spodní stavbu železnic</t>
  </si>
  <si>
    <t>-1465416368</t>
  </si>
  <si>
    <t>6*6*0,5 "předpolí"</t>
  </si>
  <si>
    <t>58344155</t>
  </si>
  <si>
    <t>štěrkodrť frakce 0/22</t>
  </si>
  <si>
    <t>1422348715</t>
  </si>
  <si>
    <t>36*1,5</t>
  </si>
  <si>
    <t>162701105</t>
  </si>
  <si>
    <t>Vodorovné přemístění do 10000 m výkopku/sypaniny z horniny tř. 1 až 4</t>
  </si>
  <si>
    <t>-618406434</t>
  </si>
  <si>
    <t>39,600</t>
  </si>
  <si>
    <t>167101101</t>
  </si>
  <si>
    <t>Nakládání výkopku z hornin tř. 1 až 4 do 100 m3</t>
  </si>
  <si>
    <t>-190464530</t>
  </si>
  <si>
    <t>Zakládání</t>
  </si>
  <si>
    <t>Vodorovné konstrukce</t>
  </si>
  <si>
    <t>451315125</t>
  </si>
  <si>
    <t>Podkladní nebo výplňová vrstva z betonu C 16/20 tl do 150 mm</t>
  </si>
  <si>
    <t>-445978096</t>
  </si>
  <si>
    <t>(6*5)+(6*7) "spádový vyrovnávací beton"</t>
  </si>
  <si>
    <t>465513156</t>
  </si>
  <si>
    <t>Dlažba svahu u opěr z upraveného lomového žulového kamene tl 200 mm do lože C 25/30 pl do 10 m2</t>
  </si>
  <si>
    <t>-1310470748</t>
  </si>
  <si>
    <t>2*0,8*0,8 "odláždění výtoku drenáže"</t>
  </si>
  <si>
    <t>Úpravy povrchů, podlahy a osazování výplní</t>
  </si>
  <si>
    <t>628195011</t>
  </si>
  <si>
    <t>Očištění ocel konstrukcí od usazenin</t>
  </si>
  <si>
    <t>-1578958213</t>
  </si>
  <si>
    <t>12  "zábradlí a kabelový žlab"</t>
  </si>
  <si>
    <t>628612201</t>
  </si>
  <si>
    <t>Nátěr mostního zábradlí polyuretanový jednonásobný vrchní</t>
  </si>
  <si>
    <t>-1206078130</t>
  </si>
  <si>
    <t>12*2 "dvojnásobný nátěr zábradlí a kabelový žlab"</t>
  </si>
  <si>
    <t>Trubní vedení</t>
  </si>
  <si>
    <t>212792212</t>
  </si>
  <si>
    <t>Odvodnění mostní opěry - drenážní flexibilní plastové potrubí DN 160</t>
  </si>
  <si>
    <t>832377491</t>
  </si>
  <si>
    <t>2*9 "příčné odvodnění"</t>
  </si>
  <si>
    <t>212972113</t>
  </si>
  <si>
    <t>Opláštění drenážních trub filtrační textilií DN 160</t>
  </si>
  <si>
    <t>-1052845450</t>
  </si>
  <si>
    <t>877315231</t>
  </si>
  <si>
    <t>Montáž víčka z tvrdého PVC-systém KG DN 160</t>
  </si>
  <si>
    <t>223977433</t>
  </si>
  <si>
    <t>28611722</t>
  </si>
  <si>
    <t>víčko kanalizace plastové KG DN 160</t>
  </si>
  <si>
    <t>-1659690933</t>
  </si>
  <si>
    <t>Ostatní konstrukce a práce, bourání</t>
  </si>
  <si>
    <t>919726126</t>
  </si>
  <si>
    <t>Geotextilie pro ochranu, separaci a filtraci netkaná měrná hmotnost do 1200 g/m2</t>
  </si>
  <si>
    <t>1928889322</t>
  </si>
  <si>
    <t>3*(72) "podkladní a 2 x ochranná vrstva"</t>
  </si>
  <si>
    <t>985131311</t>
  </si>
  <si>
    <t>Ruční dočištění ploch stěn, rubu kleneb a podlah ocelových kartáči</t>
  </si>
  <si>
    <t>1917202357</t>
  </si>
  <si>
    <t>10,2 "římsy"</t>
  </si>
  <si>
    <t>(4*6*0,5) "římsy křídel"</t>
  </si>
  <si>
    <t>985311111</t>
  </si>
  <si>
    <t>Reprofilace stěn cementovými sanačními maltami tl 10 mm</t>
  </si>
  <si>
    <t>1266195320</t>
  </si>
  <si>
    <t>(0,6+0,6)*6 "reprofilace vnějších ploch říms"</t>
  </si>
  <si>
    <t>985311112</t>
  </si>
  <si>
    <t>Reprofilace stěn cementovými sanačními maltami tl 20 mm</t>
  </si>
  <si>
    <t>-86459086</t>
  </si>
  <si>
    <t>(6*0,85)*2 "reprofilace  říms"</t>
  </si>
  <si>
    <t>997</t>
  </si>
  <si>
    <t>Přesun sutě</t>
  </si>
  <si>
    <t>998</t>
  </si>
  <si>
    <t>Přesun hmot</t>
  </si>
  <si>
    <t>998212111</t>
  </si>
  <si>
    <t>Přesun hmot pro mosty zděné, monolitické betonové nebo ocelové v do 20 m</t>
  </si>
  <si>
    <t>-1433721836</t>
  </si>
  <si>
    <t>998212191</t>
  </si>
  <si>
    <t>Příplatek k přesunu hmot pro mosty zděné nebo monolitické za zvětšený přesun do 1000 m</t>
  </si>
  <si>
    <t>1752670724</t>
  </si>
  <si>
    <t>80,869*0,2 "Přepočtené koeficientem množství</t>
  </si>
  <si>
    <t>PSV</t>
  </si>
  <si>
    <t>Práce a dodávky PSV</t>
  </si>
  <si>
    <t>711</t>
  </si>
  <si>
    <t>Izolace proti vodě, vlhkosti a plynům</t>
  </si>
  <si>
    <t>711311001</t>
  </si>
  <si>
    <t>Provedení hydroizolace mostovek za studena lakem asfaltovým penetračním</t>
  </si>
  <si>
    <t>2009031046</t>
  </si>
  <si>
    <t>11163150</t>
  </si>
  <si>
    <t>lak penetrační asfaltový</t>
  </si>
  <si>
    <t>-200334182</t>
  </si>
  <si>
    <t>Poznámka k položce:_x000D_
Poznámka k položce: Poznámka k položce: Spotřeba 0,3-0,4kg/m2</t>
  </si>
  <si>
    <t>148,8*0,0003 "Přepočtené koeficientem množství</t>
  </si>
  <si>
    <t>711341564</t>
  </si>
  <si>
    <t>Provedení hydroizolace mostovek pásy přitavením NAIP</t>
  </si>
  <si>
    <t>-1634979400</t>
  </si>
  <si>
    <t>Poznámka k položce:_x000D_
Poznámka k položce: Poznámka k položce: Schválený systém SŽ s.o.</t>
  </si>
  <si>
    <t>144 "72 m2 ve vrstvě"</t>
  </si>
  <si>
    <t>62853000</t>
  </si>
  <si>
    <t>pás asfaltový samolepicí modifikovaný SBS tl 3,6mm s vložkou ze skleněné tkaniny se spalitelnou fólií nebo jemnozrnný minerálním posypem nebo textilií na horním povrchu</t>
  </si>
  <si>
    <t>-1465701080</t>
  </si>
  <si>
    <t>144*1,1 "Přepočtené koeficientem množství</t>
  </si>
  <si>
    <t>711691275</t>
  </si>
  <si>
    <t>Připevnění hydroizolace podchodů pásky rozvinuté šířky 50 mm</t>
  </si>
  <si>
    <t>2129152026</t>
  </si>
  <si>
    <t>6*2</t>
  </si>
  <si>
    <t>13756650.R</t>
  </si>
  <si>
    <t>Nerezová tyč plochá 40x5 mm</t>
  </si>
  <si>
    <t>-1045377088</t>
  </si>
  <si>
    <t>283000003R</t>
  </si>
  <si>
    <t>hřeby 3,7 x 40 mm</t>
  </si>
  <si>
    <t>100 kus</t>
  </si>
  <si>
    <t>130305199</t>
  </si>
  <si>
    <t>283000004R</t>
  </si>
  <si>
    <t>podložky montážní 1 bal. = 36 ks</t>
  </si>
  <si>
    <t>balení</t>
  </si>
  <si>
    <t>1926264903</t>
  </si>
  <si>
    <t>VON - Vedlejší a ostatní náklady</t>
  </si>
  <si>
    <t>VRN - Vedlejší rozpočtové náklady</t>
  </si>
  <si>
    <t>VRN</t>
  </si>
  <si>
    <t>Vedlejší rozpočtové náklady</t>
  </si>
  <si>
    <t>011101001</t>
  </si>
  <si>
    <t>Finanční náklady pojistné</t>
  </si>
  <si>
    <t>soubor</t>
  </si>
  <si>
    <t>1147079344</t>
  </si>
  <si>
    <t>Poznámka k položce:_x000D_
Poznámka k položce: Základna pro výpočet - ZRN</t>
  </si>
  <si>
    <t>021201001</t>
  </si>
  <si>
    <t>Průzkumné práce pro opravy Průzkum výskytu škodlivin kontaminace kameniva ropnými látkami</t>
  </si>
  <si>
    <t>1929821106</t>
  </si>
  <si>
    <t>022101011</t>
  </si>
  <si>
    <t>Geodetické práce Geodetické práce v průběhu opravy</t>
  </si>
  <si>
    <t>-943567567</t>
  </si>
  <si>
    <t>022121001</t>
  </si>
  <si>
    <t>Geodetické práce Diagnostika technické infrastruktury Vytýčení trasy inženýrských sítí</t>
  </si>
  <si>
    <t>1296967471</t>
  </si>
  <si>
    <t>Poznámka k položce:_x000D_
Poznámka k položce: Základna pro výpočet - dotyčné práce</t>
  </si>
  <si>
    <t>023131001</t>
  </si>
  <si>
    <t>Projektové práce Dokumentace skutečného provedení železničního svršku a spodku</t>
  </si>
  <si>
    <t>-534653778</t>
  </si>
  <si>
    <t>024101401</t>
  </si>
  <si>
    <t>Inženýrská činnost koordinační a kompletační činnost</t>
  </si>
  <si>
    <t>502252653</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</si>
  <si>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</si>
  <si>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</si>
  <si>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772142068</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</si>
  <si>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</si>
  <si>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</si>
  <si>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</si>
  <si>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</si>
  <si>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i/>
        <sz val="8"/>
        <rFont val="Arial CE"/>
        <charset val="238"/>
      </rPr>
      <t xml:space="preserve">Rekapitulace rekonstrukce </t>
    </r>
    <r>
      <rPr>
        <sz val="8"/>
        <rFont val="Arial CE"/>
        <charset val="238"/>
      </rPr>
      <t>obsahuje sestavu Rekapitulace rekonstrukce a Rekapitulace objektů rekonstrukce a soupisů prací.</t>
    </r>
  </si>
  <si>
    <r>
      <t xml:space="preserve">V sestavě </t>
    </r>
    <r>
      <rPr>
        <b/>
        <sz val="8"/>
        <rFont val="Arial CE"/>
        <charset val="238"/>
      </rPr>
      <t>Rekapitulace rekonstrukce</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</si>
  <si>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</si>
  <si>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</si>
  <si>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rekonstrukce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</si>
  <si>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</si>
  <si>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</si>
  <si>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</si>
  <si>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</si>
  <si>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</si>
  <si>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</si>
  <si>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</si>
  <si>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</si>
  <si>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</si>
  <si>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</si>
  <si>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rekonstrukce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</si>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</sst>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7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2" xfId="0" applyBorder="1"/>
    <xf numFmtId="0" fontId="0" fillId="0" borderId="3" xfId="0" applyBorder="1"/>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4" fillId="0" borderId="0" xfId="0" applyFont="1" applyAlignment="1" applyProtection="1">
      <alignment vertical="center" wrapText="1"/>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BF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workbookViewId="0"/>
  </sheetViews>
  <sheetFormatPr defaultRowHeight="13.8"/>
  <cols>
    <col min="1" max="1" width="8.85546875" style="1" customWidth="1"/>
    <col min="2" max="2" width="1.7109375" style="1" customWidth="1"/>
    <col min="3" max="3" width="4.42578125" style="1" customWidth="1"/>
    <col min="4" max="33" width="2.85546875" style="1" customWidth="1"/>
    <col min="34" max="34" width="3.5703125" style="1" customWidth="1"/>
    <col min="35" max="35" width="42.28515625" style="1" customWidth="1"/>
    <col min="36" max="37" width="2.5703125" style="1" customWidth="1"/>
    <col min="38" max="38" width="8.85546875" style="1" customWidth="1"/>
    <col min="39" max="39" width="3.5703125" style="1" customWidth="1"/>
    <col min="40" max="40" width="14.28515625" style="1" customWidth="1"/>
    <col min="41" max="41" width="8" style="1" customWidth="1"/>
    <col min="42" max="42" width="4.42578125" style="1" customWidth="1"/>
    <col min="43" max="43" width="16.7109375" style="1" customWidth="1"/>
    <col min="44" max="44" width="14.5703125" style="1" customWidth="1"/>
    <col min="45" max="47" width="27.7109375" style="1" hidden="1" customWidth="1"/>
    <col min="48" max="49" width="23.140625" style="1" hidden="1" customWidth="1"/>
    <col min="50" max="51" width="26.7109375" style="1" hidden="1" customWidth="1"/>
    <col min="52" max="52" width="23.140625" style="1" hidden="1" customWidth="1"/>
    <col min="53" max="53" width="20.5703125" style="1" hidden="1" customWidth="1"/>
    <col min="54" max="54" width="26.7109375" style="1" hidden="1" customWidth="1"/>
    <col min="55" max="55" width="23.140625" style="1" hidden="1" customWidth="1"/>
    <col min="56" max="56" width="20.5703125" style="1" hidden="1" customWidth="1"/>
    <col min="57" max="57" width="71.140625" style="1" customWidth="1"/>
    <col min="71" max="91" width="9.140625" style="1" hidden="1"/>
  </cols>
  <sheetData>
    <row r="1" spans="1:74" ht="10.199999999999999">
      <c r="A1" s="16" t="s">
        <v>0</v>
      </c>
      <c r="AZ1" s="16" t="s">
        <v>1</v>
      </c>
      <c r="BA1" s="16" t="s">
        <v>2</v>
      </c>
      <c r="BB1" s="16" t="s">
        <v>3</v>
      </c>
      <c r="BT1" s="16" t="s">
        <v>4</v>
      </c>
      <c r="BU1" s="16" t="s">
        <v>4</v>
      </c>
      <c r="BV1" s="16" t="s">
        <v>5</v>
      </c>
    </row>
    <row r="2" spans="1:74" s="1" customFormat="1" ht="36.9" customHeight="1">
      <c r="AR2" s="352"/>
      <c r="AS2" s="352"/>
      <c r="AT2" s="352"/>
      <c r="AU2" s="352"/>
      <c r="AV2" s="352"/>
      <c r="AW2" s="352"/>
      <c r="AX2" s="352"/>
      <c r="AY2" s="352"/>
      <c r="AZ2" s="352"/>
      <c r="BA2" s="352"/>
      <c r="BB2" s="352"/>
      <c r="BC2" s="352"/>
      <c r="BD2" s="352"/>
      <c r="BE2" s="352"/>
      <c r="BS2" s="17" t="s">
        <v>6</v>
      </c>
      <c r="BT2" s="17" t="s">
        <v>7</v>
      </c>
    </row>
    <row r="3" spans="1:74" s="1" customFormat="1"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316" t="s">
        <v>14</v>
      </c>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22"/>
      <c r="AQ5" s="22"/>
      <c r="AR5" s="20"/>
      <c r="BE5" s="313" t="s">
        <v>15</v>
      </c>
      <c r="BS5" s="17" t="s">
        <v>6</v>
      </c>
    </row>
    <row r="6" spans="1:74" s="1" customFormat="1" ht="36.9" customHeight="1">
      <c r="B6" s="21"/>
      <c r="C6" s="22"/>
      <c r="D6" s="28" t="s">
        <v>16</v>
      </c>
      <c r="E6" s="22"/>
      <c r="F6" s="22"/>
      <c r="G6" s="22"/>
      <c r="H6" s="22"/>
      <c r="I6" s="22"/>
      <c r="J6" s="22"/>
      <c r="K6" s="318" t="s">
        <v>17</v>
      </c>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22"/>
      <c r="AQ6" s="22"/>
      <c r="AR6" s="20"/>
      <c r="BE6" s="314"/>
      <c r="BS6" s="17" t="s">
        <v>6</v>
      </c>
    </row>
    <row r="7" spans="1:74" s="1" customFormat="1" ht="12" customHeight="1">
      <c r="B7" s="21"/>
      <c r="C7" s="22"/>
      <c r="D7" s="29"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19</v>
      </c>
      <c r="AO7" s="22"/>
      <c r="AP7" s="22"/>
      <c r="AQ7" s="22"/>
      <c r="AR7" s="20"/>
      <c r="BE7" s="314"/>
      <c r="BS7" s="17" t="s">
        <v>6</v>
      </c>
    </row>
    <row r="8" spans="1:74" s="1" customFormat="1" ht="12" customHeight="1">
      <c r="B8" s="21"/>
      <c r="C8" s="22"/>
      <c r="D8" s="29"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23</v>
      </c>
      <c r="AL8" s="22"/>
      <c r="AM8" s="22"/>
      <c r="AN8" s="30" t="s">
        <v>24</v>
      </c>
      <c r="AO8" s="22"/>
      <c r="AP8" s="22"/>
      <c r="AQ8" s="22"/>
      <c r="AR8" s="20"/>
      <c r="BE8" s="314"/>
      <c r="BS8" s="17" t="s">
        <v>6</v>
      </c>
    </row>
    <row r="9" spans="1:74"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4"/>
      <c r="BS9" s="17" t="s">
        <v>6</v>
      </c>
    </row>
    <row r="10" spans="1:74" s="1" customFormat="1" ht="12" customHeight="1">
      <c r="B10" s="21"/>
      <c r="C10" s="22"/>
      <c r="D10" s="29"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26</v>
      </c>
      <c r="AL10" s="22"/>
      <c r="AM10" s="22"/>
      <c r="AN10" s="27" t="s">
        <v>19</v>
      </c>
      <c r="AO10" s="22"/>
      <c r="AP10" s="22"/>
      <c r="AQ10" s="22"/>
      <c r="AR10" s="20"/>
      <c r="BE10" s="314"/>
      <c r="BS10" s="17" t="s">
        <v>6</v>
      </c>
    </row>
    <row r="11" spans="1:74" s="1" customFormat="1" ht="18.45"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28</v>
      </c>
      <c r="AL11" s="22"/>
      <c r="AM11" s="22"/>
      <c r="AN11" s="27" t="s">
        <v>19</v>
      </c>
      <c r="AO11" s="22"/>
      <c r="AP11" s="22"/>
      <c r="AQ11" s="22"/>
      <c r="AR11" s="20"/>
      <c r="BE11" s="314"/>
      <c r="BS11" s="17" t="s">
        <v>6</v>
      </c>
    </row>
    <row r="12" spans="1:74" s="1" customFormat="1" ht="6.9"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4"/>
      <c r="BS12" s="17" t="s">
        <v>6</v>
      </c>
    </row>
    <row r="13" spans="1:74" s="1" customFormat="1" ht="12" customHeight="1">
      <c r="B13" s="21"/>
      <c r="C13" s="22"/>
      <c r="D13" s="29"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26</v>
      </c>
      <c r="AL13" s="22"/>
      <c r="AM13" s="22"/>
      <c r="AN13" s="31" t="s">
        <v>30</v>
      </c>
      <c r="AO13" s="22"/>
      <c r="AP13" s="22"/>
      <c r="AQ13" s="22"/>
      <c r="AR13" s="20"/>
      <c r="BE13" s="314"/>
      <c r="BS13" s="17" t="s">
        <v>6</v>
      </c>
    </row>
    <row r="14" spans="1:74" ht="13.2">
      <c r="B14" s="21"/>
      <c r="C14" s="22"/>
      <c r="D14" s="22"/>
      <c r="E14" s="319" t="s">
        <v>30</v>
      </c>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29" t="s">
        <v>28</v>
      </c>
      <c r="AL14" s="22"/>
      <c r="AM14" s="22"/>
      <c r="AN14" s="31" t="s">
        <v>30</v>
      </c>
      <c r="AO14" s="22"/>
      <c r="AP14" s="22"/>
      <c r="AQ14" s="22"/>
      <c r="AR14" s="20"/>
      <c r="BE14" s="314"/>
      <c r="BS14" s="17" t="s">
        <v>6</v>
      </c>
    </row>
    <row r="15" spans="1:74" s="1" customFormat="1" ht="6.9"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4"/>
      <c r="BS15" s="17" t="s">
        <v>4</v>
      </c>
    </row>
    <row r="16" spans="1:74" s="1" customFormat="1" ht="12" customHeight="1">
      <c r="B16" s="21"/>
      <c r="C16" s="22"/>
      <c r="D16" s="29"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26</v>
      </c>
      <c r="AL16" s="22"/>
      <c r="AM16" s="22"/>
      <c r="AN16" s="27" t="s">
        <v>19</v>
      </c>
      <c r="AO16" s="22"/>
      <c r="AP16" s="22"/>
      <c r="AQ16" s="22"/>
      <c r="AR16" s="20"/>
      <c r="BE16" s="314"/>
      <c r="BS16" s="17" t="s">
        <v>4</v>
      </c>
    </row>
    <row r="17" spans="1:71" s="1" customFormat="1" ht="18.45"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28</v>
      </c>
      <c r="AL17" s="22"/>
      <c r="AM17" s="22"/>
      <c r="AN17" s="27" t="s">
        <v>19</v>
      </c>
      <c r="AO17" s="22"/>
      <c r="AP17" s="22"/>
      <c r="AQ17" s="22"/>
      <c r="AR17" s="20"/>
      <c r="BE17" s="314"/>
      <c r="BS17" s="17" t="s">
        <v>33</v>
      </c>
    </row>
    <row r="18" spans="1:71" s="1" customFormat="1" ht="6.9"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4"/>
      <c r="BS18" s="17" t="s">
        <v>6</v>
      </c>
    </row>
    <row r="19" spans="1:71" s="1" customFormat="1" ht="12" customHeight="1">
      <c r="B19" s="21"/>
      <c r="C19" s="22"/>
      <c r="D19" s="29"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26</v>
      </c>
      <c r="AL19" s="22"/>
      <c r="AM19" s="22"/>
      <c r="AN19" s="27" t="s">
        <v>19</v>
      </c>
      <c r="AO19" s="22"/>
      <c r="AP19" s="22"/>
      <c r="AQ19" s="22"/>
      <c r="AR19" s="20"/>
      <c r="BE19" s="314"/>
      <c r="BS19" s="17" t="s">
        <v>6</v>
      </c>
    </row>
    <row r="20" spans="1:71" s="1" customFormat="1" ht="18.45" customHeight="1">
      <c r="B20" s="21"/>
      <c r="C20" s="22"/>
      <c r="D20" s="22"/>
      <c r="E20" s="27" t="s">
        <v>35</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28</v>
      </c>
      <c r="AL20" s="22"/>
      <c r="AM20" s="22"/>
      <c r="AN20" s="27" t="s">
        <v>19</v>
      </c>
      <c r="AO20" s="22"/>
      <c r="AP20" s="22"/>
      <c r="AQ20" s="22"/>
      <c r="AR20" s="20"/>
      <c r="BE20" s="314"/>
      <c r="BS20" s="17" t="s">
        <v>33</v>
      </c>
    </row>
    <row r="21" spans="1:71" s="1" customFormat="1" ht="6.9"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4"/>
    </row>
    <row r="22" spans="1:71" s="1" customFormat="1" ht="12" customHeight="1">
      <c r="B22" s="21"/>
      <c r="C22" s="22"/>
      <c r="D22" s="29"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4"/>
    </row>
    <row r="23" spans="1:71" s="1" customFormat="1" ht="48" customHeight="1">
      <c r="B23" s="21"/>
      <c r="C23" s="22"/>
      <c r="D23" s="22"/>
      <c r="E23" s="321" t="s">
        <v>37</v>
      </c>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22"/>
      <c r="AP23" s="22"/>
      <c r="AQ23" s="22"/>
      <c r="AR23" s="20"/>
      <c r="BE23" s="314"/>
    </row>
    <row r="24" spans="1:71" s="1" customFormat="1" ht="6.9"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4"/>
    </row>
    <row r="25" spans="1:71" s="1" customFormat="1" ht="6.9"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14"/>
    </row>
    <row r="26" spans="1:71" s="2" customFormat="1" ht="25.95" customHeight="1">
      <c r="A26" s="34"/>
      <c r="B26" s="35"/>
      <c r="C26" s="36"/>
      <c r="D26" s="37" t="s">
        <v>38</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22">
        <f>ROUND(AG54,2)</f>
        <v>0</v>
      </c>
      <c r="AL26" s="323"/>
      <c r="AM26" s="323"/>
      <c r="AN26" s="323"/>
      <c r="AO26" s="323"/>
      <c r="AP26" s="36"/>
      <c r="AQ26" s="36"/>
      <c r="AR26" s="39"/>
      <c r="BE26" s="314"/>
    </row>
    <row r="27" spans="1:71" s="2" customFormat="1" ht="6.9"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14"/>
    </row>
    <row r="28" spans="1:71" s="2" customFormat="1" ht="13.2">
      <c r="A28" s="34"/>
      <c r="B28" s="35"/>
      <c r="C28" s="36"/>
      <c r="D28" s="36"/>
      <c r="E28" s="36"/>
      <c r="F28" s="36"/>
      <c r="G28" s="36"/>
      <c r="H28" s="36"/>
      <c r="I28" s="36"/>
      <c r="J28" s="36"/>
      <c r="K28" s="36"/>
      <c r="L28" s="324" t="s">
        <v>39</v>
      </c>
      <c r="M28" s="324"/>
      <c r="N28" s="324"/>
      <c r="O28" s="324"/>
      <c r="P28" s="324"/>
      <c r="Q28" s="36"/>
      <c r="R28" s="36"/>
      <c r="S28" s="36"/>
      <c r="T28" s="36"/>
      <c r="U28" s="36"/>
      <c r="V28" s="36"/>
      <c r="W28" s="324" t="s">
        <v>40</v>
      </c>
      <c r="X28" s="324"/>
      <c r="Y28" s="324"/>
      <c r="Z28" s="324"/>
      <c r="AA28" s="324"/>
      <c r="AB28" s="324"/>
      <c r="AC28" s="324"/>
      <c r="AD28" s="324"/>
      <c r="AE28" s="324"/>
      <c r="AF28" s="36"/>
      <c r="AG28" s="36"/>
      <c r="AH28" s="36"/>
      <c r="AI28" s="36"/>
      <c r="AJ28" s="36"/>
      <c r="AK28" s="324" t="s">
        <v>41</v>
      </c>
      <c r="AL28" s="324"/>
      <c r="AM28" s="324"/>
      <c r="AN28" s="324"/>
      <c r="AO28" s="324"/>
      <c r="AP28" s="36"/>
      <c r="AQ28" s="36"/>
      <c r="AR28" s="39"/>
      <c r="BE28" s="314"/>
    </row>
    <row r="29" spans="1:71" s="3" customFormat="1" ht="14.4" customHeight="1">
      <c r="B29" s="40"/>
      <c r="C29" s="41"/>
      <c r="D29" s="29" t="s">
        <v>42</v>
      </c>
      <c r="E29" s="41"/>
      <c r="F29" s="29" t="s">
        <v>43</v>
      </c>
      <c r="G29" s="41"/>
      <c r="H29" s="41"/>
      <c r="I29" s="41"/>
      <c r="J29" s="41"/>
      <c r="K29" s="41"/>
      <c r="L29" s="327">
        <v>0.21</v>
      </c>
      <c r="M29" s="326"/>
      <c r="N29" s="326"/>
      <c r="O29" s="326"/>
      <c r="P29" s="326"/>
      <c r="Q29" s="41"/>
      <c r="R29" s="41"/>
      <c r="S29" s="41"/>
      <c r="T29" s="41"/>
      <c r="U29" s="41"/>
      <c r="V29" s="41"/>
      <c r="W29" s="325">
        <f>ROUND(AZ54, 2)</f>
        <v>0</v>
      </c>
      <c r="X29" s="326"/>
      <c r="Y29" s="326"/>
      <c r="Z29" s="326"/>
      <c r="AA29" s="326"/>
      <c r="AB29" s="326"/>
      <c r="AC29" s="326"/>
      <c r="AD29" s="326"/>
      <c r="AE29" s="326"/>
      <c r="AF29" s="41"/>
      <c r="AG29" s="41"/>
      <c r="AH29" s="41"/>
      <c r="AI29" s="41"/>
      <c r="AJ29" s="41"/>
      <c r="AK29" s="325">
        <f>ROUND(AV54, 2)</f>
        <v>0</v>
      </c>
      <c r="AL29" s="326"/>
      <c r="AM29" s="326"/>
      <c r="AN29" s="326"/>
      <c r="AO29" s="326"/>
      <c r="AP29" s="41"/>
      <c r="AQ29" s="41"/>
      <c r="AR29" s="42"/>
      <c r="BE29" s="315"/>
    </row>
    <row r="30" spans="1:71" s="3" customFormat="1" ht="14.4" customHeight="1">
      <c r="B30" s="40"/>
      <c r="C30" s="41"/>
      <c r="D30" s="41"/>
      <c r="E30" s="41"/>
      <c r="F30" s="29" t="s">
        <v>44</v>
      </c>
      <c r="G30" s="41"/>
      <c r="H30" s="41"/>
      <c r="I30" s="41"/>
      <c r="J30" s="41"/>
      <c r="K30" s="41"/>
      <c r="L30" s="327">
        <v>0.15</v>
      </c>
      <c r="M30" s="326"/>
      <c r="N30" s="326"/>
      <c r="O30" s="326"/>
      <c r="P30" s="326"/>
      <c r="Q30" s="41"/>
      <c r="R30" s="41"/>
      <c r="S30" s="41"/>
      <c r="T30" s="41"/>
      <c r="U30" s="41"/>
      <c r="V30" s="41"/>
      <c r="W30" s="325">
        <f>ROUND(BA54, 2)</f>
        <v>0</v>
      </c>
      <c r="X30" s="326"/>
      <c r="Y30" s="326"/>
      <c r="Z30" s="326"/>
      <c r="AA30" s="326"/>
      <c r="AB30" s="326"/>
      <c r="AC30" s="326"/>
      <c r="AD30" s="326"/>
      <c r="AE30" s="326"/>
      <c r="AF30" s="41"/>
      <c r="AG30" s="41"/>
      <c r="AH30" s="41"/>
      <c r="AI30" s="41"/>
      <c r="AJ30" s="41"/>
      <c r="AK30" s="325">
        <f>ROUND(AW54, 2)</f>
        <v>0</v>
      </c>
      <c r="AL30" s="326"/>
      <c r="AM30" s="326"/>
      <c r="AN30" s="326"/>
      <c r="AO30" s="326"/>
      <c r="AP30" s="41"/>
      <c r="AQ30" s="41"/>
      <c r="AR30" s="42"/>
      <c r="BE30" s="315"/>
    </row>
    <row r="31" spans="1:71" s="3" customFormat="1" ht="14.4" hidden="1" customHeight="1">
      <c r="B31" s="40"/>
      <c r="C31" s="41"/>
      <c r="D31" s="41"/>
      <c r="E31" s="41"/>
      <c r="F31" s="29" t="s">
        <v>45</v>
      </c>
      <c r="G31" s="41"/>
      <c r="H31" s="41"/>
      <c r="I31" s="41"/>
      <c r="J31" s="41"/>
      <c r="K31" s="41"/>
      <c r="L31" s="327">
        <v>0.21</v>
      </c>
      <c r="M31" s="326"/>
      <c r="N31" s="326"/>
      <c r="O31" s="326"/>
      <c r="P31" s="326"/>
      <c r="Q31" s="41"/>
      <c r="R31" s="41"/>
      <c r="S31" s="41"/>
      <c r="T31" s="41"/>
      <c r="U31" s="41"/>
      <c r="V31" s="41"/>
      <c r="W31" s="325">
        <f>ROUND(BB54, 2)</f>
        <v>0</v>
      </c>
      <c r="X31" s="326"/>
      <c r="Y31" s="326"/>
      <c r="Z31" s="326"/>
      <c r="AA31" s="326"/>
      <c r="AB31" s="326"/>
      <c r="AC31" s="326"/>
      <c r="AD31" s="326"/>
      <c r="AE31" s="326"/>
      <c r="AF31" s="41"/>
      <c r="AG31" s="41"/>
      <c r="AH31" s="41"/>
      <c r="AI31" s="41"/>
      <c r="AJ31" s="41"/>
      <c r="AK31" s="325">
        <v>0</v>
      </c>
      <c r="AL31" s="326"/>
      <c r="AM31" s="326"/>
      <c r="AN31" s="326"/>
      <c r="AO31" s="326"/>
      <c r="AP31" s="41"/>
      <c r="AQ31" s="41"/>
      <c r="AR31" s="42"/>
      <c r="BE31" s="315"/>
    </row>
    <row r="32" spans="1:71" s="3" customFormat="1" ht="14.4" hidden="1" customHeight="1">
      <c r="B32" s="40"/>
      <c r="C32" s="41"/>
      <c r="D32" s="41"/>
      <c r="E32" s="41"/>
      <c r="F32" s="29" t="s">
        <v>46</v>
      </c>
      <c r="G32" s="41"/>
      <c r="H32" s="41"/>
      <c r="I32" s="41"/>
      <c r="J32" s="41"/>
      <c r="K32" s="41"/>
      <c r="L32" s="327">
        <v>0.15</v>
      </c>
      <c r="M32" s="326"/>
      <c r="N32" s="326"/>
      <c r="O32" s="326"/>
      <c r="P32" s="326"/>
      <c r="Q32" s="41"/>
      <c r="R32" s="41"/>
      <c r="S32" s="41"/>
      <c r="T32" s="41"/>
      <c r="U32" s="41"/>
      <c r="V32" s="41"/>
      <c r="W32" s="325">
        <f>ROUND(BC54, 2)</f>
        <v>0</v>
      </c>
      <c r="X32" s="326"/>
      <c r="Y32" s="326"/>
      <c r="Z32" s="326"/>
      <c r="AA32" s="326"/>
      <c r="AB32" s="326"/>
      <c r="AC32" s="326"/>
      <c r="AD32" s="326"/>
      <c r="AE32" s="326"/>
      <c r="AF32" s="41"/>
      <c r="AG32" s="41"/>
      <c r="AH32" s="41"/>
      <c r="AI32" s="41"/>
      <c r="AJ32" s="41"/>
      <c r="AK32" s="325">
        <v>0</v>
      </c>
      <c r="AL32" s="326"/>
      <c r="AM32" s="326"/>
      <c r="AN32" s="326"/>
      <c r="AO32" s="326"/>
      <c r="AP32" s="41"/>
      <c r="AQ32" s="41"/>
      <c r="AR32" s="42"/>
      <c r="BE32" s="315"/>
    </row>
    <row r="33" spans="1:57" s="3" customFormat="1" ht="14.4" hidden="1" customHeight="1">
      <c r="B33" s="40"/>
      <c r="C33" s="41"/>
      <c r="D33" s="41"/>
      <c r="E33" s="41"/>
      <c r="F33" s="29" t="s">
        <v>47</v>
      </c>
      <c r="G33" s="41"/>
      <c r="H33" s="41"/>
      <c r="I33" s="41"/>
      <c r="J33" s="41"/>
      <c r="K33" s="41"/>
      <c r="L33" s="327">
        <v>0</v>
      </c>
      <c r="M33" s="326"/>
      <c r="N33" s="326"/>
      <c r="O33" s="326"/>
      <c r="P33" s="326"/>
      <c r="Q33" s="41"/>
      <c r="R33" s="41"/>
      <c r="S33" s="41"/>
      <c r="T33" s="41"/>
      <c r="U33" s="41"/>
      <c r="V33" s="41"/>
      <c r="W33" s="325">
        <f>ROUND(BD54, 2)</f>
        <v>0</v>
      </c>
      <c r="X33" s="326"/>
      <c r="Y33" s="326"/>
      <c r="Z33" s="326"/>
      <c r="AA33" s="326"/>
      <c r="AB33" s="326"/>
      <c r="AC33" s="326"/>
      <c r="AD33" s="326"/>
      <c r="AE33" s="326"/>
      <c r="AF33" s="41"/>
      <c r="AG33" s="41"/>
      <c r="AH33" s="41"/>
      <c r="AI33" s="41"/>
      <c r="AJ33" s="41"/>
      <c r="AK33" s="325">
        <v>0</v>
      </c>
      <c r="AL33" s="326"/>
      <c r="AM33" s="326"/>
      <c r="AN33" s="326"/>
      <c r="AO33" s="326"/>
      <c r="AP33" s="41"/>
      <c r="AQ33" s="41"/>
      <c r="AR33" s="42"/>
    </row>
    <row r="34" spans="1:57" s="2" customFormat="1" ht="6.9"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4"/>
    </row>
    <row r="35" spans="1:57" s="2" customFormat="1" ht="25.95" customHeight="1">
      <c r="A35" s="34"/>
      <c r="B35" s="35"/>
      <c r="C35" s="43"/>
      <c r="D35" s="44" t="s">
        <v>48</v>
      </c>
      <c r="E35" s="45"/>
      <c r="F35" s="45"/>
      <c r="G35" s="45"/>
      <c r="H35" s="45"/>
      <c r="I35" s="45"/>
      <c r="J35" s="45"/>
      <c r="K35" s="45"/>
      <c r="L35" s="45"/>
      <c r="M35" s="45"/>
      <c r="N35" s="45"/>
      <c r="O35" s="45"/>
      <c r="P35" s="45"/>
      <c r="Q35" s="45"/>
      <c r="R35" s="45"/>
      <c r="S35" s="45"/>
      <c r="T35" s="46" t="s">
        <v>49</v>
      </c>
      <c r="U35" s="45"/>
      <c r="V35" s="45"/>
      <c r="W35" s="45"/>
      <c r="X35" s="328" t="s">
        <v>50</v>
      </c>
      <c r="Y35" s="329"/>
      <c r="Z35" s="329"/>
      <c r="AA35" s="329"/>
      <c r="AB35" s="329"/>
      <c r="AC35" s="45"/>
      <c r="AD35" s="45"/>
      <c r="AE35" s="45"/>
      <c r="AF35" s="45"/>
      <c r="AG35" s="45"/>
      <c r="AH35" s="45"/>
      <c r="AI35" s="45"/>
      <c r="AJ35" s="45"/>
      <c r="AK35" s="330">
        <f>SUM(AK26:AK33)</f>
        <v>0</v>
      </c>
      <c r="AL35" s="329"/>
      <c r="AM35" s="329"/>
      <c r="AN35" s="329"/>
      <c r="AO35" s="331"/>
      <c r="AP35" s="43"/>
      <c r="AQ35" s="43"/>
      <c r="AR35" s="39"/>
      <c r="BE35" s="34"/>
    </row>
    <row r="36" spans="1:57" s="2" customFormat="1" ht="6.9"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6.9" customHeight="1">
      <c r="A37" s="34"/>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c r="BE37" s="34"/>
    </row>
    <row r="41" spans="1:57" s="2" customFormat="1" ht="6.9" customHeight="1">
      <c r="A41" s="34"/>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c r="BE41" s="34"/>
    </row>
    <row r="42" spans="1:57" s="2" customFormat="1" ht="24.9" customHeight="1">
      <c r="A42" s="34"/>
      <c r="B42" s="35"/>
      <c r="C42" s="23" t="s">
        <v>51</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c r="BE42" s="34"/>
    </row>
    <row r="43" spans="1:57" s="2" customFormat="1" ht="6.9" customHeight="1">
      <c r="A43" s="34"/>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c r="BE43" s="34"/>
    </row>
    <row r="44" spans="1:57" s="4" customFormat="1" ht="12" customHeight="1">
      <c r="B44" s="51"/>
      <c r="C44" s="29" t="s">
        <v>13</v>
      </c>
      <c r="D44" s="52"/>
      <c r="E44" s="52"/>
      <c r="F44" s="52"/>
      <c r="G44" s="52"/>
      <c r="H44" s="52"/>
      <c r="I44" s="52"/>
      <c r="J44" s="52"/>
      <c r="K44" s="52"/>
      <c r="L44" s="52" t="str">
        <f>K5</f>
        <v>64020168</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1:57" s="5" customFormat="1" ht="36.9" customHeight="1">
      <c r="B45" s="54"/>
      <c r="C45" s="55" t="s">
        <v>16</v>
      </c>
      <c r="D45" s="56"/>
      <c r="E45" s="56"/>
      <c r="F45" s="56"/>
      <c r="G45" s="56"/>
      <c r="H45" s="56"/>
      <c r="I45" s="56"/>
      <c r="J45" s="56"/>
      <c r="K45" s="56"/>
      <c r="L45" s="332" t="str">
        <f>K6</f>
        <v>Oprava kolejí a výhybek v žst. Kopidlno</v>
      </c>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56"/>
      <c r="AQ45" s="56"/>
      <c r="AR45" s="57"/>
    </row>
    <row r="46" spans="1:57" s="2" customFormat="1" ht="6.9" customHeight="1">
      <c r="A46" s="34"/>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c r="BE46" s="34"/>
    </row>
    <row r="47" spans="1:57" s="2" customFormat="1" ht="12" customHeight="1">
      <c r="A47" s="34"/>
      <c r="B47" s="35"/>
      <c r="C47" s="29" t="s">
        <v>21</v>
      </c>
      <c r="D47" s="36"/>
      <c r="E47" s="36"/>
      <c r="F47" s="36"/>
      <c r="G47" s="36"/>
      <c r="H47" s="36"/>
      <c r="I47" s="36"/>
      <c r="J47" s="36"/>
      <c r="K47" s="36"/>
      <c r="L47" s="58" t="str">
        <f>IF(K8="","",K8)</f>
        <v xml:space="preserve"> žst. Kopidlno</v>
      </c>
      <c r="M47" s="36"/>
      <c r="N47" s="36"/>
      <c r="O47" s="36"/>
      <c r="P47" s="36"/>
      <c r="Q47" s="36"/>
      <c r="R47" s="36"/>
      <c r="S47" s="36"/>
      <c r="T47" s="36"/>
      <c r="U47" s="36"/>
      <c r="V47" s="36"/>
      <c r="W47" s="36"/>
      <c r="X47" s="36"/>
      <c r="Y47" s="36"/>
      <c r="Z47" s="36"/>
      <c r="AA47" s="36"/>
      <c r="AB47" s="36"/>
      <c r="AC47" s="36"/>
      <c r="AD47" s="36"/>
      <c r="AE47" s="36"/>
      <c r="AF47" s="36"/>
      <c r="AG47" s="36"/>
      <c r="AH47" s="36"/>
      <c r="AI47" s="29" t="s">
        <v>23</v>
      </c>
      <c r="AJ47" s="36"/>
      <c r="AK47" s="36"/>
      <c r="AL47" s="36"/>
      <c r="AM47" s="334" t="str">
        <f>IF(AN8= "","",AN8)</f>
        <v>3. 8. 2020</v>
      </c>
      <c r="AN47" s="334"/>
      <c r="AO47" s="36"/>
      <c r="AP47" s="36"/>
      <c r="AQ47" s="36"/>
      <c r="AR47" s="39"/>
      <c r="BE47" s="34"/>
    </row>
    <row r="48" spans="1:57" s="2" customFormat="1" ht="6.9" customHeight="1">
      <c r="A48" s="34"/>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c r="BE48" s="34"/>
    </row>
    <row r="49" spans="1:91" s="2" customFormat="1" ht="15.6" customHeight="1">
      <c r="A49" s="34"/>
      <c r="B49" s="35"/>
      <c r="C49" s="29" t="s">
        <v>25</v>
      </c>
      <c r="D49" s="36"/>
      <c r="E49" s="36"/>
      <c r="F49" s="36"/>
      <c r="G49" s="36"/>
      <c r="H49" s="36"/>
      <c r="I49" s="36"/>
      <c r="J49" s="36"/>
      <c r="K49" s="36"/>
      <c r="L49" s="52" t="str">
        <f>IF(E11= "","",E11)</f>
        <v xml:space="preserve">Správa železnic s.o. </v>
      </c>
      <c r="M49" s="36"/>
      <c r="N49" s="36"/>
      <c r="O49" s="36"/>
      <c r="P49" s="36"/>
      <c r="Q49" s="36"/>
      <c r="R49" s="36"/>
      <c r="S49" s="36"/>
      <c r="T49" s="36"/>
      <c r="U49" s="36"/>
      <c r="V49" s="36"/>
      <c r="W49" s="36"/>
      <c r="X49" s="36"/>
      <c r="Y49" s="36"/>
      <c r="Z49" s="36"/>
      <c r="AA49" s="36"/>
      <c r="AB49" s="36"/>
      <c r="AC49" s="36"/>
      <c r="AD49" s="36"/>
      <c r="AE49" s="36"/>
      <c r="AF49" s="36"/>
      <c r="AG49" s="36"/>
      <c r="AH49" s="36"/>
      <c r="AI49" s="29" t="s">
        <v>31</v>
      </c>
      <c r="AJ49" s="36"/>
      <c r="AK49" s="36"/>
      <c r="AL49" s="36"/>
      <c r="AM49" s="335" t="str">
        <f>IF(E17="","",E17)</f>
        <v xml:space="preserve"> Prodin a.s.</v>
      </c>
      <c r="AN49" s="336"/>
      <c r="AO49" s="336"/>
      <c r="AP49" s="336"/>
      <c r="AQ49" s="36"/>
      <c r="AR49" s="39"/>
      <c r="AS49" s="337" t="s">
        <v>52</v>
      </c>
      <c r="AT49" s="338"/>
      <c r="AU49" s="60"/>
      <c r="AV49" s="60"/>
      <c r="AW49" s="60"/>
      <c r="AX49" s="60"/>
      <c r="AY49" s="60"/>
      <c r="AZ49" s="60"/>
      <c r="BA49" s="60"/>
      <c r="BB49" s="60"/>
      <c r="BC49" s="60"/>
      <c r="BD49" s="61"/>
      <c r="BE49" s="34"/>
    </row>
    <row r="50" spans="1:91" s="2" customFormat="1" ht="15.6" customHeight="1">
      <c r="A50" s="34"/>
      <c r="B50" s="35"/>
      <c r="C50" s="29" t="s">
        <v>29</v>
      </c>
      <c r="D50" s="36"/>
      <c r="E50" s="36"/>
      <c r="F50" s="36"/>
      <c r="G50" s="36"/>
      <c r="H50" s="36"/>
      <c r="I50" s="36"/>
      <c r="J50" s="36"/>
      <c r="K50" s="36"/>
      <c r="L50" s="52"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29" t="s">
        <v>34</v>
      </c>
      <c r="AJ50" s="36"/>
      <c r="AK50" s="36"/>
      <c r="AL50" s="36"/>
      <c r="AM50" s="335" t="str">
        <f>IF(E20="","",E20)</f>
        <v>Prodin a.s.</v>
      </c>
      <c r="AN50" s="336"/>
      <c r="AO50" s="336"/>
      <c r="AP50" s="336"/>
      <c r="AQ50" s="36"/>
      <c r="AR50" s="39"/>
      <c r="AS50" s="339"/>
      <c r="AT50" s="340"/>
      <c r="AU50" s="62"/>
      <c r="AV50" s="62"/>
      <c r="AW50" s="62"/>
      <c r="AX50" s="62"/>
      <c r="AY50" s="62"/>
      <c r="AZ50" s="62"/>
      <c r="BA50" s="62"/>
      <c r="BB50" s="62"/>
      <c r="BC50" s="62"/>
      <c r="BD50" s="63"/>
      <c r="BE50" s="34"/>
    </row>
    <row r="51" spans="1:91" s="2" customFormat="1" ht="10.8" customHeight="1">
      <c r="A51" s="34"/>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341"/>
      <c r="AT51" s="342"/>
      <c r="AU51" s="64"/>
      <c r="AV51" s="64"/>
      <c r="AW51" s="64"/>
      <c r="AX51" s="64"/>
      <c r="AY51" s="64"/>
      <c r="AZ51" s="64"/>
      <c r="BA51" s="64"/>
      <c r="BB51" s="64"/>
      <c r="BC51" s="64"/>
      <c r="BD51" s="65"/>
      <c r="BE51" s="34"/>
    </row>
    <row r="52" spans="1:91" s="2" customFormat="1" ht="29.25" customHeight="1">
      <c r="A52" s="34"/>
      <c r="B52" s="35"/>
      <c r="C52" s="343" t="s">
        <v>53</v>
      </c>
      <c r="D52" s="344"/>
      <c r="E52" s="344"/>
      <c r="F52" s="344"/>
      <c r="G52" s="344"/>
      <c r="H52" s="66"/>
      <c r="I52" s="345" t="s">
        <v>54</v>
      </c>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6" t="s">
        <v>55</v>
      </c>
      <c r="AH52" s="344"/>
      <c r="AI52" s="344"/>
      <c r="AJ52" s="344"/>
      <c r="AK52" s="344"/>
      <c r="AL52" s="344"/>
      <c r="AM52" s="344"/>
      <c r="AN52" s="345" t="s">
        <v>56</v>
      </c>
      <c r="AO52" s="344"/>
      <c r="AP52" s="344"/>
      <c r="AQ52" s="67" t="s">
        <v>57</v>
      </c>
      <c r="AR52" s="39"/>
      <c r="AS52" s="68" t="s">
        <v>58</v>
      </c>
      <c r="AT52" s="69" t="s">
        <v>59</v>
      </c>
      <c r="AU52" s="69" t="s">
        <v>60</v>
      </c>
      <c r="AV52" s="69" t="s">
        <v>61</v>
      </c>
      <c r="AW52" s="69" t="s">
        <v>62</v>
      </c>
      <c r="AX52" s="69" t="s">
        <v>63</v>
      </c>
      <c r="AY52" s="69" t="s">
        <v>64</v>
      </c>
      <c r="AZ52" s="69" t="s">
        <v>65</v>
      </c>
      <c r="BA52" s="69" t="s">
        <v>66</v>
      </c>
      <c r="BB52" s="69" t="s">
        <v>67</v>
      </c>
      <c r="BC52" s="69" t="s">
        <v>68</v>
      </c>
      <c r="BD52" s="70" t="s">
        <v>69</v>
      </c>
      <c r="BE52" s="34"/>
    </row>
    <row r="53" spans="1:91" s="2" customFormat="1" ht="10.8" customHeight="1">
      <c r="A53" s="34"/>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71"/>
      <c r="AT53" s="72"/>
      <c r="AU53" s="72"/>
      <c r="AV53" s="72"/>
      <c r="AW53" s="72"/>
      <c r="AX53" s="72"/>
      <c r="AY53" s="72"/>
      <c r="AZ53" s="72"/>
      <c r="BA53" s="72"/>
      <c r="BB53" s="72"/>
      <c r="BC53" s="72"/>
      <c r="BD53" s="73"/>
      <c r="BE53" s="34"/>
    </row>
    <row r="54" spans="1:91" s="6" customFormat="1" ht="32.4" customHeight="1">
      <c r="B54" s="74"/>
      <c r="C54" s="75" t="s">
        <v>70</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350">
        <f>ROUND(SUM(AG55:AG57),2)</f>
        <v>0</v>
      </c>
      <c r="AH54" s="350"/>
      <c r="AI54" s="350"/>
      <c r="AJ54" s="350"/>
      <c r="AK54" s="350"/>
      <c r="AL54" s="350"/>
      <c r="AM54" s="350"/>
      <c r="AN54" s="351">
        <f>SUM(AG54,AT54)</f>
        <v>0</v>
      </c>
      <c r="AO54" s="351"/>
      <c r="AP54" s="351"/>
      <c r="AQ54" s="78" t="s">
        <v>19</v>
      </c>
      <c r="AR54" s="79"/>
      <c r="AS54" s="80">
        <f>ROUND(SUM(AS55:AS57),2)</f>
        <v>0</v>
      </c>
      <c r="AT54" s="81">
        <f>ROUND(SUM(AV54:AW54),2)</f>
        <v>0</v>
      </c>
      <c r="AU54" s="82">
        <f>ROUND(SUM(AU55:AU57),5)</f>
        <v>0</v>
      </c>
      <c r="AV54" s="81">
        <f>ROUND(AZ54*L29,2)</f>
        <v>0</v>
      </c>
      <c r="AW54" s="81">
        <f>ROUND(BA54*L30,2)</f>
        <v>0</v>
      </c>
      <c r="AX54" s="81">
        <f>ROUND(BB54*L29,2)</f>
        <v>0</v>
      </c>
      <c r="AY54" s="81">
        <f>ROUND(BC54*L30,2)</f>
        <v>0</v>
      </c>
      <c r="AZ54" s="81">
        <f>ROUND(SUM(AZ55:AZ57),2)</f>
        <v>0</v>
      </c>
      <c r="BA54" s="81">
        <f>ROUND(SUM(BA55:BA57),2)</f>
        <v>0</v>
      </c>
      <c r="BB54" s="81">
        <f>ROUND(SUM(BB55:BB57),2)</f>
        <v>0</v>
      </c>
      <c r="BC54" s="81">
        <f>ROUND(SUM(BC55:BC57),2)</f>
        <v>0</v>
      </c>
      <c r="BD54" s="83">
        <f>ROUND(SUM(BD55:BD57),2)</f>
        <v>0</v>
      </c>
      <c r="BS54" s="84" t="s">
        <v>71</v>
      </c>
      <c r="BT54" s="84" t="s">
        <v>72</v>
      </c>
      <c r="BU54" s="85" t="s">
        <v>73</v>
      </c>
      <c r="BV54" s="84" t="s">
        <v>74</v>
      </c>
      <c r="BW54" s="84" t="s">
        <v>5</v>
      </c>
      <c r="BX54" s="84" t="s">
        <v>75</v>
      </c>
      <c r="CL54" s="84" t="s">
        <v>19</v>
      </c>
    </row>
    <row r="55" spans="1:91" s="7" customFormat="1" ht="14.4" customHeight="1">
      <c r="A55" s="86" t="s">
        <v>76</v>
      </c>
      <c r="B55" s="87"/>
      <c r="C55" s="88"/>
      <c r="D55" s="349" t="s">
        <v>77</v>
      </c>
      <c r="E55" s="349"/>
      <c r="F55" s="349"/>
      <c r="G55" s="349"/>
      <c r="H55" s="349"/>
      <c r="I55" s="89"/>
      <c r="J55" s="349" t="s">
        <v>78</v>
      </c>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7">
        <f>'SO 01 - Železniční svršek...'!J30</f>
        <v>0</v>
      </c>
      <c r="AH55" s="348"/>
      <c r="AI55" s="348"/>
      <c r="AJ55" s="348"/>
      <c r="AK55" s="348"/>
      <c r="AL55" s="348"/>
      <c r="AM55" s="348"/>
      <c r="AN55" s="347">
        <f>SUM(AG55,AT55)</f>
        <v>0</v>
      </c>
      <c r="AO55" s="348"/>
      <c r="AP55" s="348"/>
      <c r="AQ55" s="90" t="s">
        <v>79</v>
      </c>
      <c r="AR55" s="91"/>
      <c r="AS55" s="92">
        <v>0</v>
      </c>
      <c r="AT55" s="93">
        <f>ROUND(SUM(AV55:AW55),2)</f>
        <v>0</v>
      </c>
      <c r="AU55" s="94">
        <f>'SO 01 - Železniční svršek...'!P82</f>
        <v>0</v>
      </c>
      <c r="AV55" s="93">
        <f>'SO 01 - Železniční svršek...'!J33</f>
        <v>0</v>
      </c>
      <c r="AW55" s="93">
        <f>'SO 01 - Železniční svršek...'!J34</f>
        <v>0</v>
      </c>
      <c r="AX55" s="93">
        <f>'SO 01 - Železniční svršek...'!J35</f>
        <v>0</v>
      </c>
      <c r="AY55" s="93">
        <f>'SO 01 - Železniční svršek...'!J36</f>
        <v>0</v>
      </c>
      <c r="AZ55" s="93">
        <f>'SO 01 - Železniční svršek...'!F33</f>
        <v>0</v>
      </c>
      <c r="BA55" s="93">
        <f>'SO 01 - Železniční svršek...'!F34</f>
        <v>0</v>
      </c>
      <c r="BB55" s="93">
        <f>'SO 01 - Železniční svršek...'!F35</f>
        <v>0</v>
      </c>
      <c r="BC55" s="93">
        <f>'SO 01 - Železniční svršek...'!F36</f>
        <v>0</v>
      </c>
      <c r="BD55" s="95">
        <f>'SO 01 - Železniční svršek...'!F37</f>
        <v>0</v>
      </c>
      <c r="BT55" s="96" t="s">
        <v>80</v>
      </c>
      <c r="BV55" s="96" t="s">
        <v>74</v>
      </c>
      <c r="BW55" s="96" t="s">
        <v>81</v>
      </c>
      <c r="BX55" s="96" t="s">
        <v>5</v>
      </c>
      <c r="CL55" s="96" t="s">
        <v>19</v>
      </c>
      <c r="CM55" s="96" t="s">
        <v>82</v>
      </c>
    </row>
    <row r="56" spans="1:91" s="7" customFormat="1" ht="24.6" customHeight="1">
      <c r="A56" s="86" t="s">
        <v>76</v>
      </c>
      <c r="B56" s="87"/>
      <c r="C56" s="88"/>
      <c r="D56" s="349" t="s">
        <v>83</v>
      </c>
      <c r="E56" s="349"/>
      <c r="F56" s="349"/>
      <c r="G56" s="349"/>
      <c r="H56" s="349"/>
      <c r="I56" s="89"/>
      <c r="J56" s="349" t="s">
        <v>84</v>
      </c>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7">
        <f>'SO 02 - Oprava a izolace ...'!J30</f>
        <v>0</v>
      </c>
      <c r="AH56" s="348"/>
      <c r="AI56" s="348"/>
      <c r="AJ56" s="348"/>
      <c r="AK56" s="348"/>
      <c r="AL56" s="348"/>
      <c r="AM56" s="348"/>
      <c r="AN56" s="347">
        <f>SUM(AG56,AT56)</f>
        <v>0</v>
      </c>
      <c r="AO56" s="348"/>
      <c r="AP56" s="348"/>
      <c r="AQ56" s="90" t="s">
        <v>79</v>
      </c>
      <c r="AR56" s="91"/>
      <c r="AS56" s="92">
        <v>0</v>
      </c>
      <c r="AT56" s="93">
        <f>ROUND(SUM(AV56:AW56),2)</f>
        <v>0</v>
      </c>
      <c r="AU56" s="94">
        <f>'SO 02 - Oprava a izolace ...'!P90</f>
        <v>0</v>
      </c>
      <c r="AV56" s="93">
        <f>'SO 02 - Oprava a izolace ...'!J33</f>
        <v>0</v>
      </c>
      <c r="AW56" s="93">
        <f>'SO 02 - Oprava a izolace ...'!J34</f>
        <v>0</v>
      </c>
      <c r="AX56" s="93">
        <f>'SO 02 - Oprava a izolace ...'!J35</f>
        <v>0</v>
      </c>
      <c r="AY56" s="93">
        <f>'SO 02 - Oprava a izolace ...'!J36</f>
        <v>0</v>
      </c>
      <c r="AZ56" s="93">
        <f>'SO 02 - Oprava a izolace ...'!F33</f>
        <v>0</v>
      </c>
      <c r="BA56" s="93">
        <f>'SO 02 - Oprava a izolace ...'!F34</f>
        <v>0</v>
      </c>
      <c r="BB56" s="93">
        <f>'SO 02 - Oprava a izolace ...'!F35</f>
        <v>0</v>
      </c>
      <c r="BC56" s="93">
        <f>'SO 02 - Oprava a izolace ...'!F36</f>
        <v>0</v>
      </c>
      <c r="BD56" s="95">
        <f>'SO 02 - Oprava a izolace ...'!F37</f>
        <v>0</v>
      </c>
      <c r="BT56" s="96" t="s">
        <v>80</v>
      </c>
      <c r="BV56" s="96" t="s">
        <v>74</v>
      </c>
      <c r="BW56" s="96" t="s">
        <v>85</v>
      </c>
      <c r="BX56" s="96" t="s">
        <v>5</v>
      </c>
      <c r="CL56" s="96" t="s">
        <v>19</v>
      </c>
      <c r="CM56" s="96" t="s">
        <v>82</v>
      </c>
    </row>
    <row r="57" spans="1:91" s="7" customFormat="1" ht="14.4" customHeight="1">
      <c r="A57" s="86" t="s">
        <v>76</v>
      </c>
      <c r="B57" s="87"/>
      <c r="C57" s="88"/>
      <c r="D57" s="349" t="s">
        <v>86</v>
      </c>
      <c r="E57" s="349"/>
      <c r="F57" s="349"/>
      <c r="G57" s="349"/>
      <c r="H57" s="349"/>
      <c r="I57" s="89"/>
      <c r="J57" s="349" t="s">
        <v>87</v>
      </c>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7">
        <f>'VON - Vedlejší a ostatní ...'!J30</f>
        <v>0</v>
      </c>
      <c r="AH57" s="348"/>
      <c r="AI57" s="348"/>
      <c r="AJ57" s="348"/>
      <c r="AK57" s="348"/>
      <c r="AL57" s="348"/>
      <c r="AM57" s="348"/>
      <c r="AN57" s="347">
        <f>SUM(AG57,AT57)</f>
        <v>0</v>
      </c>
      <c r="AO57" s="348"/>
      <c r="AP57" s="348"/>
      <c r="AQ57" s="90" t="s">
        <v>79</v>
      </c>
      <c r="AR57" s="91"/>
      <c r="AS57" s="97">
        <v>0</v>
      </c>
      <c r="AT57" s="98">
        <f>ROUND(SUM(AV57:AW57),2)</f>
        <v>0</v>
      </c>
      <c r="AU57" s="99">
        <f>'VON - Vedlejší a ostatní ...'!P80</f>
        <v>0</v>
      </c>
      <c r="AV57" s="98">
        <f>'VON - Vedlejší a ostatní ...'!J33</f>
        <v>0</v>
      </c>
      <c r="AW57" s="98">
        <f>'VON - Vedlejší a ostatní ...'!J34</f>
        <v>0</v>
      </c>
      <c r="AX57" s="98">
        <f>'VON - Vedlejší a ostatní ...'!J35</f>
        <v>0</v>
      </c>
      <c r="AY57" s="98">
        <f>'VON - Vedlejší a ostatní ...'!J36</f>
        <v>0</v>
      </c>
      <c r="AZ57" s="98">
        <f>'VON - Vedlejší a ostatní ...'!F33</f>
        <v>0</v>
      </c>
      <c r="BA57" s="98">
        <f>'VON - Vedlejší a ostatní ...'!F34</f>
        <v>0</v>
      </c>
      <c r="BB57" s="98">
        <f>'VON - Vedlejší a ostatní ...'!F35</f>
        <v>0</v>
      </c>
      <c r="BC57" s="98">
        <f>'VON - Vedlejší a ostatní ...'!F36</f>
        <v>0</v>
      </c>
      <c r="BD57" s="100">
        <f>'VON - Vedlejší a ostatní ...'!F37</f>
        <v>0</v>
      </c>
      <c r="BT57" s="96" t="s">
        <v>80</v>
      </c>
      <c r="BV57" s="96" t="s">
        <v>74</v>
      </c>
      <c r="BW57" s="96" t="s">
        <v>88</v>
      </c>
      <c r="BX57" s="96" t="s">
        <v>5</v>
      </c>
      <c r="CL57" s="96" t="s">
        <v>19</v>
      </c>
      <c r="CM57" s="96" t="s">
        <v>82</v>
      </c>
    </row>
    <row r="58" spans="1:91" s="2" customFormat="1" ht="30" customHeight="1">
      <c r="A58" s="34"/>
      <c r="B58" s="35"/>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9"/>
      <c r="AS58" s="34"/>
      <c r="AT58" s="34"/>
      <c r="AU58" s="34"/>
      <c r="AV58" s="34"/>
      <c r="AW58" s="34"/>
      <c r="AX58" s="34"/>
      <c r="AY58" s="34"/>
      <c r="AZ58" s="34"/>
      <c r="BA58" s="34"/>
      <c r="BB58" s="34"/>
      <c r="BC58" s="34"/>
      <c r="BD58" s="34"/>
      <c r="BE58" s="34"/>
    </row>
    <row r="59" spans="1:91" s="2" customFormat="1" ht="6.9" customHeight="1">
      <c r="A59" s="34"/>
      <c r="B59" s="47"/>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39"/>
      <c r="AS59" s="34"/>
      <c r="AT59" s="34"/>
      <c r="AU59" s="34"/>
      <c r="AV59" s="34"/>
      <c r="AW59" s="34"/>
      <c r="AX59" s="34"/>
      <c r="AY59" s="34"/>
      <c r="AZ59" s="34"/>
      <c r="BA59" s="34"/>
      <c r="BB59" s="34"/>
      <c r="BC59" s="34"/>
      <c r="BD59" s="34"/>
      <c r="BE59" s="34"/>
    </row>
  </sheetData>
  <sheetProtection algorithmName="SHA-512" hashValue="Gjj2gpNVj4BkuUnGD4a/iEQ4gdnoILwPT0NNN8kofLIo1vJv6Gn+CjXYHXsvOowhdmKbtbyLZY0VmQXldSb3Ag==" saltValue="ikXGhl13JNc/Em+//A7IE12R344cFgM3n9M8evGOMn86Hx7SI64rsnmhphKjQeWNFVENo/xW0GQGnRS6J/25Kg==" spinCount="100000" sheet="1" objects="1" scenarios="1" formatColumns="0" formatRows="0"/>
  <mergeCells count="50">
    <mergeCell ref="AR2:BE2"/>
    <mergeCell ref="AN56:AP56"/>
    <mergeCell ref="AG56:AM56"/>
    <mergeCell ref="D56:H56"/>
    <mergeCell ref="J56:AF56"/>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SO 01 - Železniční svršek...'!C2" display="/"/>
    <hyperlink ref="A56" location="'SO 02 - Oprava a izolace ...'!C2" display="/"/>
    <hyperlink ref="A57"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99"/>
  <sheetViews>
    <sheetView showGridLines="0" tabSelected="1" topLeftCell="A119" workbookViewId="0"/>
  </sheetViews>
  <sheetFormatPr defaultRowHeight="13.8"/>
  <cols>
    <col min="1" max="1" width="8.85546875" style="1" customWidth="1"/>
    <col min="2" max="2" width="1.140625" style="1" customWidth="1"/>
    <col min="3" max="3" width="4.42578125" style="1" customWidth="1"/>
    <col min="4" max="4" width="4.5703125" style="1" customWidth="1"/>
    <col min="5" max="5" width="18.28515625" style="1" customWidth="1"/>
    <col min="6" max="6" width="54.42578125" style="1" customWidth="1"/>
    <col min="7" max="7" width="8" style="1" customWidth="1"/>
    <col min="8" max="8" width="12.28515625" style="1" customWidth="1"/>
    <col min="9" max="11" width="21.5703125" style="1" customWidth="1"/>
    <col min="12" max="12" width="10" style="1" customWidth="1"/>
    <col min="13" max="13" width="11.5703125" style="1" hidden="1" customWidth="1"/>
    <col min="14" max="14" width="9.140625" style="1" hidden="1"/>
    <col min="15" max="20" width="15.140625" style="1" hidden="1" customWidth="1"/>
    <col min="21" max="21" width="17.42578125" style="1" hidden="1" customWidth="1"/>
    <col min="22" max="22" width="13.140625" style="1" customWidth="1"/>
    <col min="23" max="23" width="17.42578125" style="1" customWidth="1"/>
    <col min="24" max="24" width="13.140625" style="1" customWidth="1"/>
    <col min="25" max="25" width="16" style="1" customWidth="1"/>
    <col min="26" max="26" width="11.7109375" style="1" customWidth="1"/>
    <col min="27" max="27" width="16" style="1" customWidth="1"/>
    <col min="28" max="28" width="17.42578125" style="1" customWidth="1"/>
    <col min="29" max="29" width="11.7109375" style="1" customWidth="1"/>
    <col min="30" max="30" width="16" style="1" customWidth="1"/>
    <col min="31" max="31" width="17.42578125" style="1" customWidth="1"/>
    <col min="44" max="65" width="9.140625" style="1" hidden="1"/>
  </cols>
  <sheetData>
    <row r="2" spans="1:46" s="1" customFormat="1" ht="36.9" customHeight="1">
      <c r="L2" s="352"/>
      <c r="M2" s="352"/>
      <c r="N2" s="352"/>
      <c r="O2" s="352"/>
      <c r="P2" s="352"/>
      <c r="Q2" s="352"/>
      <c r="R2" s="352"/>
      <c r="S2" s="352"/>
      <c r="T2" s="352"/>
      <c r="U2" s="352"/>
      <c r="V2" s="352"/>
      <c r="AT2" s="17" t="s">
        <v>81</v>
      </c>
    </row>
    <row r="3" spans="1:46" s="1" customFormat="1" ht="6.9" customHeight="1">
      <c r="B3" s="101"/>
      <c r="C3" s="102"/>
      <c r="D3" s="102"/>
      <c r="E3" s="102"/>
      <c r="F3" s="102"/>
      <c r="G3" s="102"/>
      <c r="H3" s="102"/>
      <c r="I3" s="102"/>
      <c r="J3" s="102"/>
      <c r="K3" s="102"/>
      <c r="L3" s="20"/>
      <c r="AT3" s="17" t="s">
        <v>82</v>
      </c>
    </row>
    <row r="4" spans="1:46" s="1" customFormat="1" ht="24.9" customHeight="1">
      <c r="B4" s="20"/>
      <c r="D4" s="103" t="s">
        <v>89</v>
      </c>
      <c r="L4" s="20"/>
      <c r="M4" s="104" t="s">
        <v>10</v>
      </c>
      <c r="AT4" s="17" t="s">
        <v>4</v>
      </c>
    </row>
    <row r="5" spans="1:46" s="1" customFormat="1" ht="6.9" customHeight="1">
      <c r="B5" s="20"/>
      <c r="L5" s="20"/>
    </row>
    <row r="6" spans="1:46" s="1" customFormat="1" ht="12" customHeight="1">
      <c r="B6" s="20"/>
      <c r="D6" s="105" t="s">
        <v>16</v>
      </c>
      <c r="L6" s="20"/>
    </row>
    <row r="7" spans="1:46" s="1" customFormat="1" ht="14.4" customHeight="1">
      <c r="B7" s="20"/>
      <c r="E7" s="353" t="str">
        <f>'Rekapitulace zakázky'!K6</f>
        <v>Oprava kolejí a výhybek v žst. Kopidlno</v>
      </c>
      <c r="F7" s="354"/>
      <c r="G7" s="354"/>
      <c r="H7" s="354"/>
      <c r="L7" s="20"/>
    </row>
    <row r="8" spans="1:46" s="2" customFormat="1" ht="12" customHeight="1">
      <c r="A8" s="34"/>
      <c r="B8" s="39"/>
      <c r="C8" s="34"/>
      <c r="D8" s="105" t="s">
        <v>90</v>
      </c>
      <c r="E8" s="34"/>
      <c r="F8" s="34"/>
      <c r="G8" s="34"/>
      <c r="H8" s="34"/>
      <c r="I8" s="34"/>
      <c r="J8" s="34"/>
      <c r="K8" s="34"/>
      <c r="L8" s="106"/>
      <c r="S8" s="34"/>
      <c r="T8" s="34"/>
      <c r="U8" s="34"/>
      <c r="V8" s="34"/>
      <c r="W8" s="34"/>
      <c r="X8" s="34"/>
      <c r="Y8" s="34"/>
      <c r="Z8" s="34"/>
      <c r="AA8" s="34"/>
      <c r="AB8" s="34"/>
      <c r="AC8" s="34"/>
      <c r="AD8" s="34"/>
      <c r="AE8" s="34"/>
    </row>
    <row r="9" spans="1:46" s="2" customFormat="1" ht="14.4" customHeight="1">
      <c r="A9" s="34"/>
      <c r="B9" s="39"/>
      <c r="C9" s="34"/>
      <c r="D9" s="34"/>
      <c r="E9" s="355" t="s">
        <v>91</v>
      </c>
      <c r="F9" s="356"/>
      <c r="G9" s="356"/>
      <c r="H9" s="356"/>
      <c r="I9" s="34"/>
      <c r="J9" s="34"/>
      <c r="K9" s="34"/>
      <c r="L9" s="106"/>
      <c r="S9" s="34"/>
      <c r="T9" s="34"/>
      <c r="U9" s="34"/>
      <c r="V9" s="34"/>
      <c r="W9" s="34"/>
      <c r="X9" s="34"/>
      <c r="Y9" s="34"/>
      <c r="Z9" s="34"/>
      <c r="AA9" s="34"/>
      <c r="AB9" s="34"/>
      <c r="AC9" s="34"/>
      <c r="AD9" s="34"/>
      <c r="AE9" s="34"/>
    </row>
    <row r="10" spans="1:46" s="2" customFormat="1" ht="10.199999999999999">
      <c r="A10" s="34"/>
      <c r="B10" s="39"/>
      <c r="C10" s="34"/>
      <c r="D10" s="34"/>
      <c r="E10" s="34"/>
      <c r="F10" s="34"/>
      <c r="G10" s="34"/>
      <c r="H10" s="34"/>
      <c r="I10" s="34"/>
      <c r="J10" s="34"/>
      <c r="K10" s="34"/>
      <c r="L10" s="106"/>
      <c r="S10" s="34"/>
      <c r="T10" s="34"/>
      <c r="U10" s="34"/>
      <c r="V10" s="34"/>
      <c r="W10" s="34"/>
      <c r="X10" s="34"/>
      <c r="Y10" s="34"/>
      <c r="Z10" s="34"/>
      <c r="AA10" s="34"/>
      <c r="AB10" s="34"/>
      <c r="AC10" s="34"/>
      <c r="AD10" s="34"/>
      <c r="AE10" s="34"/>
    </row>
    <row r="11" spans="1:46" s="2" customFormat="1" ht="12" customHeight="1">
      <c r="A11" s="34"/>
      <c r="B11" s="39"/>
      <c r="C11" s="34"/>
      <c r="D11" s="105" t="s">
        <v>18</v>
      </c>
      <c r="E11" s="34"/>
      <c r="F11" s="107" t="s">
        <v>19</v>
      </c>
      <c r="G11" s="34"/>
      <c r="H11" s="34"/>
      <c r="I11" s="105" t="s">
        <v>20</v>
      </c>
      <c r="J11" s="107" t="s">
        <v>19</v>
      </c>
      <c r="K11" s="34"/>
      <c r="L11" s="106"/>
      <c r="S11" s="34"/>
      <c r="T11" s="34"/>
      <c r="U11" s="34"/>
      <c r="V11" s="34"/>
      <c r="W11" s="34"/>
      <c r="X11" s="34"/>
      <c r="Y11" s="34"/>
      <c r="Z11" s="34"/>
      <c r="AA11" s="34"/>
      <c r="AB11" s="34"/>
      <c r="AC11" s="34"/>
      <c r="AD11" s="34"/>
      <c r="AE11" s="34"/>
    </row>
    <row r="12" spans="1:46" s="2" customFormat="1" ht="12" customHeight="1">
      <c r="A12" s="34"/>
      <c r="B12" s="39"/>
      <c r="C12" s="34"/>
      <c r="D12" s="105" t="s">
        <v>21</v>
      </c>
      <c r="E12" s="34"/>
      <c r="F12" s="107" t="s">
        <v>22</v>
      </c>
      <c r="G12" s="34"/>
      <c r="H12" s="34"/>
      <c r="I12" s="105" t="s">
        <v>23</v>
      </c>
      <c r="J12" s="108" t="str">
        <f>'Rekapitulace zakázky'!AN8</f>
        <v>3. 8. 2020</v>
      </c>
      <c r="K12" s="34"/>
      <c r="L12" s="106"/>
      <c r="S12" s="34"/>
      <c r="T12" s="34"/>
      <c r="U12" s="34"/>
      <c r="V12" s="34"/>
      <c r="W12" s="34"/>
      <c r="X12" s="34"/>
      <c r="Y12" s="34"/>
      <c r="Z12" s="34"/>
      <c r="AA12" s="34"/>
      <c r="AB12" s="34"/>
      <c r="AC12" s="34"/>
      <c r="AD12" s="34"/>
      <c r="AE12" s="34"/>
    </row>
    <row r="13" spans="1:46" s="2" customFormat="1" ht="10.8" customHeight="1">
      <c r="A13" s="34"/>
      <c r="B13" s="39"/>
      <c r="C13" s="34"/>
      <c r="D13" s="34"/>
      <c r="E13" s="34"/>
      <c r="F13" s="34"/>
      <c r="G13" s="34"/>
      <c r="H13" s="34"/>
      <c r="I13" s="34"/>
      <c r="J13" s="34"/>
      <c r="K13" s="34"/>
      <c r="L13" s="106"/>
      <c r="S13" s="34"/>
      <c r="T13" s="34"/>
      <c r="U13" s="34"/>
      <c r="V13" s="34"/>
      <c r="W13" s="34"/>
      <c r="X13" s="34"/>
      <c r="Y13" s="34"/>
      <c r="Z13" s="34"/>
      <c r="AA13" s="34"/>
      <c r="AB13" s="34"/>
      <c r="AC13" s="34"/>
      <c r="AD13" s="34"/>
      <c r="AE13" s="34"/>
    </row>
    <row r="14" spans="1:46" s="2" customFormat="1" ht="12" customHeight="1">
      <c r="A14" s="34"/>
      <c r="B14" s="39"/>
      <c r="C14" s="34"/>
      <c r="D14" s="105" t="s">
        <v>25</v>
      </c>
      <c r="E14" s="34"/>
      <c r="F14" s="34"/>
      <c r="G14" s="34"/>
      <c r="H14" s="34"/>
      <c r="I14" s="105" t="s">
        <v>26</v>
      </c>
      <c r="J14" s="107" t="s">
        <v>19</v>
      </c>
      <c r="K14" s="34"/>
      <c r="L14" s="106"/>
      <c r="S14" s="34"/>
      <c r="T14" s="34"/>
      <c r="U14" s="34"/>
      <c r="V14" s="34"/>
      <c r="W14" s="34"/>
      <c r="X14" s="34"/>
      <c r="Y14" s="34"/>
      <c r="Z14" s="34"/>
      <c r="AA14" s="34"/>
      <c r="AB14" s="34"/>
      <c r="AC14" s="34"/>
      <c r="AD14" s="34"/>
      <c r="AE14" s="34"/>
    </row>
    <row r="15" spans="1:46" s="2" customFormat="1" ht="18" customHeight="1">
      <c r="A15" s="34"/>
      <c r="B15" s="39"/>
      <c r="C15" s="34"/>
      <c r="D15" s="34"/>
      <c r="E15" s="107" t="s">
        <v>27</v>
      </c>
      <c r="F15" s="34"/>
      <c r="G15" s="34"/>
      <c r="H15" s="34"/>
      <c r="I15" s="105" t="s">
        <v>28</v>
      </c>
      <c r="J15" s="107" t="s">
        <v>19</v>
      </c>
      <c r="K15" s="34"/>
      <c r="L15" s="106"/>
      <c r="S15" s="34"/>
      <c r="T15" s="34"/>
      <c r="U15" s="34"/>
      <c r="V15" s="34"/>
      <c r="W15" s="34"/>
      <c r="X15" s="34"/>
      <c r="Y15" s="34"/>
      <c r="Z15" s="34"/>
      <c r="AA15" s="34"/>
      <c r="AB15" s="34"/>
      <c r="AC15" s="34"/>
      <c r="AD15" s="34"/>
      <c r="AE15" s="34"/>
    </row>
    <row r="16" spans="1:46" s="2" customFormat="1" ht="6.9" customHeight="1">
      <c r="A16" s="34"/>
      <c r="B16" s="39"/>
      <c r="C16" s="34"/>
      <c r="D16" s="34"/>
      <c r="E16" s="34"/>
      <c r="F16" s="34"/>
      <c r="G16" s="34"/>
      <c r="H16" s="34"/>
      <c r="I16" s="34"/>
      <c r="J16" s="34"/>
      <c r="K16" s="34"/>
      <c r="L16" s="106"/>
      <c r="S16" s="34"/>
      <c r="T16" s="34"/>
      <c r="U16" s="34"/>
      <c r="V16" s="34"/>
      <c r="W16" s="34"/>
      <c r="X16" s="34"/>
      <c r="Y16" s="34"/>
      <c r="Z16" s="34"/>
      <c r="AA16" s="34"/>
      <c r="AB16" s="34"/>
      <c r="AC16" s="34"/>
      <c r="AD16" s="34"/>
      <c r="AE16" s="34"/>
    </row>
    <row r="17" spans="1:31" s="2" customFormat="1" ht="12" customHeight="1">
      <c r="A17" s="34"/>
      <c r="B17" s="39"/>
      <c r="C17" s="34"/>
      <c r="D17" s="105" t="s">
        <v>29</v>
      </c>
      <c r="E17" s="34"/>
      <c r="F17" s="34"/>
      <c r="G17" s="34"/>
      <c r="H17" s="34"/>
      <c r="I17" s="105" t="s">
        <v>26</v>
      </c>
      <c r="J17" s="30" t="str">
        <f>'Rekapitulace zakázky'!AN13</f>
        <v>Vyplň údaj</v>
      </c>
      <c r="K17" s="34"/>
      <c r="L17" s="106"/>
      <c r="S17" s="34"/>
      <c r="T17" s="34"/>
      <c r="U17" s="34"/>
      <c r="V17" s="34"/>
      <c r="W17" s="34"/>
      <c r="X17" s="34"/>
      <c r="Y17" s="34"/>
      <c r="Z17" s="34"/>
      <c r="AA17" s="34"/>
      <c r="AB17" s="34"/>
      <c r="AC17" s="34"/>
      <c r="AD17" s="34"/>
      <c r="AE17" s="34"/>
    </row>
    <row r="18" spans="1:31" s="2" customFormat="1" ht="18" customHeight="1">
      <c r="A18" s="34"/>
      <c r="B18" s="39"/>
      <c r="C18" s="34"/>
      <c r="D18" s="34"/>
      <c r="E18" s="357" t="str">
        <f>'Rekapitulace zakázky'!E14</f>
        <v>Vyplň údaj</v>
      </c>
      <c r="F18" s="358"/>
      <c r="G18" s="358"/>
      <c r="H18" s="358"/>
      <c r="I18" s="105" t="s">
        <v>28</v>
      </c>
      <c r="J18" s="30" t="str">
        <f>'Rekapitulace zakázky'!AN14</f>
        <v>Vyplň údaj</v>
      </c>
      <c r="K18" s="34"/>
      <c r="L18" s="106"/>
      <c r="S18" s="34"/>
      <c r="T18" s="34"/>
      <c r="U18" s="34"/>
      <c r="V18" s="34"/>
      <c r="W18" s="34"/>
      <c r="X18" s="34"/>
      <c r="Y18" s="34"/>
      <c r="Z18" s="34"/>
      <c r="AA18" s="34"/>
      <c r="AB18" s="34"/>
      <c r="AC18" s="34"/>
      <c r="AD18" s="34"/>
      <c r="AE18" s="34"/>
    </row>
    <row r="19" spans="1:31" s="2" customFormat="1" ht="6.9" customHeight="1">
      <c r="A19" s="34"/>
      <c r="B19" s="39"/>
      <c r="C19" s="34"/>
      <c r="D19" s="34"/>
      <c r="E19" s="34"/>
      <c r="F19" s="34"/>
      <c r="G19" s="34"/>
      <c r="H19" s="34"/>
      <c r="I19" s="34"/>
      <c r="J19" s="34"/>
      <c r="K19" s="34"/>
      <c r="L19" s="106"/>
      <c r="S19" s="34"/>
      <c r="T19" s="34"/>
      <c r="U19" s="34"/>
      <c r="V19" s="34"/>
      <c r="W19" s="34"/>
      <c r="X19" s="34"/>
      <c r="Y19" s="34"/>
      <c r="Z19" s="34"/>
      <c r="AA19" s="34"/>
      <c r="AB19" s="34"/>
      <c r="AC19" s="34"/>
      <c r="AD19" s="34"/>
      <c r="AE19" s="34"/>
    </row>
    <row r="20" spans="1:31" s="2" customFormat="1" ht="12" customHeight="1">
      <c r="A20" s="34"/>
      <c r="B20" s="39"/>
      <c r="C20" s="34"/>
      <c r="D20" s="105" t="s">
        <v>31</v>
      </c>
      <c r="E20" s="34"/>
      <c r="F20" s="34"/>
      <c r="G20" s="34"/>
      <c r="H20" s="34"/>
      <c r="I20" s="105" t="s">
        <v>26</v>
      </c>
      <c r="J20" s="107" t="s">
        <v>19</v>
      </c>
      <c r="K20" s="34"/>
      <c r="L20" s="106"/>
      <c r="S20" s="34"/>
      <c r="T20" s="34"/>
      <c r="U20" s="34"/>
      <c r="V20" s="34"/>
      <c r="W20" s="34"/>
      <c r="X20" s="34"/>
      <c r="Y20" s="34"/>
      <c r="Z20" s="34"/>
      <c r="AA20" s="34"/>
      <c r="AB20" s="34"/>
      <c r="AC20" s="34"/>
      <c r="AD20" s="34"/>
      <c r="AE20" s="34"/>
    </row>
    <row r="21" spans="1:31" s="2" customFormat="1" ht="18" customHeight="1">
      <c r="A21" s="34"/>
      <c r="B21" s="39"/>
      <c r="C21" s="34"/>
      <c r="D21" s="34"/>
      <c r="E21" s="107" t="s">
        <v>32</v>
      </c>
      <c r="F21" s="34"/>
      <c r="G21" s="34"/>
      <c r="H21" s="34"/>
      <c r="I21" s="105" t="s">
        <v>28</v>
      </c>
      <c r="J21" s="107" t="s">
        <v>19</v>
      </c>
      <c r="K21" s="34"/>
      <c r="L21" s="106"/>
      <c r="S21" s="34"/>
      <c r="T21" s="34"/>
      <c r="U21" s="34"/>
      <c r="V21" s="34"/>
      <c r="W21" s="34"/>
      <c r="X21" s="34"/>
      <c r="Y21" s="34"/>
      <c r="Z21" s="34"/>
      <c r="AA21" s="34"/>
      <c r="AB21" s="34"/>
      <c r="AC21" s="34"/>
      <c r="AD21" s="34"/>
      <c r="AE21" s="34"/>
    </row>
    <row r="22" spans="1:31" s="2" customFormat="1" ht="6.9" customHeight="1">
      <c r="A22" s="34"/>
      <c r="B22" s="39"/>
      <c r="C22" s="34"/>
      <c r="D22" s="34"/>
      <c r="E22" s="34"/>
      <c r="F22" s="34"/>
      <c r="G22" s="34"/>
      <c r="H22" s="34"/>
      <c r="I22" s="34"/>
      <c r="J22" s="34"/>
      <c r="K22" s="34"/>
      <c r="L22" s="106"/>
      <c r="S22" s="34"/>
      <c r="T22" s="34"/>
      <c r="U22" s="34"/>
      <c r="V22" s="34"/>
      <c r="W22" s="34"/>
      <c r="X22" s="34"/>
      <c r="Y22" s="34"/>
      <c r="Z22" s="34"/>
      <c r="AA22" s="34"/>
      <c r="AB22" s="34"/>
      <c r="AC22" s="34"/>
      <c r="AD22" s="34"/>
      <c r="AE22" s="34"/>
    </row>
    <row r="23" spans="1:31" s="2" customFormat="1" ht="12" customHeight="1">
      <c r="A23" s="34"/>
      <c r="B23" s="39"/>
      <c r="C23" s="34"/>
      <c r="D23" s="105" t="s">
        <v>34</v>
      </c>
      <c r="E23" s="34"/>
      <c r="F23" s="34"/>
      <c r="G23" s="34"/>
      <c r="H23" s="34"/>
      <c r="I23" s="105" t="s">
        <v>26</v>
      </c>
      <c r="J23" s="107" t="s">
        <v>19</v>
      </c>
      <c r="K23" s="34"/>
      <c r="L23" s="106"/>
      <c r="S23" s="34"/>
      <c r="T23" s="34"/>
      <c r="U23" s="34"/>
      <c r="V23" s="34"/>
      <c r="W23" s="34"/>
      <c r="X23" s="34"/>
      <c r="Y23" s="34"/>
      <c r="Z23" s="34"/>
      <c r="AA23" s="34"/>
      <c r="AB23" s="34"/>
      <c r="AC23" s="34"/>
      <c r="AD23" s="34"/>
      <c r="AE23" s="34"/>
    </row>
    <row r="24" spans="1:31" s="2" customFormat="1" ht="18" customHeight="1">
      <c r="A24" s="34"/>
      <c r="B24" s="39"/>
      <c r="C24" s="34"/>
      <c r="D24" s="34"/>
      <c r="E24" s="107" t="s">
        <v>35</v>
      </c>
      <c r="F24" s="34"/>
      <c r="G24" s="34"/>
      <c r="H24" s="34"/>
      <c r="I24" s="105" t="s">
        <v>28</v>
      </c>
      <c r="J24" s="107" t="s">
        <v>19</v>
      </c>
      <c r="K24" s="34"/>
      <c r="L24" s="106"/>
      <c r="S24" s="34"/>
      <c r="T24" s="34"/>
      <c r="U24" s="34"/>
      <c r="V24" s="34"/>
      <c r="W24" s="34"/>
      <c r="X24" s="34"/>
      <c r="Y24" s="34"/>
      <c r="Z24" s="34"/>
      <c r="AA24" s="34"/>
      <c r="AB24" s="34"/>
      <c r="AC24" s="34"/>
      <c r="AD24" s="34"/>
      <c r="AE24" s="34"/>
    </row>
    <row r="25" spans="1:31" s="2" customFormat="1" ht="6.9" customHeight="1">
      <c r="A25" s="34"/>
      <c r="B25" s="39"/>
      <c r="C25" s="34"/>
      <c r="D25" s="34"/>
      <c r="E25" s="34"/>
      <c r="F25" s="34"/>
      <c r="G25" s="34"/>
      <c r="H25" s="34"/>
      <c r="I25" s="34"/>
      <c r="J25" s="34"/>
      <c r="K25" s="34"/>
      <c r="L25" s="106"/>
      <c r="S25" s="34"/>
      <c r="T25" s="34"/>
      <c r="U25" s="34"/>
      <c r="V25" s="34"/>
      <c r="W25" s="34"/>
      <c r="X25" s="34"/>
      <c r="Y25" s="34"/>
      <c r="Z25" s="34"/>
      <c r="AA25" s="34"/>
      <c r="AB25" s="34"/>
      <c r="AC25" s="34"/>
      <c r="AD25" s="34"/>
      <c r="AE25" s="34"/>
    </row>
    <row r="26" spans="1:31" s="2" customFormat="1" ht="12" customHeight="1">
      <c r="A26" s="34"/>
      <c r="B26" s="39"/>
      <c r="C26" s="34"/>
      <c r="D26" s="105" t="s">
        <v>36</v>
      </c>
      <c r="E26" s="34"/>
      <c r="F26" s="34"/>
      <c r="G26" s="34"/>
      <c r="H26" s="34"/>
      <c r="I26" s="34"/>
      <c r="J26" s="34"/>
      <c r="K26" s="34"/>
      <c r="L26" s="106"/>
      <c r="S26" s="34"/>
      <c r="T26" s="34"/>
      <c r="U26" s="34"/>
      <c r="V26" s="34"/>
      <c r="W26" s="34"/>
      <c r="X26" s="34"/>
      <c r="Y26" s="34"/>
      <c r="Z26" s="34"/>
      <c r="AA26" s="34"/>
      <c r="AB26" s="34"/>
      <c r="AC26" s="34"/>
      <c r="AD26" s="34"/>
      <c r="AE26" s="34"/>
    </row>
    <row r="27" spans="1:31" s="8" customFormat="1" ht="84" customHeight="1">
      <c r="A27" s="109"/>
      <c r="B27" s="110"/>
      <c r="C27" s="109"/>
      <c r="D27" s="109"/>
      <c r="E27" s="359" t="s">
        <v>37</v>
      </c>
      <c r="F27" s="359"/>
      <c r="G27" s="359"/>
      <c r="H27" s="359"/>
      <c r="I27" s="109"/>
      <c r="J27" s="109"/>
      <c r="K27" s="109"/>
      <c r="L27" s="111"/>
      <c r="S27" s="109"/>
      <c r="T27" s="109"/>
      <c r="U27" s="109"/>
      <c r="V27" s="109"/>
      <c r="W27" s="109"/>
      <c r="X27" s="109"/>
      <c r="Y27" s="109"/>
      <c r="Z27" s="109"/>
      <c r="AA27" s="109"/>
      <c r="AB27" s="109"/>
      <c r="AC27" s="109"/>
      <c r="AD27" s="109"/>
      <c r="AE27" s="109"/>
    </row>
    <row r="28" spans="1:31" s="2" customFormat="1" ht="6.9" customHeight="1">
      <c r="A28" s="34"/>
      <c r="B28" s="39"/>
      <c r="C28" s="34"/>
      <c r="D28" s="34"/>
      <c r="E28" s="34"/>
      <c r="F28" s="34"/>
      <c r="G28" s="34"/>
      <c r="H28" s="34"/>
      <c r="I28" s="34"/>
      <c r="J28" s="34"/>
      <c r="K28" s="34"/>
      <c r="L28" s="106"/>
      <c r="S28" s="34"/>
      <c r="T28" s="34"/>
      <c r="U28" s="34"/>
      <c r="V28" s="34"/>
      <c r="W28" s="34"/>
      <c r="X28" s="34"/>
      <c r="Y28" s="34"/>
      <c r="Z28" s="34"/>
      <c r="AA28" s="34"/>
      <c r="AB28" s="34"/>
      <c r="AC28" s="34"/>
      <c r="AD28" s="34"/>
      <c r="AE28" s="34"/>
    </row>
    <row r="29" spans="1:31" s="2" customFormat="1" ht="6.9" customHeight="1">
      <c r="A29" s="34"/>
      <c r="B29" s="39"/>
      <c r="C29" s="34"/>
      <c r="D29" s="112"/>
      <c r="E29" s="112"/>
      <c r="F29" s="112"/>
      <c r="G29" s="112"/>
      <c r="H29" s="112"/>
      <c r="I29" s="112"/>
      <c r="J29" s="112"/>
      <c r="K29" s="112"/>
      <c r="L29" s="106"/>
      <c r="S29" s="34"/>
      <c r="T29" s="34"/>
      <c r="U29" s="34"/>
      <c r="V29" s="34"/>
      <c r="W29" s="34"/>
      <c r="X29" s="34"/>
      <c r="Y29" s="34"/>
      <c r="Z29" s="34"/>
      <c r="AA29" s="34"/>
      <c r="AB29" s="34"/>
      <c r="AC29" s="34"/>
      <c r="AD29" s="34"/>
      <c r="AE29" s="34"/>
    </row>
    <row r="30" spans="1:31" s="2" customFormat="1" ht="25.35" customHeight="1">
      <c r="A30" s="34"/>
      <c r="B30" s="39"/>
      <c r="C30" s="34"/>
      <c r="D30" s="113" t="s">
        <v>38</v>
      </c>
      <c r="E30" s="34"/>
      <c r="F30" s="34"/>
      <c r="G30" s="34"/>
      <c r="H30" s="34"/>
      <c r="I30" s="34"/>
      <c r="J30" s="114">
        <f>ROUND(J82, 2)</f>
        <v>0</v>
      </c>
      <c r="K30" s="34"/>
      <c r="L30" s="106"/>
      <c r="S30" s="34"/>
      <c r="T30" s="34"/>
      <c r="U30" s="34"/>
      <c r="V30" s="34"/>
      <c r="W30" s="34"/>
      <c r="X30" s="34"/>
      <c r="Y30" s="34"/>
      <c r="Z30" s="34"/>
      <c r="AA30" s="34"/>
      <c r="AB30" s="34"/>
      <c r="AC30" s="34"/>
      <c r="AD30" s="34"/>
      <c r="AE30" s="34"/>
    </row>
    <row r="31" spans="1:31" s="2" customFormat="1" ht="6.9" customHeight="1">
      <c r="A31" s="34"/>
      <c r="B31" s="39"/>
      <c r="C31" s="34"/>
      <c r="D31" s="112"/>
      <c r="E31" s="112"/>
      <c r="F31" s="112"/>
      <c r="G31" s="112"/>
      <c r="H31" s="112"/>
      <c r="I31" s="112"/>
      <c r="J31" s="112"/>
      <c r="K31" s="112"/>
      <c r="L31" s="106"/>
      <c r="S31" s="34"/>
      <c r="T31" s="34"/>
      <c r="U31" s="34"/>
      <c r="V31" s="34"/>
      <c r="W31" s="34"/>
      <c r="X31" s="34"/>
      <c r="Y31" s="34"/>
      <c r="Z31" s="34"/>
      <c r="AA31" s="34"/>
      <c r="AB31" s="34"/>
      <c r="AC31" s="34"/>
      <c r="AD31" s="34"/>
      <c r="AE31" s="34"/>
    </row>
    <row r="32" spans="1:31" s="2" customFormat="1" ht="14.4" customHeight="1">
      <c r="A32" s="34"/>
      <c r="B32" s="39"/>
      <c r="C32" s="34"/>
      <c r="D32" s="34"/>
      <c r="E32" s="34"/>
      <c r="F32" s="115" t="s">
        <v>40</v>
      </c>
      <c r="G32" s="34"/>
      <c r="H32" s="34"/>
      <c r="I32" s="115" t="s">
        <v>39</v>
      </c>
      <c r="J32" s="115" t="s">
        <v>41</v>
      </c>
      <c r="K32" s="34"/>
      <c r="L32" s="106"/>
      <c r="S32" s="34"/>
      <c r="T32" s="34"/>
      <c r="U32" s="34"/>
      <c r="V32" s="34"/>
      <c r="W32" s="34"/>
      <c r="X32" s="34"/>
      <c r="Y32" s="34"/>
      <c r="Z32" s="34"/>
      <c r="AA32" s="34"/>
      <c r="AB32" s="34"/>
      <c r="AC32" s="34"/>
      <c r="AD32" s="34"/>
      <c r="AE32" s="34"/>
    </row>
    <row r="33" spans="1:31" s="2" customFormat="1" ht="14.4" customHeight="1">
      <c r="A33" s="34"/>
      <c r="B33" s="39"/>
      <c r="C33" s="34"/>
      <c r="D33" s="116" t="s">
        <v>42</v>
      </c>
      <c r="E33" s="105" t="s">
        <v>43</v>
      </c>
      <c r="F33" s="117">
        <f>ROUND((SUM(BE82:BE598)),  2)</f>
        <v>0</v>
      </c>
      <c r="G33" s="34"/>
      <c r="H33" s="34"/>
      <c r="I33" s="118">
        <v>0.21</v>
      </c>
      <c r="J33" s="117">
        <f>ROUND(((SUM(BE82:BE598))*I33),  2)</f>
        <v>0</v>
      </c>
      <c r="K33" s="34"/>
      <c r="L33" s="106"/>
      <c r="S33" s="34"/>
      <c r="T33" s="34"/>
      <c r="U33" s="34"/>
      <c r="V33" s="34"/>
      <c r="W33" s="34"/>
      <c r="X33" s="34"/>
      <c r="Y33" s="34"/>
      <c r="Z33" s="34"/>
      <c r="AA33" s="34"/>
      <c r="AB33" s="34"/>
      <c r="AC33" s="34"/>
      <c r="AD33" s="34"/>
      <c r="AE33" s="34"/>
    </row>
    <row r="34" spans="1:31" s="2" customFormat="1" ht="14.4" customHeight="1">
      <c r="A34" s="34"/>
      <c r="B34" s="39"/>
      <c r="C34" s="34"/>
      <c r="D34" s="34"/>
      <c r="E34" s="105" t="s">
        <v>44</v>
      </c>
      <c r="F34" s="117">
        <f>ROUND((SUM(BF82:BF598)),  2)</f>
        <v>0</v>
      </c>
      <c r="G34" s="34"/>
      <c r="H34" s="34"/>
      <c r="I34" s="118">
        <v>0.15</v>
      </c>
      <c r="J34" s="117">
        <f>ROUND(((SUM(BF82:BF598))*I34),  2)</f>
        <v>0</v>
      </c>
      <c r="K34" s="34"/>
      <c r="L34" s="106"/>
      <c r="S34" s="34"/>
      <c r="T34" s="34"/>
      <c r="U34" s="34"/>
      <c r="V34" s="34"/>
      <c r="W34" s="34"/>
      <c r="X34" s="34"/>
      <c r="Y34" s="34"/>
      <c r="Z34" s="34"/>
      <c r="AA34" s="34"/>
      <c r="AB34" s="34"/>
      <c r="AC34" s="34"/>
      <c r="AD34" s="34"/>
      <c r="AE34" s="34"/>
    </row>
    <row r="35" spans="1:31" s="2" customFormat="1" ht="14.4" hidden="1" customHeight="1">
      <c r="A35" s="34"/>
      <c r="B35" s="39"/>
      <c r="C35" s="34"/>
      <c r="D35" s="34"/>
      <c r="E35" s="105" t="s">
        <v>45</v>
      </c>
      <c r="F35" s="117">
        <f>ROUND((SUM(BG82:BG598)),  2)</f>
        <v>0</v>
      </c>
      <c r="G35" s="34"/>
      <c r="H35" s="34"/>
      <c r="I35" s="118">
        <v>0.21</v>
      </c>
      <c r="J35" s="117">
        <f>0</f>
        <v>0</v>
      </c>
      <c r="K35" s="34"/>
      <c r="L35" s="106"/>
      <c r="S35" s="34"/>
      <c r="T35" s="34"/>
      <c r="U35" s="34"/>
      <c r="V35" s="34"/>
      <c r="W35" s="34"/>
      <c r="X35" s="34"/>
      <c r="Y35" s="34"/>
      <c r="Z35" s="34"/>
      <c r="AA35" s="34"/>
      <c r="AB35" s="34"/>
      <c r="AC35" s="34"/>
      <c r="AD35" s="34"/>
      <c r="AE35" s="34"/>
    </row>
    <row r="36" spans="1:31" s="2" customFormat="1" ht="14.4" hidden="1" customHeight="1">
      <c r="A36" s="34"/>
      <c r="B36" s="39"/>
      <c r="C36" s="34"/>
      <c r="D36" s="34"/>
      <c r="E36" s="105" t="s">
        <v>46</v>
      </c>
      <c r="F36" s="117">
        <f>ROUND((SUM(BH82:BH598)),  2)</f>
        <v>0</v>
      </c>
      <c r="G36" s="34"/>
      <c r="H36" s="34"/>
      <c r="I36" s="118">
        <v>0.15</v>
      </c>
      <c r="J36" s="117">
        <f>0</f>
        <v>0</v>
      </c>
      <c r="K36" s="34"/>
      <c r="L36" s="106"/>
      <c r="S36" s="34"/>
      <c r="T36" s="34"/>
      <c r="U36" s="34"/>
      <c r="V36" s="34"/>
      <c r="W36" s="34"/>
      <c r="X36" s="34"/>
      <c r="Y36" s="34"/>
      <c r="Z36" s="34"/>
      <c r="AA36" s="34"/>
      <c r="AB36" s="34"/>
      <c r="AC36" s="34"/>
      <c r="AD36" s="34"/>
      <c r="AE36" s="34"/>
    </row>
    <row r="37" spans="1:31" s="2" customFormat="1" ht="14.4" hidden="1" customHeight="1">
      <c r="A37" s="34"/>
      <c r="B37" s="39"/>
      <c r="C37" s="34"/>
      <c r="D37" s="34"/>
      <c r="E37" s="105" t="s">
        <v>47</v>
      </c>
      <c r="F37" s="117">
        <f>ROUND((SUM(BI82:BI598)),  2)</f>
        <v>0</v>
      </c>
      <c r="G37" s="34"/>
      <c r="H37" s="34"/>
      <c r="I37" s="118">
        <v>0</v>
      </c>
      <c r="J37" s="117">
        <f>0</f>
        <v>0</v>
      </c>
      <c r="K37" s="34"/>
      <c r="L37" s="106"/>
      <c r="S37" s="34"/>
      <c r="T37" s="34"/>
      <c r="U37" s="34"/>
      <c r="V37" s="34"/>
      <c r="W37" s="34"/>
      <c r="X37" s="34"/>
      <c r="Y37" s="34"/>
      <c r="Z37" s="34"/>
      <c r="AA37" s="34"/>
      <c r="AB37" s="34"/>
      <c r="AC37" s="34"/>
      <c r="AD37" s="34"/>
      <c r="AE37" s="34"/>
    </row>
    <row r="38" spans="1:31" s="2" customFormat="1" ht="6.9" customHeight="1">
      <c r="A38" s="34"/>
      <c r="B38" s="39"/>
      <c r="C38" s="34"/>
      <c r="D38" s="34"/>
      <c r="E38" s="34"/>
      <c r="F38" s="34"/>
      <c r="G38" s="34"/>
      <c r="H38" s="34"/>
      <c r="I38" s="34"/>
      <c r="J38" s="34"/>
      <c r="K38" s="34"/>
      <c r="L38" s="106"/>
      <c r="S38" s="34"/>
      <c r="T38" s="34"/>
      <c r="U38" s="34"/>
      <c r="V38" s="34"/>
      <c r="W38" s="34"/>
      <c r="X38" s="34"/>
      <c r="Y38" s="34"/>
      <c r="Z38" s="34"/>
      <c r="AA38" s="34"/>
      <c r="AB38" s="34"/>
      <c r="AC38" s="34"/>
      <c r="AD38" s="34"/>
      <c r="AE38" s="34"/>
    </row>
    <row r="39" spans="1:31" s="2" customFormat="1" ht="25.35" customHeight="1">
      <c r="A39" s="34"/>
      <c r="B39" s="39"/>
      <c r="C39" s="119"/>
      <c r="D39" s="120" t="s">
        <v>48</v>
      </c>
      <c r="E39" s="121"/>
      <c r="F39" s="121"/>
      <c r="G39" s="122" t="s">
        <v>49</v>
      </c>
      <c r="H39" s="123" t="s">
        <v>50</v>
      </c>
      <c r="I39" s="121"/>
      <c r="J39" s="124">
        <f>SUM(J30:J37)</f>
        <v>0</v>
      </c>
      <c r="K39" s="125"/>
      <c r="L39" s="106"/>
      <c r="S39" s="34"/>
      <c r="T39" s="34"/>
      <c r="U39" s="34"/>
      <c r="V39" s="34"/>
      <c r="W39" s="34"/>
      <c r="X39" s="34"/>
      <c r="Y39" s="34"/>
      <c r="Z39" s="34"/>
      <c r="AA39" s="34"/>
      <c r="AB39" s="34"/>
      <c r="AC39" s="34"/>
      <c r="AD39" s="34"/>
      <c r="AE39" s="34"/>
    </row>
    <row r="40" spans="1:31" s="2" customFormat="1" ht="14.4" customHeight="1">
      <c r="A40" s="34"/>
      <c r="B40" s="126"/>
      <c r="C40" s="127"/>
      <c r="D40" s="127"/>
      <c r="E40" s="127"/>
      <c r="F40" s="127"/>
      <c r="G40" s="127"/>
      <c r="H40" s="127"/>
      <c r="I40" s="127"/>
      <c r="J40" s="127"/>
      <c r="K40" s="127"/>
      <c r="L40" s="106"/>
      <c r="S40" s="34"/>
      <c r="T40" s="34"/>
      <c r="U40" s="34"/>
      <c r="V40" s="34"/>
      <c r="W40" s="34"/>
      <c r="X40" s="34"/>
      <c r="Y40" s="34"/>
      <c r="Z40" s="34"/>
      <c r="AA40" s="34"/>
      <c r="AB40" s="34"/>
      <c r="AC40" s="34"/>
      <c r="AD40" s="34"/>
      <c r="AE40" s="34"/>
    </row>
    <row r="44" spans="1:31" s="2" customFormat="1" ht="6.9" customHeight="1">
      <c r="A44" s="34"/>
      <c r="B44" s="128"/>
      <c r="C44" s="129"/>
      <c r="D44" s="129"/>
      <c r="E44" s="129"/>
      <c r="F44" s="129"/>
      <c r="G44" s="129"/>
      <c r="H44" s="129"/>
      <c r="I44" s="129"/>
      <c r="J44" s="129"/>
      <c r="K44" s="129"/>
      <c r="L44" s="106"/>
      <c r="S44" s="34"/>
      <c r="T44" s="34"/>
      <c r="U44" s="34"/>
      <c r="V44" s="34"/>
      <c r="W44" s="34"/>
      <c r="X44" s="34"/>
      <c r="Y44" s="34"/>
      <c r="Z44" s="34"/>
      <c r="AA44" s="34"/>
      <c r="AB44" s="34"/>
      <c r="AC44" s="34"/>
      <c r="AD44" s="34"/>
      <c r="AE44" s="34"/>
    </row>
    <row r="45" spans="1:31" s="2" customFormat="1" ht="24.9" customHeight="1">
      <c r="A45" s="34"/>
      <c r="B45" s="35"/>
      <c r="C45" s="23" t="s">
        <v>92</v>
      </c>
      <c r="D45" s="36"/>
      <c r="E45" s="36"/>
      <c r="F45" s="36"/>
      <c r="G45" s="36"/>
      <c r="H45" s="36"/>
      <c r="I45" s="36"/>
      <c r="J45" s="36"/>
      <c r="K45" s="36"/>
      <c r="L45" s="106"/>
      <c r="S45" s="34"/>
      <c r="T45" s="34"/>
      <c r="U45" s="34"/>
      <c r="V45" s="34"/>
      <c r="W45" s="34"/>
      <c r="X45" s="34"/>
      <c r="Y45" s="34"/>
      <c r="Z45" s="34"/>
      <c r="AA45" s="34"/>
      <c r="AB45" s="34"/>
      <c r="AC45" s="34"/>
      <c r="AD45" s="34"/>
      <c r="AE45" s="34"/>
    </row>
    <row r="46" spans="1:31" s="2" customFormat="1" ht="6.9" customHeight="1">
      <c r="A46" s="34"/>
      <c r="B46" s="35"/>
      <c r="C46" s="36"/>
      <c r="D46" s="36"/>
      <c r="E46" s="36"/>
      <c r="F46" s="36"/>
      <c r="G46" s="36"/>
      <c r="H46" s="36"/>
      <c r="I46" s="36"/>
      <c r="J46" s="36"/>
      <c r="K46" s="36"/>
      <c r="L46" s="106"/>
      <c r="S46" s="34"/>
      <c r="T46" s="34"/>
      <c r="U46" s="34"/>
      <c r="V46" s="34"/>
      <c r="W46" s="34"/>
      <c r="X46" s="34"/>
      <c r="Y46" s="34"/>
      <c r="Z46" s="34"/>
      <c r="AA46" s="34"/>
      <c r="AB46" s="34"/>
      <c r="AC46" s="34"/>
      <c r="AD46" s="34"/>
      <c r="AE46" s="34"/>
    </row>
    <row r="47" spans="1:31" s="2" customFormat="1" ht="12" customHeight="1">
      <c r="A47" s="34"/>
      <c r="B47" s="35"/>
      <c r="C47" s="29" t="s">
        <v>16</v>
      </c>
      <c r="D47" s="36"/>
      <c r="E47" s="36"/>
      <c r="F47" s="36"/>
      <c r="G47" s="36"/>
      <c r="H47" s="36"/>
      <c r="I47" s="36"/>
      <c r="J47" s="36"/>
      <c r="K47" s="36"/>
      <c r="L47" s="106"/>
      <c r="S47" s="34"/>
      <c r="T47" s="34"/>
      <c r="U47" s="34"/>
      <c r="V47" s="34"/>
      <c r="W47" s="34"/>
      <c r="X47" s="34"/>
      <c r="Y47" s="34"/>
      <c r="Z47" s="34"/>
      <c r="AA47" s="34"/>
      <c r="AB47" s="34"/>
      <c r="AC47" s="34"/>
      <c r="AD47" s="34"/>
      <c r="AE47" s="34"/>
    </row>
    <row r="48" spans="1:31" s="2" customFormat="1" ht="14.4" customHeight="1">
      <c r="A48" s="34"/>
      <c r="B48" s="35"/>
      <c r="C48" s="36"/>
      <c r="D48" s="36"/>
      <c r="E48" s="360" t="str">
        <f>E7</f>
        <v>Oprava kolejí a výhybek v žst. Kopidlno</v>
      </c>
      <c r="F48" s="361"/>
      <c r="G48" s="361"/>
      <c r="H48" s="361"/>
      <c r="I48" s="36"/>
      <c r="J48" s="36"/>
      <c r="K48" s="36"/>
      <c r="L48" s="106"/>
      <c r="S48" s="34"/>
      <c r="T48" s="34"/>
      <c r="U48" s="34"/>
      <c r="V48" s="34"/>
      <c r="W48" s="34"/>
      <c r="X48" s="34"/>
      <c r="Y48" s="34"/>
      <c r="Z48" s="34"/>
      <c r="AA48" s="34"/>
      <c r="AB48" s="34"/>
      <c r="AC48" s="34"/>
      <c r="AD48" s="34"/>
      <c r="AE48" s="34"/>
    </row>
    <row r="49" spans="1:47" s="2" customFormat="1" ht="12" customHeight="1">
      <c r="A49" s="34"/>
      <c r="B49" s="35"/>
      <c r="C49" s="29" t="s">
        <v>90</v>
      </c>
      <c r="D49" s="36"/>
      <c r="E49" s="36"/>
      <c r="F49" s="36"/>
      <c r="G49" s="36"/>
      <c r="H49" s="36"/>
      <c r="I49" s="36"/>
      <c r="J49" s="36"/>
      <c r="K49" s="36"/>
      <c r="L49" s="106"/>
      <c r="S49" s="34"/>
      <c r="T49" s="34"/>
      <c r="U49" s="34"/>
      <c r="V49" s="34"/>
      <c r="W49" s="34"/>
      <c r="X49" s="34"/>
      <c r="Y49" s="34"/>
      <c r="Z49" s="34"/>
      <c r="AA49" s="34"/>
      <c r="AB49" s="34"/>
      <c r="AC49" s="34"/>
      <c r="AD49" s="34"/>
      <c r="AE49" s="34"/>
    </row>
    <row r="50" spans="1:47" s="2" customFormat="1" ht="14.4" customHeight="1">
      <c r="A50" s="34"/>
      <c r="B50" s="35"/>
      <c r="C50" s="36"/>
      <c r="D50" s="36"/>
      <c r="E50" s="332" t="str">
        <f>E9</f>
        <v>SO 01 - Železniční svršek a spodek</v>
      </c>
      <c r="F50" s="362"/>
      <c r="G50" s="362"/>
      <c r="H50" s="362"/>
      <c r="I50" s="36"/>
      <c r="J50" s="36"/>
      <c r="K50" s="36"/>
      <c r="L50" s="106"/>
      <c r="S50" s="34"/>
      <c r="T50" s="34"/>
      <c r="U50" s="34"/>
      <c r="V50" s="34"/>
      <c r="W50" s="34"/>
      <c r="X50" s="34"/>
      <c r="Y50" s="34"/>
      <c r="Z50" s="34"/>
      <c r="AA50" s="34"/>
      <c r="AB50" s="34"/>
      <c r="AC50" s="34"/>
      <c r="AD50" s="34"/>
      <c r="AE50" s="34"/>
    </row>
    <row r="51" spans="1:47" s="2" customFormat="1" ht="6.9" customHeight="1">
      <c r="A51" s="34"/>
      <c r="B51" s="35"/>
      <c r="C51" s="36"/>
      <c r="D51" s="36"/>
      <c r="E51" s="36"/>
      <c r="F51" s="36"/>
      <c r="G51" s="36"/>
      <c r="H51" s="36"/>
      <c r="I51" s="36"/>
      <c r="J51" s="36"/>
      <c r="K51" s="36"/>
      <c r="L51" s="106"/>
      <c r="S51" s="34"/>
      <c r="T51" s="34"/>
      <c r="U51" s="34"/>
      <c r="V51" s="34"/>
      <c r="W51" s="34"/>
      <c r="X51" s="34"/>
      <c r="Y51" s="34"/>
      <c r="Z51" s="34"/>
      <c r="AA51" s="34"/>
      <c r="AB51" s="34"/>
      <c r="AC51" s="34"/>
      <c r="AD51" s="34"/>
      <c r="AE51" s="34"/>
    </row>
    <row r="52" spans="1:47" s="2" customFormat="1" ht="12" customHeight="1">
      <c r="A52" s="34"/>
      <c r="B52" s="35"/>
      <c r="C52" s="29" t="s">
        <v>21</v>
      </c>
      <c r="D52" s="36"/>
      <c r="E52" s="36"/>
      <c r="F52" s="27" t="str">
        <f>F12</f>
        <v xml:space="preserve"> žst. Kopidlno</v>
      </c>
      <c r="G52" s="36"/>
      <c r="H52" s="36"/>
      <c r="I52" s="29" t="s">
        <v>23</v>
      </c>
      <c r="J52" s="59" t="str">
        <f>IF(J12="","",J12)</f>
        <v>3. 8. 2020</v>
      </c>
      <c r="K52" s="36"/>
      <c r="L52" s="106"/>
      <c r="S52" s="34"/>
      <c r="T52" s="34"/>
      <c r="U52" s="34"/>
      <c r="V52" s="34"/>
      <c r="W52" s="34"/>
      <c r="X52" s="34"/>
      <c r="Y52" s="34"/>
      <c r="Z52" s="34"/>
      <c r="AA52" s="34"/>
      <c r="AB52" s="34"/>
      <c r="AC52" s="34"/>
      <c r="AD52" s="34"/>
      <c r="AE52" s="34"/>
    </row>
    <row r="53" spans="1:47" s="2" customFormat="1" ht="6.9" customHeight="1">
      <c r="A53" s="34"/>
      <c r="B53" s="35"/>
      <c r="C53" s="36"/>
      <c r="D53" s="36"/>
      <c r="E53" s="36"/>
      <c r="F53" s="36"/>
      <c r="G53" s="36"/>
      <c r="H53" s="36"/>
      <c r="I53" s="36"/>
      <c r="J53" s="36"/>
      <c r="K53" s="36"/>
      <c r="L53" s="106"/>
      <c r="S53" s="34"/>
      <c r="T53" s="34"/>
      <c r="U53" s="34"/>
      <c r="V53" s="34"/>
      <c r="W53" s="34"/>
      <c r="X53" s="34"/>
      <c r="Y53" s="34"/>
      <c r="Z53" s="34"/>
      <c r="AA53" s="34"/>
      <c r="AB53" s="34"/>
      <c r="AC53" s="34"/>
      <c r="AD53" s="34"/>
      <c r="AE53" s="34"/>
    </row>
    <row r="54" spans="1:47" s="2" customFormat="1" ht="15.6" customHeight="1">
      <c r="A54" s="34"/>
      <c r="B54" s="35"/>
      <c r="C54" s="29" t="s">
        <v>25</v>
      </c>
      <c r="D54" s="36"/>
      <c r="E54" s="36"/>
      <c r="F54" s="27" t="str">
        <f>E15</f>
        <v xml:space="preserve">Správa železnic s.o. </v>
      </c>
      <c r="G54" s="36"/>
      <c r="H54" s="36"/>
      <c r="I54" s="29" t="s">
        <v>31</v>
      </c>
      <c r="J54" s="32" t="str">
        <f>E21</f>
        <v xml:space="preserve"> Prodin a.s.</v>
      </c>
      <c r="K54" s="36"/>
      <c r="L54" s="106"/>
      <c r="S54" s="34"/>
      <c r="T54" s="34"/>
      <c r="U54" s="34"/>
      <c r="V54" s="34"/>
      <c r="W54" s="34"/>
      <c r="X54" s="34"/>
      <c r="Y54" s="34"/>
      <c r="Z54" s="34"/>
      <c r="AA54" s="34"/>
      <c r="AB54" s="34"/>
      <c r="AC54" s="34"/>
      <c r="AD54" s="34"/>
      <c r="AE54" s="34"/>
    </row>
    <row r="55" spans="1:47" s="2" customFormat="1" ht="15.6" customHeight="1">
      <c r="A55" s="34"/>
      <c r="B55" s="35"/>
      <c r="C55" s="29" t="s">
        <v>29</v>
      </c>
      <c r="D55" s="36"/>
      <c r="E55" s="36"/>
      <c r="F55" s="27" t="str">
        <f>IF(E18="","",E18)</f>
        <v>Vyplň údaj</v>
      </c>
      <c r="G55" s="36"/>
      <c r="H55" s="36"/>
      <c r="I55" s="29" t="s">
        <v>34</v>
      </c>
      <c r="J55" s="32" t="str">
        <f>E24</f>
        <v>Prodin a.s.</v>
      </c>
      <c r="K55" s="36"/>
      <c r="L55" s="106"/>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36"/>
      <c r="J56" s="36"/>
      <c r="K56" s="36"/>
      <c r="L56" s="106"/>
      <c r="S56" s="34"/>
      <c r="T56" s="34"/>
      <c r="U56" s="34"/>
      <c r="V56" s="34"/>
      <c r="W56" s="34"/>
      <c r="X56" s="34"/>
      <c r="Y56" s="34"/>
      <c r="Z56" s="34"/>
      <c r="AA56" s="34"/>
      <c r="AB56" s="34"/>
      <c r="AC56" s="34"/>
      <c r="AD56" s="34"/>
      <c r="AE56" s="34"/>
    </row>
    <row r="57" spans="1:47" s="2" customFormat="1" ht="29.25" customHeight="1">
      <c r="A57" s="34"/>
      <c r="B57" s="35"/>
      <c r="C57" s="130" t="s">
        <v>93</v>
      </c>
      <c r="D57" s="131"/>
      <c r="E57" s="131"/>
      <c r="F57" s="131"/>
      <c r="G57" s="131"/>
      <c r="H57" s="131"/>
      <c r="I57" s="131"/>
      <c r="J57" s="132" t="s">
        <v>94</v>
      </c>
      <c r="K57" s="131"/>
      <c r="L57" s="106"/>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36"/>
      <c r="J58" s="36"/>
      <c r="K58" s="36"/>
      <c r="L58" s="106"/>
      <c r="S58" s="34"/>
      <c r="T58" s="34"/>
      <c r="U58" s="34"/>
      <c r="V58" s="34"/>
      <c r="W58" s="34"/>
      <c r="X58" s="34"/>
      <c r="Y58" s="34"/>
      <c r="Z58" s="34"/>
      <c r="AA58" s="34"/>
      <c r="AB58" s="34"/>
      <c r="AC58" s="34"/>
      <c r="AD58" s="34"/>
      <c r="AE58" s="34"/>
    </row>
    <row r="59" spans="1:47" s="2" customFormat="1" ht="22.8" customHeight="1">
      <c r="A59" s="34"/>
      <c r="B59" s="35"/>
      <c r="C59" s="133" t="s">
        <v>70</v>
      </c>
      <c r="D59" s="36"/>
      <c r="E59" s="36"/>
      <c r="F59" s="36"/>
      <c r="G59" s="36"/>
      <c r="H59" s="36"/>
      <c r="I59" s="36"/>
      <c r="J59" s="77">
        <f>J82</f>
        <v>0</v>
      </c>
      <c r="K59" s="36"/>
      <c r="L59" s="106"/>
      <c r="S59" s="34"/>
      <c r="T59" s="34"/>
      <c r="U59" s="34"/>
      <c r="V59" s="34"/>
      <c r="W59" s="34"/>
      <c r="X59" s="34"/>
      <c r="Y59" s="34"/>
      <c r="Z59" s="34"/>
      <c r="AA59" s="34"/>
      <c r="AB59" s="34"/>
      <c r="AC59" s="34"/>
      <c r="AD59" s="34"/>
      <c r="AE59" s="34"/>
      <c r="AU59" s="17" t="s">
        <v>95</v>
      </c>
    </row>
    <row r="60" spans="1:47" s="9" customFormat="1" ht="24.9" customHeight="1">
      <c r="B60" s="134"/>
      <c r="C60" s="135"/>
      <c r="D60" s="136" t="s">
        <v>96</v>
      </c>
      <c r="E60" s="137"/>
      <c r="F60" s="137"/>
      <c r="G60" s="137"/>
      <c r="H60" s="137"/>
      <c r="I60" s="137"/>
      <c r="J60" s="138">
        <f>J83</f>
        <v>0</v>
      </c>
      <c r="K60" s="135"/>
      <c r="L60" s="139"/>
    </row>
    <row r="61" spans="1:47" s="10" customFormat="1" ht="19.95" customHeight="1">
      <c r="B61" s="140"/>
      <c r="C61" s="141"/>
      <c r="D61" s="142" t="s">
        <v>97</v>
      </c>
      <c r="E61" s="143"/>
      <c r="F61" s="143"/>
      <c r="G61" s="143"/>
      <c r="H61" s="143"/>
      <c r="I61" s="143"/>
      <c r="J61" s="144">
        <f>J84</f>
        <v>0</v>
      </c>
      <c r="K61" s="141"/>
      <c r="L61" s="145"/>
    </row>
    <row r="62" spans="1:47" s="9" customFormat="1" ht="24.9" customHeight="1">
      <c r="B62" s="134"/>
      <c r="C62" s="135"/>
      <c r="D62" s="136" t="s">
        <v>98</v>
      </c>
      <c r="E62" s="137"/>
      <c r="F62" s="137"/>
      <c r="G62" s="137"/>
      <c r="H62" s="137"/>
      <c r="I62" s="137"/>
      <c r="J62" s="138">
        <f>J507</f>
        <v>0</v>
      </c>
      <c r="K62" s="135"/>
      <c r="L62" s="139"/>
    </row>
    <row r="63" spans="1:47" s="2" customFormat="1" ht="21.75" customHeight="1">
      <c r="A63" s="34"/>
      <c r="B63" s="35"/>
      <c r="C63" s="36"/>
      <c r="D63" s="36"/>
      <c r="E63" s="36"/>
      <c r="F63" s="36"/>
      <c r="G63" s="36"/>
      <c r="H63" s="36"/>
      <c r="I63" s="36"/>
      <c r="J63" s="36"/>
      <c r="K63" s="36"/>
      <c r="L63" s="106"/>
      <c r="S63" s="34"/>
      <c r="T63" s="34"/>
      <c r="U63" s="34"/>
      <c r="V63" s="34"/>
      <c r="W63" s="34"/>
      <c r="X63" s="34"/>
      <c r="Y63" s="34"/>
      <c r="Z63" s="34"/>
      <c r="AA63" s="34"/>
      <c r="AB63" s="34"/>
      <c r="AC63" s="34"/>
      <c r="AD63" s="34"/>
      <c r="AE63" s="34"/>
    </row>
    <row r="64" spans="1:47" s="2" customFormat="1" ht="6.9" customHeight="1">
      <c r="A64" s="34"/>
      <c r="B64" s="47"/>
      <c r="C64" s="48"/>
      <c r="D64" s="48"/>
      <c r="E64" s="48"/>
      <c r="F64" s="48"/>
      <c r="G64" s="48"/>
      <c r="H64" s="48"/>
      <c r="I64" s="48"/>
      <c r="J64" s="48"/>
      <c r="K64" s="48"/>
      <c r="L64" s="106"/>
      <c r="S64" s="34"/>
      <c r="T64" s="34"/>
      <c r="U64" s="34"/>
      <c r="V64" s="34"/>
      <c r="W64" s="34"/>
      <c r="X64" s="34"/>
      <c r="Y64" s="34"/>
      <c r="Z64" s="34"/>
      <c r="AA64" s="34"/>
      <c r="AB64" s="34"/>
      <c r="AC64" s="34"/>
      <c r="AD64" s="34"/>
      <c r="AE64" s="34"/>
    </row>
    <row r="68" spans="1:31" s="2" customFormat="1" ht="6.9" customHeight="1">
      <c r="A68" s="34"/>
      <c r="B68" s="49"/>
      <c r="C68" s="50"/>
      <c r="D68" s="50"/>
      <c r="E68" s="50"/>
      <c r="F68" s="50"/>
      <c r="G68" s="50"/>
      <c r="H68" s="50"/>
      <c r="I68" s="50"/>
      <c r="J68" s="50"/>
      <c r="K68" s="50"/>
      <c r="L68" s="106"/>
      <c r="S68" s="34"/>
      <c r="T68" s="34"/>
      <c r="U68" s="34"/>
      <c r="V68" s="34"/>
      <c r="W68" s="34"/>
      <c r="X68" s="34"/>
      <c r="Y68" s="34"/>
      <c r="Z68" s="34"/>
      <c r="AA68" s="34"/>
      <c r="AB68" s="34"/>
      <c r="AC68" s="34"/>
      <c r="AD68" s="34"/>
      <c r="AE68" s="34"/>
    </row>
    <row r="69" spans="1:31" s="2" customFormat="1" ht="24.9" customHeight="1">
      <c r="A69" s="34"/>
      <c r="B69" s="35"/>
      <c r="C69" s="23" t="s">
        <v>99</v>
      </c>
      <c r="D69" s="36"/>
      <c r="E69" s="36"/>
      <c r="F69" s="36"/>
      <c r="G69" s="36"/>
      <c r="H69" s="36"/>
      <c r="I69" s="36"/>
      <c r="J69" s="36"/>
      <c r="K69" s="36"/>
      <c r="L69" s="106"/>
      <c r="S69" s="34"/>
      <c r="T69" s="34"/>
      <c r="U69" s="34"/>
      <c r="V69" s="34"/>
      <c r="W69" s="34"/>
      <c r="X69" s="34"/>
      <c r="Y69" s="34"/>
      <c r="Z69" s="34"/>
      <c r="AA69" s="34"/>
      <c r="AB69" s="34"/>
      <c r="AC69" s="34"/>
      <c r="AD69" s="34"/>
      <c r="AE69" s="34"/>
    </row>
    <row r="70" spans="1:31" s="2" customFormat="1" ht="6.9" customHeight="1">
      <c r="A70" s="34"/>
      <c r="B70" s="35"/>
      <c r="C70" s="36"/>
      <c r="D70" s="36"/>
      <c r="E70" s="36"/>
      <c r="F70" s="36"/>
      <c r="G70" s="36"/>
      <c r="H70" s="36"/>
      <c r="I70" s="36"/>
      <c r="J70" s="36"/>
      <c r="K70" s="36"/>
      <c r="L70" s="106"/>
      <c r="S70" s="34"/>
      <c r="T70" s="34"/>
      <c r="U70" s="34"/>
      <c r="V70" s="34"/>
      <c r="W70" s="34"/>
      <c r="X70" s="34"/>
      <c r="Y70" s="34"/>
      <c r="Z70" s="34"/>
      <c r="AA70" s="34"/>
      <c r="AB70" s="34"/>
      <c r="AC70" s="34"/>
      <c r="AD70" s="34"/>
      <c r="AE70" s="34"/>
    </row>
    <row r="71" spans="1:31" s="2" customFormat="1" ht="12" customHeight="1">
      <c r="A71" s="34"/>
      <c r="B71" s="35"/>
      <c r="C71" s="29" t="s">
        <v>16</v>
      </c>
      <c r="D71" s="36"/>
      <c r="E71" s="36"/>
      <c r="F71" s="36"/>
      <c r="G71" s="36"/>
      <c r="H71" s="36"/>
      <c r="I71" s="36"/>
      <c r="J71" s="36"/>
      <c r="K71" s="36"/>
      <c r="L71" s="106"/>
      <c r="S71" s="34"/>
      <c r="T71" s="34"/>
      <c r="U71" s="34"/>
      <c r="V71" s="34"/>
      <c r="W71" s="34"/>
      <c r="X71" s="34"/>
      <c r="Y71" s="34"/>
      <c r="Z71" s="34"/>
      <c r="AA71" s="34"/>
      <c r="AB71" s="34"/>
      <c r="AC71" s="34"/>
      <c r="AD71" s="34"/>
      <c r="AE71" s="34"/>
    </row>
    <row r="72" spans="1:31" s="2" customFormat="1" ht="14.4" customHeight="1">
      <c r="A72" s="34"/>
      <c r="B72" s="35"/>
      <c r="C72" s="36"/>
      <c r="D72" s="36"/>
      <c r="E72" s="360" t="str">
        <f>E7</f>
        <v>Oprava kolejí a výhybek v žst. Kopidlno</v>
      </c>
      <c r="F72" s="361"/>
      <c r="G72" s="361"/>
      <c r="H72" s="361"/>
      <c r="I72" s="36"/>
      <c r="J72" s="36"/>
      <c r="K72" s="36"/>
      <c r="L72" s="106"/>
      <c r="S72" s="34"/>
      <c r="T72" s="34"/>
      <c r="U72" s="34"/>
      <c r="V72" s="34"/>
      <c r="W72" s="34"/>
      <c r="X72" s="34"/>
      <c r="Y72" s="34"/>
      <c r="Z72" s="34"/>
      <c r="AA72" s="34"/>
      <c r="AB72" s="34"/>
      <c r="AC72" s="34"/>
      <c r="AD72" s="34"/>
      <c r="AE72" s="34"/>
    </row>
    <row r="73" spans="1:31" s="2" customFormat="1" ht="12" customHeight="1">
      <c r="A73" s="34"/>
      <c r="B73" s="35"/>
      <c r="C73" s="29" t="s">
        <v>90</v>
      </c>
      <c r="D73" s="36"/>
      <c r="E73" s="36"/>
      <c r="F73" s="36"/>
      <c r="G73" s="36"/>
      <c r="H73" s="36"/>
      <c r="I73" s="36"/>
      <c r="J73" s="36"/>
      <c r="K73" s="36"/>
      <c r="L73" s="106"/>
      <c r="S73" s="34"/>
      <c r="T73" s="34"/>
      <c r="U73" s="34"/>
      <c r="V73" s="34"/>
      <c r="W73" s="34"/>
      <c r="X73" s="34"/>
      <c r="Y73" s="34"/>
      <c r="Z73" s="34"/>
      <c r="AA73" s="34"/>
      <c r="AB73" s="34"/>
      <c r="AC73" s="34"/>
      <c r="AD73" s="34"/>
      <c r="AE73" s="34"/>
    </row>
    <row r="74" spans="1:31" s="2" customFormat="1" ht="14.4" customHeight="1">
      <c r="A74" s="34"/>
      <c r="B74" s="35"/>
      <c r="C74" s="36"/>
      <c r="D74" s="36"/>
      <c r="E74" s="332" t="str">
        <f>E9</f>
        <v>SO 01 - Železniční svršek a spodek</v>
      </c>
      <c r="F74" s="362"/>
      <c r="G74" s="362"/>
      <c r="H74" s="362"/>
      <c r="I74" s="36"/>
      <c r="J74" s="36"/>
      <c r="K74" s="36"/>
      <c r="L74" s="106"/>
      <c r="S74" s="34"/>
      <c r="T74" s="34"/>
      <c r="U74" s="34"/>
      <c r="V74" s="34"/>
      <c r="W74" s="34"/>
      <c r="X74" s="34"/>
      <c r="Y74" s="34"/>
      <c r="Z74" s="34"/>
      <c r="AA74" s="34"/>
      <c r="AB74" s="34"/>
      <c r="AC74" s="34"/>
      <c r="AD74" s="34"/>
      <c r="AE74" s="34"/>
    </row>
    <row r="75" spans="1:31" s="2" customFormat="1" ht="6.9" customHeight="1">
      <c r="A75" s="34"/>
      <c r="B75" s="35"/>
      <c r="C75" s="36"/>
      <c r="D75" s="36"/>
      <c r="E75" s="36"/>
      <c r="F75" s="36"/>
      <c r="G75" s="36"/>
      <c r="H75" s="36"/>
      <c r="I75" s="36"/>
      <c r="J75" s="36"/>
      <c r="K75" s="36"/>
      <c r="L75" s="106"/>
      <c r="S75" s="34"/>
      <c r="T75" s="34"/>
      <c r="U75" s="34"/>
      <c r="V75" s="34"/>
      <c r="W75" s="34"/>
      <c r="X75" s="34"/>
      <c r="Y75" s="34"/>
      <c r="Z75" s="34"/>
      <c r="AA75" s="34"/>
      <c r="AB75" s="34"/>
      <c r="AC75" s="34"/>
      <c r="AD75" s="34"/>
      <c r="AE75" s="34"/>
    </row>
    <row r="76" spans="1:31" s="2" customFormat="1" ht="12" customHeight="1">
      <c r="A76" s="34"/>
      <c r="B76" s="35"/>
      <c r="C76" s="29" t="s">
        <v>21</v>
      </c>
      <c r="D76" s="36"/>
      <c r="E76" s="36"/>
      <c r="F76" s="27" t="str">
        <f>F12</f>
        <v xml:space="preserve"> žst. Kopidlno</v>
      </c>
      <c r="G76" s="36"/>
      <c r="H76" s="36"/>
      <c r="I76" s="29" t="s">
        <v>23</v>
      </c>
      <c r="J76" s="59" t="str">
        <f>IF(J12="","",J12)</f>
        <v>3. 8. 2020</v>
      </c>
      <c r="K76" s="36"/>
      <c r="L76" s="106"/>
      <c r="S76" s="34"/>
      <c r="T76" s="34"/>
      <c r="U76" s="34"/>
      <c r="V76" s="34"/>
      <c r="W76" s="34"/>
      <c r="X76" s="34"/>
      <c r="Y76" s="34"/>
      <c r="Z76" s="34"/>
      <c r="AA76" s="34"/>
      <c r="AB76" s="34"/>
      <c r="AC76" s="34"/>
      <c r="AD76" s="34"/>
      <c r="AE76" s="34"/>
    </row>
    <row r="77" spans="1:31" s="2" customFormat="1" ht="6.9" customHeight="1">
      <c r="A77" s="34"/>
      <c r="B77" s="35"/>
      <c r="C77" s="36"/>
      <c r="D77" s="36"/>
      <c r="E77" s="36"/>
      <c r="F77" s="36"/>
      <c r="G77" s="36"/>
      <c r="H77" s="36"/>
      <c r="I77" s="36"/>
      <c r="J77" s="36"/>
      <c r="K77" s="36"/>
      <c r="L77" s="106"/>
      <c r="S77" s="34"/>
      <c r="T77" s="34"/>
      <c r="U77" s="34"/>
      <c r="V77" s="34"/>
      <c r="W77" s="34"/>
      <c r="X77" s="34"/>
      <c r="Y77" s="34"/>
      <c r="Z77" s="34"/>
      <c r="AA77" s="34"/>
      <c r="AB77" s="34"/>
      <c r="AC77" s="34"/>
      <c r="AD77" s="34"/>
      <c r="AE77" s="34"/>
    </row>
    <row r="78" spans="1:31" s="2" customFormat="1" ht="15.6" customHeight="1">
      <c r="A78" s="34"/>
      <c r="B78" s="35"/>
      <c r="C78" s="29" t="s">
        <v>25</v>
      </c>
      <c r="D78" s="36"/>
      <c r="E78" s="36"/>
      <c r="F78" s="27" t="str">
        <f>E15</f>
        <v xml:space="preserve">Správa železnic s.o. </v>
      </c>
      <c r="G78" s="36"/>
      <c r="H78" s="36"/>
      <c r="I78" s="29" t="s">
        <v>31</v>
      </c>
      <c r="J78" s="32" t="str">
        <f>E21</f>
        <v xml:space="preserve"> Prodin a.s.</v>
      </c>
      <c r="K78" s="36"/>
      <c r="L78" s="106"/>
      <c r="S78" s="34"/>
      <c r="T78" s="34"/>
      <c r="U78" s="34"/>
      <c r="V78" s="34"/>
      <c r="W78" s="34"/>
      <c r="X78" s="34"/>
      <c r="Y78" s="34"/>
      <c r="Z78" s="34"/>
      <c r="AA78" s="34"/>
      <c r="AB78" s="34"/>
      <c r="AC78" s="34"/>
      <c r="AD78" s="34"/>
      <c r="AE78" s="34"/>
    </row>
    <row r="79" spans="1:31" s="2" customFormat="1" ht="15.6" customHeight="1">
      <c r="A79" s="34"/>
      <c r="B79" s="35"/>
      <c r="C79" s="29" t="s">
        <v>29</v>
      </c>
      <c r="D79" s="36"/>
      <c r="E79" s="36"/>
      <c r="F79" s="27" t="str">
        <f>IF(E18="","",E18)</f>
        <v>Vyplň údaj</v>
      </c>
      <c r="G79" s="36"/>
      <c r="H79" s="36"/>
      <c r="I79" s="29" t="s">
        <v>34</v>
      </c>
      <c r="J79" s="32" t="str">
        <f>E24</f>
        <v>Prodin a.s.</v>
      </c>
      <c r="K79" s="36"/>
      <c r="L79" s="106"/>
      <c r="S79" s="34"/>
      <c r="T79" s="34"/>
      <c r="U79" s="34"/>
      <c r="V79" s="34"/>
      <c r="W79" s="34"/>
      <c r="X79" s="34"/>
      <c r="Y79" s="34"/>
      <c r="Z79" s="34"/>
      <c r="AA79" s="34"/>
      <c r="AB79" s="34"/>
      <c r="AC79" s="34"/>
      <c r="AD79" s="34"/>
      <c r="AE79" s="34"/>
    </row>
    <row r="80" spans="1:31" s="2" customFormat="1" ht="10.35" customHeight="1">
      <c r="A80" s="34"/>
      <c r="B80" s="35"/>
      <c r="C80" s="36"/>
      <c r="D80" s="36"/>
      <c r="E80" s="36"/>
      <c r="F80" s="36"/>
      <c r="G80" s="36"/>
      <c r="H80" s="36"/>
      <c r="I80" s="36"/>
      <c r="J80" s="36"/>
      <c r="K80" s="36"/>
      <c r="L80" s="106"/>
      <c r="S80" s="34"/>
      <c r="T80" s="34"/>
      <c r="U80" s="34"/>
      <c r="V80" s="34"/>
      <c r="W80" s="34"/>
      <c r="X80" s="34"/>
      <c r="Y80" s="34"/>
      <c r="Z80" s="34"/>
      <c r="AA80" s="34"/>
      <c r="AB80" s="34"/>
      <c r="AC80" s="34"/>
      <c r="AD80" s="34"/>
      <c r="AE80" s="34"/>
    </row>
    <row r="81" spans="1:65" s="11" customFormat="1" ht="29.25" customHeight="1">
      <c r="A81" s="146"/>
      <c r="B81" s="147"/>
      <c r="C81" s="148" t="s">
        <v>100</v>
      </c>
      <c r="D81" s="149" t="s">
        <v>57</v>
      </c>
      <c r="E81" s="149" t="s">
        <v>53</v>
      </c>
      <c r="F81" s="149" t="s">
        <v>54</v>
      </c>
      <c r="G81" s="149" t="s">
        <v>101</v>
      </c>
      <c r="H81" s="149" t="s">
        <v>102</v>
      </c>
      <c r="I81" s="149" t="s">
        <v>103</v>
      </c>
      <c r="J81" s="149" t="s">
        <v>94</v>
      </c>
      <c r="K81" s="150" t="s">
        <v>104</v>
      </c>
      <c r="L81" s="151"/>
      <c r="M81" s="68" t="s">
        <v>19</v>
      </c>
      <c r="N81" s="69" t="s">
        <v>42</v>
      </c>
      <c r="O81" s="69" t="s">
        <v>105</v>
      </c>
      <c r="P81" s="69" t="s">
        <v>106</v>
      </c>
      <c r="Q81" s="69" t="s">
        <v>107</v>
      </c>
      <c r="R81" s="69" t="s">
        <v>108</v>
      </c>
      <c r="S81" s="69" t="s">
        <v>109</v>
      </c>
      <c r="T81" s="70" t="s">
        <v>110</v>
      </c>
      <c r="U81" s="146"/>
      <c r="V81" s="146"/>
      <c r="W81" s="146"/>
      <c r="X81" s="146"/>
      <c r="Y81" s="146"/>
      <c r="Z81" s="146"/>
      <c r="AA81" s="146"/>
      <c r="AB81" s="146"/>
      <c r="AC81" s="146"/>
      <c r="AD81" s="146"/>
      <c r="AE81" s="146"/>
    </row>
    <row r="82" spans="1:65" s="2" customFormat="1" ht="22.8" customHeight="1">
      <c r="A82" s="34"/>
      <c r="B82" s="35"/>
      <c r="C82" s="75" t="s">
        <v>111</v>
      </c>
      <c r="D82" s="36"/>
      <c r="E82" s="36"/>
      <c r="F82" s="36"/>
      <c r="G82" s="36"/>
      <c r="H82" s="36"/>
      <c r="I82" s="36"/>
      <c r="J82" s="152">
        <f>BK82</f>
        <v>0</v>
      </c>
      <c r="K82" s="36"/>
      <c r="L82" s="39"/>
      <c r="M82" s="71"/>
      <c r="N82" s="153"/>
      <c r="O82" s="72"/>
      <c r="P82" s="154">
        <f>P83+P507</f>
        <v>0</v>
      </c>
      <c r="Q82" s="72"/>
      <c r="R82" s="154">
        <f>R83+R507</f>
        <v>1.0582600000000002</v>
      </c>
      <c r="S82" s="72"/>
      <c r="T82" s="155">
        <f>T83+T507</f>
        <v>0</v>
      </c>
      <c r="U82" s="34"/>
      <c r="V82" s="34"/>
      <c r="W82" s="34"/>
      <c r="X82" s="34"/>
      <c r="Y82" s="34"/>
      <c r="Z82" s="34"/>
      <c r="AA82" s="34"/>
      <c r="AB82" s="34"/>
      <c r="AC82" s="34"/>
      <c r="AD82" s="34"/>
      <c r="AE82" s="34"/>
      <c r="AT82" s="17" t="s">
        <v>71</v>
      </c>
      <c r="AU82" s="17" t="s">
        <v>95</v>
      </c>
      <c r="BK82" s="156">
        <f>BK83+BK507</f>
        <v>0</v>
      </c>
    </row>
    <row r="83" spans="1:65" s="12" customFormat="1" ht="25.95" customHeight="1">
      <c r="B83" s="157"/>
      <c r="C83" s="158"/>
      <c r="D83" s="159" t="s">
        <v>71</v>
      </c>
      <c r="E83" s="160" t="s">
        <v>112</v>
      </c>
      <c r="F83" s="160" t="s">
        <v>113</v>
      </c>
      <c r="G83" s="158"/>
      <c r="H83" s="158"/>
      <c r="I83" s="161"/>
      <c r="J83" s="162">
        <f>BK83</f>
        <v>0</v>
      </c>
      <c r="K83" s="158"/>
      <c r="L83" s="163"/>
      <c r="M83" s="164"/>
      <c r="N83" s="165"/>
      <c r="O83" s="165"/>
      <c r="P83" s="166">
        <f>P84</f>
        <v>0</v>
      </c>
      <c r="Q83" s="165"/>
      <c r="R83" s="166">
        <f>R84</f>
        <v>1.0582600000000002</v>
      </c>
      <c r="S83" s="165"/>
      <c r="T83" s="167">
        <f>T84</f>
        <v>0</v>
      </c>
      <c r="AR83" s="168" t="s">
        <v>80</v>
      </c>
      <c r="AT83" s="169" t="s">
        <v>71</v>
      </c>
      <c r="AU83" s="169" t="s">
        <v>72</v>
      </c>
      <c r="AY83" s="168" t="s">
        <v>114</v>
      </c>
      <c r="BK83" s="170">
        <f>BK84</f>
        <v>0</v>
      </c>
    </row>
    <row r="84" spans="1:65" s="12" customFormat="1" ht="22.8" customHeight="1">
      <c r="B84" s="157"/>
      <c r="C84" s="158"/>
      <c r="D84" s="159" t="s">
        <v>71</v>
      </c>
      <c r="E84" s="171" t="s">
        <v>115</v>
      </c>
      <c r="F84" s="171" t="s">
        <v>116</v>
      </c>
      <c r="G84" s="158"/>
      <c r="H84" s="158"/>
      <c r="I84" s="161"/>
      <c r="J84" s="172">
        <f>BK84</f>
        <v>0</v>
      </c>
      <c r="K84" s="158"/>
      <c r="L84" s="163"/>
      <c r="M84" s="164"/>
      <c r="N84" s="165"/>
      <c r="O84" s="165"/>
      <c r="P84" s="166">
        <f>SUM(P85:P506)</f>
        <v>0</v>
      </c>
      <c r="Q84" s="165"/>
      <c r="R84" s="166">
        <f>SUM(R85:R506)</f>
        <v>1.0582600000000002</v>
      </c>
      <c r="S84" s="165"/>
      <c r="T84" s="167">
        <f>SUM(T85:T506)</f>
        <v>0</v>
      </c>
      <c r="AR84" s="168" t="s">
        <v>80</v>
      </c>
      <c r="AT84" s="169" t="s">
        <v>71</v>
      </c>
      <c r="AU84" s="169" t="s">
        <v>80</v>
      </c>
      <c r="AY84" s="168" t="s">
        <v>114</v>
      </c>
      <c r="BK84" s="170">
        <f>SUM(BK85:BK506)</f>
        <v>0</v>
      </c>
    </row>
    <row r="85" spans="1:65" s="2" customFormat="1" ht="22.2" customHeight="1">
      <c r="A85" s="34"/>
      <c r="B85" s="35"/>
      <c r="C85" s="173" t="s">
        <v>80</v>
      </c>
      <c r="D85" s="173" t="s">
        <v>117</v>
      </c>
      <c r="E85" s="174" t="s">
        <v>118</v>
      </c>
      <c r="F85" s="175" t="s">
        <v>119</v>
      </c>
      <c r="G85" s="176" t="s">
        <v>120</v>
      </c>
      <c r="H85" s="177">
        <v>660</v>
      </c>
      <c r="I85" s="178"/>
      <c r="J85" s="179">
        <f>ROUND(I85*H85,2)</f>
        <v>0</v>
      </c>
      <c r="K85" s="175" t="s">
        <v>19</v>
      </c>
      <c r="L85" s="39"/>
      <c r="M85" s="180" t="s">
        <v>19</v>
      </c>
      <c r="N85" s="181" t="s">
        <v>43</v>
      </c>
      <c r="O85" s="64"/>
      <c r="P85" s="182">
        <f>O85*H85</f>
        <v>0</v>
      </c>
      <c r="Q85" s="182">
        <v>0</v>
      </c>
      <c r="R85" s="182">
        <f>Q85*H85</f>
        <v>0</v>
      </c>
      <c r="S85" s="182">
        <v>0</v>
      </c>
      <c r="T85" s="183">
        <f>S85*H85</f>
        <v>0</v>
      </c>
      <c r="U85" s="34"/>
      <c r="V85" s="34"/>
      <c r="W85" s="34"/>
      <c r="X85" s="34"/>
      <c r="Y85" s="34"/>
      <c r="Z85" s="34"/>
      <c r="AA85" s="34"/>
      <c r="AB85" s="34"/>
      <c r="AC85" s="34"/>
      <c r="AD85" s="34"/>
      <c r="AE85" s="34"/>
      <c r="AR85" s="184" t="s">
        <v>121</v>
      </c>
      <c r="AT85" s="184" t="s">
        <v>117</v>
      </c>
      <c r="AU85" s="184" t="s">
        <v>82</v>
      </c>
      <c r="AY85" s="17" t="s">
        <v>114</v>
      </c>
      <c r="BE85" s="185">
        <f>IF(N85="základní",J85,0)</f>
        <v>0</v>
      </c>
      <c r="BF85" s="185">
        <f>IF(N85="snížená",J85,0)</f>
        <v>0</v>
      </c>
      <c r="BG85" s="185">
        <f>IF(N85="zákl. přenesená",J85,0)</f>
        <v>0</v>
      </c>
      <c r="BH85" s="185">
        <f>IF(N85="sníž. přenesená",J85,0)</f>
        <v>0</v>
      </c>
      <c r="BI85" s="185">
        <f>IF(N85="nulová",J85,0)</f>
        <v>0</v>
      </c>
      <c r="BJ85" s="17" t="s">
        <v>80</v>
      </c>
      <c r="BK85" s="185">
        <f>ROUND(I85*H85,2)</f>
        <v>0</v>
      </c>
      <c r="BL85" s="17" t="s">
        <v>121</v>
      </c>
      <c r="BM85" s="184" t="s">
        <v>122</v>
      </c>
    </row>
    <row r="86" spans="1:65" s="2" customFormat="1" ht="10.199999999999999">
      <c r="A86" s="34"/>
      <c r="B86" s="35"/>
      <c r="C86" s="36"/>
      <c r="D86" s="186" t="s">
        <v>123</v>
      </c>
      <c r="E86" s="36"/>
      <c r="F86" s="187" t="s">
        <v>119</v>
      </c>
      <c r="G86" s="36"/>
      <c r="H86" s="36"/>
      <c r="I86" s="188"/>
      <c r="J86" s="36"/>
      <c r="K86" s="36"/>
      <c r="L86" s="39"/>
      <c r="M86" s="189"/>
      <c r="N86" s="190"/>
      <c r="O86" s="64"/>
      <c r="P86" s="64"/>
      <c r="Q86" s="64"/>
      <c r="R86" s="64"/>
      <c r="S86" s="64"/>
      <c r="T86" s="65"/>
      <c r="U86" s="34"/>
      <c r="V86" s="34"/>
      <c r="W86" s="34"/>
      <c r="X86" s="34"/>
      <c r="Y86" s="34"/>
      <c r="Z86" s="34"/>
      <c r="AA86" s="34"/>
      <c r="AB86" s="34"/>
      <c r="AC86" s="34"/>
      <c r="AD86" s="34"/>
      <c r="AE86" s="34"/>
      <c r="AT86" s="17" t="s">
        <v>123</v>
      </c>
      <c r="AU86" s="17" t="s">
        <v>82</v>
      </c>
    </row>
    <row r="87" spans="1:65" s="2" customFormat="1" ht="19.2">
      <c r="A87" s="34"/>
      <c r="B87" s="35"/>
      <c r="C87" s="36"/>
      <c r="D87" s="186" t="s">
        <v>124</v>
      </c>
      <c r="E87" s="36"/>
      <c r="F87" s="191" t="s">
        <v>125</v>
      </c>
      <c r="G87" s="36"/>
      <c r="H87" s="36"/>
      <c r="I87" s="188"/>
      <c r="J87" s="36"/>
      <c r="K87" s="36"/>
      <c r="L87" s="39"/>
      <c r="M87" s="189"/>
      <c r="N87" s="190"/>
      <c r="O87" s="64"/>
      <c r="P87" s="64"/>
      <c r="Q87" s="64"/>
      <c r="R87" s="64"/>
      <c r="S87" s="64"/>
      <c r="T87" s="65"/>
      <c r="U87" s="34"/>
      <c r="V87" s="34"/>
      <c r="W87" s="34"/>
      <c r="X87" s="34"/>
      <c r="Y87" s="34"/>
      <c r="Z87" s="34"/>
      <c r="AA87" s="34"/>
      <c r="AB87" s="34"/>
      <c r="AC87" s="34"/>
      <c r="AD87" s="34"/>
      <c r="AE87" s="34"/>
      <c r="AT87" s="17" t="s">
        <v>124</v>
      </c>
      <c r="AU87" s="17" t="s">
        <v>82</v>
      </c>
    </row>
    <row r="88" spans="1:65" s="2" customFormat="1" ht="13.8" customHeight="1">
      <c r="A88" s="34"/>
      <c r="B88" s="35"/>
      <c r="C88" s="173" t="s">
        <v>82</v>
      </c>
      <c r="D88" s="173" t="s">
        <v>117</v>
      </c>
      <c r="E88" s="174" t="s">
        <v>126</v>
      </c>
      <c r="F88" s="175" t="s">
        <v>127</v>
      </c>
      <c r="G88" s="176" t="s">
        <v>128</v>
      </c>
      <c r="H88" s="177">
        <v>33</v>
      </c>
      <c r="I88" s="178"/>
      <c r="J88" s="179">
        <f>ROUND(I88*H88,2)</f>
        <v>0</v>
      </c>
      <c r="K88" s="175" t="s">
        <v>19</v>
      </c>
      <c r="L88" s="39"/>
      <c r="M88" s="180" t="s">
        <v>19</v>
      </c>
      <c r="N88" s="181" t="s">
        <v>43</v>
      </c>
      <c r="O88" s="64"/>
      <c r="P88" s="182">
        <f>O88*H88</f>
        <v>0</v>
      </c>
      <c r="Q88" s="182">
        <v>0</v>
      </c>
      <c r="R88" s="182">
        <f>Q88*H88</f>
        <v>0</v>
      </c>
      <c r="S88" s="182">
        <v>0</v>
      </c>
      <c r="T88" s="183">
        <f>S88*H88</f>
        <v>0</v>
      </c>
      <c r="U88" s="34"/>
      <c r="V88" s="34"/>
      <c r="W88" s="34"/>
      <c r="X88" s="34"/>
      <c r="Y88" s="34"/>
      <c r="Z88" s="34"/>
      <c r="AA88" s="34"/>
      <c r="AB88" s="34"/>
      <c r="AC88" s="34"/>
      <c r="AD88" s="34"/>
      <c r="AE88" s="34"/>
      <c r="AR88" s="184" t="s">
        <v>121</v>
      </c>
      <c r="AT88" s="184" t="s">
        <v>117</v>
      </c>
      <c r="AU88" s="184" t="s">
        <v>82</v>
      </c>
      <c r="AY88" s="17" t="s">
        <v>114</v>
      </c>
      <c r="BE88" s="185">
        <f>IF(N88="základní",J88,0)</f>
        <v>0</v>
      </c>
      <c r="BF88" s="185">
        <f>IF(N88="snížená",J88,0)</f>
        <v>0</v>
      </c>
      <c r="BG88" s="185">
        <f>IF(N88="zákl. přenesená",J88,0)</f>
        <v>0</v>
      </c>
      <c r="BH88" s="185">
        <f>IF(N88="sníž. přenesená",J88,0)</f>
        <v>0</v>
      </c>
      <c r="BI88" s="185">
        <f>IF(N88="nulová",J88,0)</f>
        <v>0</v>
      </c>
      <c r="BJ88" s="17" t="s">
        <v>80</v>
      </c>
      <c r="BK88" s="185">
        <f>ROUND(I88*H88,2)</f>
        <v>0</v>
      </c>
      <c r="BL88" s="17" t="s">
        <v>121</v>
      </c>
      <c r="BM88" s="184" t="s">
        <v>129</v>
      </c>
    </row>
    <row r="89" spans="1:65" s="2" customFormat="1" ht="10.199999999999999">
      <c r="A89" s="34"/>
      <c r="B89" s="35"/>
      <c r="C89" s="36"/>
      <c r="D89" s="186" t="s">
        <v>123</v>
      </c>
      <c r="E89" s="36"/>
      <c r="F89" s="187" t="s">
        <v>127</v>
      </c>
      <c r="G89" s="36"/>
      <c r="H89" s="36"/>
      <c r="I89" s="188"/>
      <c r="J89" s="36"/>
      <c r="K89" s="36"/>
      <c r="L89" s="39"/>
      <c r="M89" s="189"/>
      <c r="N89" s="190"/>
      <c r="O89" s="64"/>
      <c r="P89" s="64"/>
      <c r="Q89" s="64"/>
      <c r="R89" s="64"/>
      <c r="S89" s="64"/>
      <c r="T89" s="65"/>
      <c r="U89" s="34"/>
      <c r="V89" s="34"/>
      <c r="W89" s="34"/>
      <c r="X89" s="34"/>
      <c r="Y89" s="34"/>
      <c r="Z89" s="34"/>
      <c r="AA89" s="34"/>
      <c r="AB89" s="34"/>
      <c r="AC89" s="34"/>
      <c r="AD89" s="34"/>
      <c r="AE89" s="34"/>
      <c r="AT89" s="17" t="s">
        <v>123</v>
      </c>
      <c r="AU89" s="17" t="s">
        <v>82</v>
      </c>
    </row>
    <row r="90" spans="1:65" s="2" customFormat="1" ht="13.8" customHeight="1">
      <c r="A90" s="34"/>
      <c r="B90" s="35"/>
      <c r="C90" s="192" t="s">
        <v>130</v>
      </c>
      <c r="D90" s="192" t="s">
        <v>131</v>
      </c>
      <c r="E90" s="193" t="s">
        <v>132</v>
      </c>
      <c r="F90" s="194" t="s">
        <v>133</v>
      </c>
      <c r="G90" s="195" t="s">
        <v>134</v>
      </c>
      <c r="H90" s="196">
        <v>33</v>
      </c>
      <c r="I90" s="197"/>
      <c r="J90" s="198">
        <f>ROUND(I90*H90,2)</f>
        <v>0</v>
      </c>
      <c r="K90" s="194" t="s">
        <v>19</v>
      </c>
      <c r="L90" s="199"/>
      <c r="M90" s="200" t="s">
        <v>19</v>
      </c>
      <c r="N90" s="201" t="s">
        <v>43</v>
      </c>
      <c r="O90" s="64"/>
      <c r="P90" s="182">
        <f>O90*H90</f>
        <v>0</v>
      </c>
      <c r="Q90" s="182">
        <v>0</v>
      </c>
      <c r="R90" s="182">
        <f>Q90*H90</f>
        <v>0</v>
      </c>
      <c r="S90" s="182">
        <v>0</v>
      </c>
      <c r="T90" s="183">
        <f>S90*H90</f>
        <v>0</v>
      </c>
      <c r="U90" s="34"/>
      <c r="V90" s="34"/>
      <c r="W90" s="34"/>
      <c r="X90" s="34"/>
      <c r="Y90" s="34"/>
      <c r="Z90" s="34"/>
      <c r="AA90" s="34"/>
      <c r="AB90" s="34"/>
      <c r="AC90" s="34"/>
      <c r="AD90" s="34"/>
      <c r="AE90" s="34"/>
      <c r="AR90" s="184" t="s">
        <v>135</v>
      </c>
      <c r="AT90" s="184" t="s">
        <v>131</v>
      </c>
      <c r="AU90" s="184" t="s">
        <v>82</v>
      </c>
      <c r="AY90" s="17" t="s">
        <v>114</v>
      </c>
      <c r="BE90" s="185">
        <f>IF(N90="základní",J90,0)</f>
        <v>0</v>
      </c>
      <c r="BF90" s="185">
        <f>IF(N90="snížená",J90,0)</f>
        <v>0</v>
      </c>
      <c r="BG90" s="185">
        <f>IF(N90="zákl. přenesená",J90,0)</f>
        <v>0</v>
      </c>
      <c r="BH90" s="185">
        <f>IF(N90="sníž. přenesená",J90,0)</f>
        <v>0</v>
      </c>
      <c r="BI90" s="185">
        <f>IF(N90="nulová",J90,0)</f>
        <v>0</v>
      </c>
      <c r="BJ90" s="17" t="s">
        <v>80</v>
      </c>
      <c r="BK90" s="185">
        <f>ROUND(I90*H90,2)</f>
        <v>0</v>
      </c>
      <c r="BL90" s="17" t="s">
        <v>121</v>
      </c>
      <c r="BM90" s="184" t="s">
        <v>136</v>
      </c>
    </row>
    <row r="91" spans="1:65" s="2" customFormat="1" ht="10.199999999999999">
      <c r="A91" s="34"/>
      <c r="B91" s="35"/>
      <c r="C91" s="36"/>
      <c r="D91" s="186" t="s">
        <v>123</v>
      </c>
      <c r="E91" s="36"/>
      <c r="F91" s="187" t="s">
        <v>133</v>
      </c>
      <c r="G91" s="36"/>
      <c r="H91" s="36"/>
      <c r="I91" s="188"/>
      <c r="J91" s="36"/>
      <c r="K91" s="36"/>
      <c r="L91" s="39"/>
      <c r="M91" s="189"/>
      <c r="N91" s="190"/>
      <c r="O91" s="64"/>
      <c r="P91" s="64"/>
      <c r="Q91" s="64"/>
      <c r="R91" s="64"/>
      <c r="S91" s="64"/>
      <c r="T91" s="65"/>
      <c r="U91" s="34"/>
      <c r="V91" s="34"/>
      <c r="W91" s="34"/>
      <c r="X91" s="34"/>
      <c r="Y91" s="34"/>
      <c r="Z91" s="34"/>
      <c r="AA91" s="34"/>
      <c r="AB91" s="34"/>
      <c r="AC91" s="34"/>
      <c r="AD91" s="34"/>
      <c r="AE91" s="34"/>
      <c r="AT91" s="17" t="s">
        <v>123</v>
      </c>
      <c r="AU91" s="17" t="s">
        <v>82</v>
      </c>
    </row>
    <row r="92" spans="1:65" s="13" customFormat="1" ht="10.199999999999999">
      <c r="B92" s="202"/>
      <c r="C92" s="203"/>
      <c r="D92" s="186" t="s">
        <v>137</v>
      </c>
      <c r="E92" s="204" t="s">
        <v>19</v>
      </c>
      <c r="F92" s="205" t="s">
        <v>138</v>
      </c>
      <c r="G92" s="203"/>
      <c r="H92" s="206">
        <v>33</v>
      </c>
      <c r="I92" s="207"/>
      <c r="J92" s="203"/>
      <c r="K92" s="203"/>
      <c r="L92" s="208"/>
      <c r="M92" s="209"/>
      <c r="N92" s="210"/>
      <c r="O92" s="210"/>
      <c r="P92" s="210"/>
      <c r="Q92" s="210"/>
      <c r="R92" s="210"/>
      <c r="S92" s="210"/>
      <c r="T92" s="211"/>
      <c r="AT92" s="212" t="s">
        <v>137</v>
      </c>
      <c r="AU92" s="212" t="s">
        <v>82</v>
      </c>
      <c r="AV92" s="13" t="s">
        <v>82</v>
      </c>
      <c r="AW92" s="13" t="s">
        <v>33</v>
      </c>
      <c r="AX92" s="13" t="s">
        <v>72</v>
      </c>
      <c r="AY92" s="212" t="s">
        <v>114</v>
      </c>
    </row>
    <row r="93" spans="1:65" s="14" customFormat="1" ht="10.199999999999999">
      <c r="B93" s="213"/>
      <c r="C93" s="214"/>
      <c r="D93" s="186" t="s">
        <v>137</v>
      </c>
      <c r="E93" s="215" t="s">
        <v>19</v>
      </c>
      <c r="F93" s="216" t="s">
        <v>139</v>
      </c>
      <c r="G93" s="214"/>
      <c r="H93" s="217">
        <v>33</v>
      </c>
      <c r="I93" s="218"/>
      <c r="J93" s="214"/>
      <c r="K93" s="214"/>
      <c r="L93" s="219"/>
      <c r="M93" s="220"/>
      <c r="N93" s="221"/>
      <c r="O93" s="221"/>
      <c r="P93" s="221"/>
      <c r="Q93" s="221"/>
      <c r="R93" s="221"/>
      <c r="S93" s="221"/>
      <c r="T93" s="222"/>
      <c r="AT93" s="223" t="s">
        <v>137</v>
      </c>
      <c r="AU93" s="223" t="s">
        <v>82</v>
      </c>
      <c r="AV93" s="14" t="s">
        <v>121</v>
      </c>
      <c r="AW93" s="14" t="s">
        <v>33</v>
      </c>
      <c r="AX93" s="14" t="s">
        <v>80</v>
      </c>
      <c r="AY93" s="223" t="s">
        <v>114</v>
      </c>
    </row>
    <row r="94" spans="1:65" s="2" customFormat="1" ht="13.8" customHeight="1">
      <c r="A94" s="34"/>
      <c r="B94" s="35"/>
      <c r="C94" s="192" t="s">
        <v>121</v>
      </c>
      <c r="D94" s="192" t="s">
        <v>131</v>
      </c>
      <c r="E94" s="193" t="s">
        <v>140</v>
      </c>
      <c r="F94" s="194" t="s">
        <v>141</v>
      </c>
      <c r="G94" s="195" t="s">
        <v>134</v>
      </c>
      <c r="H94" s="196">
        <v>33</v>
      </c>
      <c r="I94" s="197"/>
      <c r="J94" s="198">
        <f>ROUND(I94*H94,2)</f>
        <v>0</v>
      </c>
      <c r="K94" s="194" t="s">
        <v>19</v>
      </c>
      <c r="L94" s="199"/>
      <c r="M94" s="200" t="s">
        <v>19</v>
      </c>
      <c r="N94" s="201" t="s">
        <v>43</v>
      </c>
      <c r="O94" s="64"/>
      <c r="P94" s="182">
        <f>O94*H94</f>
        <v>0</v>
      </c>
      <c r="Q94" s="182">
        <v>0</v>
      </c>
      <c r="R94" s="182">
        <f>Q94*H94</f>
        <v>0</v>
      </c>
      <c r="S94" s="182">
        <v>0</v>
      </c>
      <c r="T94" s="183">
        <f>S94*H94</f>
        <v>0</v>
      </c>
      <c r="U94" s="34"/>
      <c r="V94" s="34"/>
      <c r="W94" s="34"/>
      <c r="X94" s="34"/>
      <c r="Y94" s="34"/>
      <c r="Z94" s="34"/>
      <c r="AA94" s="34"/>
      <c r="AB94" s="34"/>
      <c r="AC94" s="34"/>
      <c r="AD94" s="34"/>
      <c r="AE94" s="34"/>
      <c r="AR94" s="184" t="s">
        <v>135</v>
      </c>
      <c r="AT94" s="184" t="s">
        <v>131</v>
      </c>
      <c r="AU94" s="184" t="s">
        <v>82</v>
      </c>
      <c r="AY94" s="17" t="s">
        <v>114</v>
      </c>
      <c r="BE94" s="185">
        <f>IF(N94="základní",J94,0)</f>
        <v>0</v>
      </c>
      <c r="BF94" s="185">
        <f>IF(N94="snížená",J94,0)</f>
        <v>0</v>
      </c>
      <c r="BG94" s="185">
        <f>IF(N94="zákl. přenesená",J94,0)</f>
        <v>0</v>
      </c>
      <c r="BH94" s="185">
        <f>IF(N94="sníž. přenesená",J94,0)</f>
        <v>0</v>
      </c>
      <c r="BI94" s="185">
        <f>IF(N94="nulová",J94,0)</f>
        <v>0</v>
      </c>
      <c r="BJ94" s="17" t="s">
        <v>80</v>
      </c>
      <c r="BK94" s="185">
        <f>ROUND(I94*H94,2)</f>
        <v>0</v>
      </c>
      <c r="BL94" s="17" t="s">
        <v>121</v>
      </c>
      <c r="BM94" s="184" t="s">
        <v>142</v>
      </c>
    </row>
    <row r="95" spans="1:65" s="2" customFormat="1" ht="10.199999999999999">
      <c r="A95" s="34"/>
      <c r="B95" s="35"/>
      <c r="C95" s="36"/>
      <c r="D95" s="186" t="s">
        <v>123</v>
      </c>
      <c r="E95" s="36"/>
      <c r="F95" s="187" t="s">
        <v>141</v>
      </c>
      <c r="G95" s="36"/>
      <c r="H95" s="36"/>
      <c r="I95" s="188"/>
      <c r="J95" s="36"/>
      <c r="K95" s="36"/>
      <c r="L95" s="39"/>
      <c r="M95" s="189"/>
      <c r="N95" s="190"/>
      <c r="O95" s="64"/>
      <c r="P95" s="64"/>
      <c r="Q95" s="64"/>
      <c r="R95" s="64"/>
      <c r="S95" s="64"/>
      <c r="T95" s="65"/>
      <c r="U95" s="34"/>
      <c r="V95" s="34"/>
      <c r="W95" s="34"/>
      <c r="X95" s="34"/>
      <c r="Y95" s="34"/>
      <c r="Z95" s="34"/>
      <c r="AA95" s="34"/>
      <c r="AB95" s="34"/>
      <c r="AC95" s="34"/>
      <c r="AD95" s="34"/>
      <c r="AE95" s="34"/>
      <c r="AT95" s="17" t="s">
        <v>123</v>
      </c>
      <c r="AU95" s="17" t="s">
        <v>82</v>
      </c>
    </row>
    <row r="96" spans="1:65" s="13" customFormat="1" ht="10.199999999999999">
      <c r="B96" s="202"/>
      <c r="C96" s="203"/>
      <c r="D96" s="186" t="s">
        <v>137</v>
      </c>
      <c r="E96" s="204" t="s">
        <v>19</v>
      </c>
      <c r="F96" s="205" t="s">
        <v>138</v>
      </c>
      <c r="G96" s="203"/>
      <c r="H96" s="206">
        <v>33</v>
      </c>
      <c r="I96" s="207"/>
      <c r="J96" s="203"/>
      <c r="K96" s="203"/>
      <c r="L96" s="208"/>
      <c r="M96" s="209"/>
      <c r="N96" s="210"/>
      <c r="O96" s="210"/>
      <c r="P96" s="210"/>
      <c r="Q96" s="210"/>
      <c r="R96" s="210"/>
      <c r="S96" s="210"/>
      <c r="T96" s="211"/>
      <c r="AT96" s="212" t="s">
        <v>137</v>
      </c>
      <c r="AU96" s="212" t="s">
        <v>82</v>
      </c>
      <c r="AV96" s="13" t="s">
        <v>82</v>
      </c>
      <c r="AW96" s="13" t="s">
        <v>33</v>
      </c>
      <c r="AX96" s="13" t="s">
        <v>72</v>
      </c>
      <c r="AY96" s="212" t="s">
        <v>114</v>
      </c>
    </row>
    <row r="97" spans="1:65" s="14" customFormat="1" ht="10.199999999999999">
      <c r="B97" s="213"/>
      <c r="C97" s="214"/>
      <c r="D97" s="186" t="s">
        <v>137</v>
      </c>
      <c r="E97" s="215" t="s">
        <v>19</v>
      </c>
      <c r="F97" s="216" t="s">
        <v>139</v>
      </c>
      <c r="G97" s="214"/>
      <c r="H97" s="217">
        <v>33</v>
      </c>
      <c r="I97" s="218"/>
      <c r="J97" s="214"/>
      <c r="K97" s="214"/>
      <c r="L97" s="219"/>
      <c r="M97" s="220"/>
      <c r="N97" s="221"/>
      <c r="O97" s="221"/>
      <c r="P97" s="221"/>
      <c r="Q97" s="221"/>
      <c r="R97" s="221"/>
      <c r="S97" s="221"/>
      <c r="T97" s="222"/>
      <c r="AT97" s="223" t="s">
        <v>137</v>
      </c>
      <c r="AU97" s="223" t="s">
        <v>82</v>
      </c>
      <c r="AV97" s="14" t="s">
        <v>121</v>
      </c>
      <c r="AW97" s="14" t="s">
        <v>33</v>
      </c>
      <c r="AX97" s="14" t="s">
        <v>80</v>
      </c>
      <c r="AY97" s="223" t="s">
        <v>114</v>
      </c>
    </row>
    <row r="98" spans="1:65" s="2" customFormat="1" ht="22.2" customHeight="1">
      <c r="A98" s="34"/>
      <c r="B98" s="35"/>
      <c r="C98" s="173" t="s">
        <v>115</v>
      </c>
      <c r="D98" s="173" t="s">
        <v>117</v>
      </c>
      <c r="E98" s="174" t="s">
        <v>143</v>
      </c>
      <c r="F98" s="175" t="s">
        <v>144</v>
      </c>
      <c r="G98" s="176" t="s">
        <v>145</v>
      </c>
      <c r="H98" s="177">
        <v>1.6E-2</v>
      </c>
      <c r="I98" s="178"/>
      <c r="J98" s="179">
        <f>ROUND(I98*H98,2)</f>
        <v>0</v>
      </c>
      <c r="K98" s="175" t="s">
        <v>19</v>
      </c>
      <c r="L98" s="39"/>
      <c r="M98" s="180" t="s">
        <v>19</v>
      </c>
      <c r="N98" s="181" t="s">
        <v>43</v>
      </c>
      <c r="O98" s="64"/>
      <c r="P98" s="182">
        <f>O98*H98</f>
        <v>0</v>
      </c>
      <c r="Q98" s="182">
        <v>0</v>
      </c>
      <c r="R98" s="182">
        <f>Q98*H98</f>
        <v>0</v>
      </c>
      <c r="S98" s="182">
        <v>0</v>
      </c>
      <c r="T98" s="183">
        <f>S98*H98</f>
        <v>0</v>
      </c>
      <c r="U98" s="34"/>
      <c r="V98" s="34"/>
      <c r="W98" s="34"/>
      <c r="X98" s="34"/>
      <c r="Y98" s="34"/>
      <c r="Z98" s="34"/>
      <c r="AA98" s="34"/>
      <c r="AB98" s="34"/>
      <c r="AC98" s="34"/>
      <c r="AD98" s="34"/>
      <c r="AE98" s="34"/>
      <c r="AR98" s="184" t="s">
        <v>121</v>
      </c>
      <c r="AT98" s="184" t="s">
        <v>117</v>
      </c>
      <c r="AU98" s="184" t="s">
        <v>82</v>
      </c>
      <c r="AY98" s="17" t="s">
        <v>114</v>
      </c>
      <c r="BE98" s="185">
        <f>IF(N98="základní",J98,0)</f>
        <v>0</v>
      </c>
      <c r="BF98" s="185">
        <f>IF(N98="snížená",J98,0)</f>
        <v>0</v>
      </c>
      <c r="BG98" s="185">
        <f>IF(N98="zákl. přenesená",J98,0)</f>
        <v>0</v>
      </c>
      <c r="BH98" s="185">
        <f>IF(N98="sníž. přenesená",J98,0)</f>
        <v>0</v>
      </c>
      <c r="BI98" s="185">
        <f>IF(N98="nulová",J98,0)</f>
        <v>0</v>
      </c>
      <c r="BJ98" s="17" t="s">
        <v>80</v>
      </c>
      <c r="BK98" s="185">
        <f>ROUND(I98*H98,2)</f>
        <v>0</v>
      </c>
      <c r="BL98" s="17" t="s">
        <v>121</v>
      </c>
      <c r="BM98" s="184" t="s">
        <v>146</v>
      </c>
    </row>
    <row r="99" spans="1:65" s="2" customFormat="1" ht="19.2">
      <c r="A99" s="34"/>
      <c r="B99" s="35"/>
      <c r="C99" s="36"/>
      <c r="D99" s="186" t="s">
        <v>123</v>
      </c>
      <c r="E99" s="36"/>
      <c r="F99" s="187" t="s">
        <v>144</v>
      </c>
      <c r="G99" s="36"/>
      <c r="H99" s="36"/>
      <c r="I99" s="188"/>
      <c r="J99" s="36"/>
      <c r="K99" s="36"/>
      <c r="L99" s="39"/>
      <c r="M99" s="189"/>
      <c r="N99" s="190"/>
      <c r="O99" s="64"/>
      <c r="P99" s="64"/>
      <c r="Q99" s="64"/>
      <c r="R99" s="64"/>
      <c r="S99" s="64"/>
      <c r="T99" s="65"/>
      <c r="U99" s="34"/>
      <c r="V99" s="34"/>
      <c r="W99" s="34"/>
      <c r="X99" s="34"/>
      <c r="Y99" s="34"/>
      <c r="Z99" s="34"/>
      <c r="AA99" s="34"/>
      <c r="AB99" s="34"/>
      <c r="AC99" s="34"/>
      <c r="AD99" s="34"/>
      <c r="AE99" s="34"/>
      <c r="AT99" s="17" t="s">
        <v>123</v>
      </c>
      <c r="AU99" s="17" t="s">
        <v>82</v>
      </c>
    </row>
    <row r="100" spans="1:65" s="13" customFormat="1" ht="10.199999999999999">
      <c r="B100" s="202"/>
      <c r="C100" s="203"/>
      <c r="D100" s="186" t="s">
        <v>137</v>
      </c>
      <c r="E100" s="204" t="s">
        <v>19</v>
      </c>
      <c r="F100" s="205" t="s">
        <v>147</v>
      </c>
      <c r="G100" s="203"/>
      <c r="H100" s="206">
        <v>1.6E-2</v>
      </c>
      <c r="I100" s="207"/>
      <c r="J100" s="203"/>
      <c r="K100" s="203"/>
      <c r="L100" s="208"/>
      <c r="M100" s="209"/>
      <c r="N100" s="210"/>
      <c r="O100" s="210"/>
      <c r="P100" s="210"/>
      <c r="Q100" s="210"/>
      <c r="R100" s="210"/>
      <c r="S100" s="210"/>
      <c r="T100" s="211"/>
      <c r="AT100" s="212" t="s">
        <v>137</v>
      </c>
      <c r="AU100" s="212" t="s">
        <v>82</v>
      </c>
      <c r="AV100" s="13" t="s">
        <v>82</v>
      </c>
      <c r="AW100" s="13" t="s">
        <v>33</v>
      </c>
      <c r="AX100" s="13" t="s">
        <v>72</v>
      </c>
      <c r="AY100" s="212" t="s">
        <v>114</v>
      </c>
    </row>
    <row r="101" spans="1:65" s="14" customFormat="1" ht="10.199999999999999">
      <c r="B101" s="213"/>
      <c r="C101" s="214"/>
      <c r="D101" s="186" t="s">
        <v>137</v>
      </c>
      <c r="E101" s="215" t="s">
        <v>19</v>
      </c>
      <c r="F101" s="216" t="s">
        <v>139</v>
      </c>
      <c r="G101" s="214"/>
      <c r="H101" s="217">
        <v>1.6E-2</v>
      </c>
      <c r="I101" s="218"/>
      <c r="J101" s="214"/>
      <c r="K101" s="214"/>
      <c r="L101" s="219"/>
      <c r="M101" s="220"/>
      <c r="N101" s="221"/>
      <c r="O101" s="221"/>
      <c r="P101" s="221"/>
      <c r="Q101" s="221"/>
      <c r="R101" s="221"/>
      <c r="S101" s="221"/>
      <c r="T101" s="222"/>
      <c r="AT101" s="223" t="s">
        <v>137</v>
      </c>
      <c r="AU101" s="223" t="s">
        <v>82</v>
      </c>
      <c r="AV101" s="14" t="s">
        <v>121</v>
      </c>
      <c r="AW101" s="14" t="s">
        <v>33</v>
      </c>
      <c r="AX101" s="14" t="s">
        <v>80</v>
      </c>
      <c r="AY101" s="223" t="s">
        <v>114</v>
      </c>
    </row>
    <row r="102" spans="1:65" s="2" customFormat="1" ht="22.2" customHeight="1">
      <c r="A102" s="34"/>
      <c r="B102" s="35"/>
      <c r="C102" s="173" t="s">
        <v>148</v>
      </c>
      <c r="D102" s="173" t="s">
        <v>117</v>
      </c>
      <c r="E102" s="174" t="s">
        <v>149</v>
      </c>
      <c r="F102" s="175" t="s">
        <v>150</v>
      </c>
      <c r="G102" s="176" t="s">
        <v>145</v>
      </c>
      <c r="H102" s="177">
        <v>0.61</v>
      </c>
      <c r="I102" s="178"/>
      <c r="J102" s="179">
        <f>ROUND(I102*H102,2)</f>
        <v>0</v>
      </c>
      <c r="K102" s="175" t="s">
        <v>19</v>
      </c>
      <c r="L102" s="39"/>
      <c r="M102" s="180" t="s">
        <v>19</v>
      </c>
      <c r="N102" s="181" t="s">
        <v>43</v>
      </c>
      <c r="O102" s="64"/>
      <c r="P102" s="182">
        <f>O102*H102</f>
        <v>0</v>
      </c>
      <c r="Q102" s="182">
        <v>0</v>
      </c>
      <c r="R102" s="182">
        <f>Q102*H102</f>
        <v>0</v>
      </c>
      <c r="S102" s="182">
        <v>0</v>
      </c>
      <c r="T102" s="183">
        <f>S102*H102</f>
        <v>0</v>
      </c>
      <c r="U102" s="34"/>
      <c r="V102" s="34"/>
      <c r="W102" s="34"/>
      <c r="X102" s="34"/>
      <c r="Y102" s="34"/>
      <c r="Z102" s="34"/>
      <c r="AA102" s="34"/>
      <c r="AB102" s="34"/>
      <c r="AC102" s="34"/>
      <c r="AD102" s="34"/>
      <c r="AE102" s="34"/>
      <c r="AR102" s="184" t="s">
        <v>121</v>
      </c>
      <c r="AT102" s="184" t="s">
        <v>117</v>
      </c>
      <c r="AU102" s="184" t="s">
        <v>82</v>
      </c>
      <c r="AY102" s="17" t="s">
        <v>114</v>
      </c>
      <c r="BE102" s="185">
        <f>IF(N102="základní",J102,0)</f>
        <v>0</v>
      </c>
      <c r="BF102" s="185">
        <f>IF(N102="snížená",J102,0)</f>
        <v>0</v>
      </c>
      <c r="BG102" s="185">
        <f>IF(N102="zákl. přenesená",J102,0)</f>
        <v>0</v>
      </c>
      <c r="BH102" s="185">
        <f>IF(N102="sníž. přenesená",J102,0)</f>
        <v>0</v>
      </c>
      <c r="BI102" s="185">
        <f>IF(N102="nulová",J102,0)</f>
        <v>0</v>
      </c>
      <c r="BJ102" s="17" t="s">
        <v>80</v>
      </c>
      <c r="BK102" s="185">
        <f>ROUND(I102*H102,2)</f>
        <v>0</v>
      </c>
      <c r="BL102" s="17" t="s">
        <v>121</v>
      </c>
      <c r="BM102" s="184" t="s">
        <v>151</v>
      </c>
    </row>
    <row r="103" spans="1:65" s="2" customFormat="1" ht="19.2">
      <c r="A103" s="34"/>
      <c r="B103" s="35"/>
      <c r="C103" s="36"/>
      <c r="D103" s="186" t="s">
        <v>123</v>
      </c>
      <c r="E103" s="36"/>
      <c r="F103" s="187" t="s">
        <v>150</v>
      </c>
      <c r="G103" s="36"/>
      <c r="H103" s="36"/>
      <c r="I103" s="188"/>
      <c r="J103" s="36"/>
      <c r="K103" s="36"/>
      <c r="L103" s="39"/>
      <c r="M103" s="189"/>
      <c r="N103" s="190"/>
      <c r="O103" s="64"/>
      <c r="P103" s="64"/>
      <c r="Q103" s="64"/>
      <c r="R103" s="64"/>
      <c r="S103" s="64"/>
      <c r="T103" s="65"/>
      <c r="U103" s="34"/>
      <c r="V103" s="34"/>
      <c r="W103" s="34"/>
      <c r="X103" s="34"/>
      <c r="Y103" s="34"/>
      <c r="Z103" s="34"/>
      <c r="AA103" s="34"/>
      <c r="AB103" s="34"/>
      <c r="AC103" s="34"/>
      <c r="AD103" s="34"/>
      <c r="AE103" s="34"/>
      <c r="AT103" s="17" t="s">
        <v>123</v>
      </c>
      <c r="AU103" s="17" t="s">
        <v>82</v>
      </c>
    </row>
    <row r="104" spans="1:65" s="13" customFormat="1" ht="10.199999999999999">
      <c r="B104" s="202"/>
      <c r="C104" s="203"/>
      <c r="D104" s="186" t="s">
        <v>137</v>
      </c>
      <c r="E104" s="204" t="s">
        <v>19</v>
      </c>
      <c r="F104" s="205" t="s">
        <v>152</v>
      </c>
      <c r="G104" s="203"/>
      <c r="H104" s="206">
        <v>0.61</v>
      </c>
      <c r="I104" s="207"/>
      <c r="J104" s="203"/>
      <c r="K104" s="203"/>
      <c r="L104" s="208"/>
      <c r="M104" s="209"/>
      <c r="N104" s="210"/>
      <c r="O104" s="210"/>
      <c r="P104" s="210"/>
      <c r="Q104" s="210"/>
      <c r="R104" s="210"/>
      <c r="S104" s="210"/>
      <c r="T104" s="211"/>
      <c r="AT104" s="212" t="s">
        <v>137</v>
      </c>
      <c r="AU104" s="212" t="s">
        <v>82</v>
      </c>
      <c r="AV104" s="13" t="s">
        <v>82</v>
      </c>
      <c r="AW104" s="13" t="s">
        <v>33</v>
      </c>
      <c r="AX104" s="13" t="s">
        <v>72</v>
      </c>
      <c r="AY104" s="212" t="s">
        <v>114</v>
      </c>
    </row>
    <row r="105" spans="1:65" s="14" customFormat="1" ht="10.199999999999999">
      <c r="B105" s="213"/>
      <c r="C105" s="214"/>
      <c r="D105" s="186" t="s">
        <v>137</v>
      </c>
      <c r="E105" s="215" t="s">
        <v>19</v>
      </c>
      <c r="F105" s="216" t="s">
        <v>139</v>
      </c>
      <c r="G105" s="214"/>
      <c r="H105" s="217">
        <v>0.61</v>
      </c>
      <c r="I105" s="218"/>
      <c r="J105" s="214"/>
      <c r="K105" s="214"/>
      <c r="L105" s="219"/>
      <c r="M105" s="220"/>
      <c r="N105" s="221"/>
      <c r="O105" s="221"/>
      <c r="P105" s="221"/>
      <c r="Q105" s="221"/>
      <c r="R105" s="221"/>
      <c r="S105" s="221"/>
      <c r="T105" s="222"/>
      <c r="AT105" s="223" t="s">
        <v>137</v>
      </c>
      <c r="AU105" s="223" t="s">
        <v>82</v>
      </c>
      <c r="AV105" s="14" t="s">
        <v>121</v>
      </c>
      <c r="AW105" s="14" t="s">
        <v>33</v>
      </c>
      <c r="AX105" s="14" t="s">
        <v>80</v>
      </c>
      <c r="AY105" s="223" t="s">
        <v>114</v>
      </c>
    </row>
    <row r="106" spans="1:65" s="2" customFormat="1" ht="22.2" customHeight="1">
      <c r="A106" s="34"/>
      <c r="B106" s="35"/>
      <c r="C106" s="173" t="s">
        <v>153</v>
      </c>
      <c r="D106" s="173" t="s">
        <v>117</v>
      </c>
      <c r="E106" s="174" t="s">
        <v>154</v>
      </c>
      <c r="F106" s="175" t="s">
        <v>155</v>
      </c>
      <c r="G106" s="176" t="s">
        <v>145</v>
      </c>
      <c r="H106" s="177">
        <v>0.48199999999999998</v>
      </c>
      <c r="I106" s="178"/>
      <c r="J106" s="179">
        <f>ROUND(I106*H106,2)</f>
        <v>0</v>
      </c>
      <c r="K106" s="175" t="s">
        <v>19</v>
      </c>
      <c r="L106" s="39"/>
      <c r="M106" s="180" t="s">
        <v>19</v>
      </c>
      <c r="N106" s="181" t="s">
        <v>43</v>
      </c>
      <c r="O106" s="64"/>
      <c r="P106" s="182">
        <f>O106*H106</f>
        <v>0</v>
      </c>
      <c r="Q106" s="182">
        <v>0</v>
      </c>
      <c r="R106" s="182">
        <f>Q106*H106</f>
        <v>0</v>
      </c>
      <c r="S106" s="182">
        <v>0</v>
      </c>
      <c r="T106" s="183">
        <f>S106*H106</f>
        <v>0</v>
      </c>
      <c r="U106" s="34"/>
      <c r="V106" s="34"/>
      <c r="W106" s="34"/>
      <c r="X106" s="34"/>
      <c r="Y106" s="34"/>
      <c r="Z106" s="34"/>
      <c r="AA106" s="34"/>
      <c r="AB106" s="34"/>
      <c r="AC106" s="34"/>
      <c r="AD106" s="34"/>
      <c r="AE106" s="34"/>
      <c r="AR106" s="184" t="s">
        <v>121</v>
      </c>
      <c r="AT106" s="184" t="s">
        <v>117</v>
      </c>
      <c r="AU106" s="184" t="s">
        <v>82</v>
      </c>
      <c r="AY106" s="17" t="s">
        <v>114</v>
      </c>
      <c r="BE106" s="185">
        <f>IF(N106="základní",J106,0)</f>
        <v>0</v>
      </c>
      <c r="BF106" s="185">
        <f>IF(N106="snížená",J106,0)</f>
        <v>0</v>
      </c>
      <c r="BG106" s="185">
        <f>IF(N106="zákl. přenesená",J106,0)</f>
        <v>0</v>
      </c>
      <c r="BH106" s="185">
        <f>IF(N106="sníž. přenesená",J106,0)</f>
        <v>0</v>
      </c>
      <c r="BI106" s="185">
        <f>IF(N106="nulová",J106,0)</f>
        <v>0</v>
      </c>
      <c r="BJ106" s="17" t="s">
        <v>80</v>
      </c>
      <c r="BK106" s="185">
        <f>ROUND(I106*H106,2)</f>
        <v>0</v>
      </c>
      <c r="BL106" s="17" t="s">
        <v>121</v>
      </c>
      <c r="BM106" s="184" t="s">
        <v>156</v>
      </c>
    </row>
    <row r="107" spans="1:65" s="2" customFormat="1" ht="19.2">
      <c r="A107" s="34"/>
      <c r="B107" s="35"/>
      <c r="C107" s="36"/>
      <c r="D107" s="186" t="s">
        <v>123</v>
      </c>
      <c r="E107" s="36"/>
      <c r="F107" s="187" t="s">
        <v>155</v>
      </c>
      <c r="G107" s="36"/>
      <c r="H107" s="36"/>
      <c r="I107" s="188"/>
      <c r="J107" s="36"/>
      <c r="K107" s="36"/>
      <c r="L107" s="39"/>
      <c r="M107" s="189"/>
      <c r="N107" s="190"/>
      <c r="O107" s="64"/>
      <c r="P107" s="64"/>
      <c r="Q107" s="64"/>
      <c r="R107" s="64"/>
      <c r="S107" s="64"/>
      <c r="T107" s="65"/>
      <c r="U107" s="34"/>
      <c r="V107" s="34"/>
      <c r="W107" s="34"/>
      <c r="X107" s="34"/>
      <c r="Y107" s="34"/>
      <c r="Z107" s="34"/>
      <c r="AA107" s="34"/>
      <c r="AB107" s="34"/>
      <c r="AC107" s="34"/>
      <c r="AD107" s="34"/>
      <c r="AE107" s="34"/>
      <c r="AT107" s="17" t="s">
        <v>123</v>
      </c>
      <c r="AU107" s="17" t="s">
        <v>82</v>
      </c>
    </row>
    <row r="108" spans="1:65" s="13" customFormat="1" ht="10.199999999999999">
      <c r="B108" s="202"/>
      <c r="C108" s="203"/>
      <c r="D108" s="186" t="s">
        <v>137</v>
      </c>
      <c r="E108" s="204" t="s">
        <v>19</v>
      </c>
      <c r="F108" s="205" t="s">
        <v>157</v>
      </c>
      <c r="G108" s="203"/>
      <c r="H108" s="206">
        <v>0.48199999999999998</v>
      </c>
      <c r="I108" s="207"/>
      <c r="J108" s="203"/>
      <c r="K108" s="203"/>
      <c r="L108" s="208"/>
      <c r="M108" s="209"/>
      <c r="N108" s="210"/>
      <c r="O108" s="210"/>
      <c r="P108" s="210"/>
      <c r="Q108" s="210"/>
      <c r="R108" s="210"/>
      <c r="S108" s="210"/>
      <c r="T108" s="211"/>
      <c r="AT108" s="212" t="s">
        <v>137</v>
      </c>
      <c r="AU108" s="212" t="s">
        <v>82</v>
      </c>
      <c r="AV108" s="13" t="s">
        <v>82</v>
      </c>
      <c r="AW108" s="13" t="s">
        <v>33</v>
      </c>
      <c r="AX108" s="13" t="s">
        <v>72</v>
      </c>
      <c r="AY108" s="212" t="s">
        <v>114</v>
      </c>
    </row>
    <row r="109" spans="1:65" s="14" customFormat="1" ht="10.199999999999999">
      <c r="B109" s="213"/>
      <c r="C109" s="214"/>
      <c r="D109" s="186" t="s">
        <v>137</v>
      </c>
      <c r="E109" s="215" t="s">
        <v>19</v>
      </c>
      <c r="F109" s="216" t="s">
        <v>139</v>
      </c>
      <c r="G109" s="214"/>
      <c r="H109" s="217">
        <v>0.48199999999999998</v>
      </c>
      <c r="I109" s="218"/>
      <c r="J109" s="214"/>
      <c r="K109" s="214"/>
      <c r="L109" s="219"/>
      <c r="M109" s="220"/>
      <c r="N109" s="221"/>
      <c r="O109" s="221"/>
      <c r="P109" s="221"/>
      <c r="Q109" s="221"/>
      <c r="R109" s="221"/>
      <c r="S109" s="221"/>
      <c r="T109" s="222"/>
      <c r="AT109" s="223" t="s">
        <v>137</v>
      </c>
      <c r="AU109" s="223" t="s">
        <v>82</v>
      </c>
      <c r="AV109" s="14" t="s">
        <v>121</v>
      </c>
      <c r="AW109" s="14" t="s">
        <v>33</v>
      </c>
      <c r="AX109" s="14" t="s">
        <v>80</v>
      </c>
      <c r="AY109" s="223" t="s">
        <v>114</v>
      </c>
    </row>
    <row r="110" spans="1:65" s="2" customFormat="1" ht="22.2" customHeight="1">
      <c r="A110" s="34"/>
      <c r="B110" s="35"/>
      <c r="C110" s="173" t="s">
        <v>135</v>
      </c>
      <c r="D110" s="173" t="s">
        <v>117</v>
      </c>
      <c r="E110" s="174" t="s">
        <v>158</v>
      </c>
      <c r="F110" s="175" t="s">
        <v>159</v>
      </c>
      <c r="G110" s="176" t="s">
        <v>160</v>
      </c>
      <c r="H110" s="177">
        <v>150.96899999999999</v>
      </c>
      <c r="I110" s="178"/>
      <c r="J110" s="179">
        <f>ROUND(I110*H110,2)</f>
        <v>0</v>
      </c>
      <c r="K110" s="175" t="s">
        <v>19</v>
      </c>
      <c r="L110" s="39"/>
      <c r="M110" s="180" t="s">
        <v>19</v>
      </c>
      <c r="N110" s="181" t="s">
        <v>43</v>
      </c>
      <c r="O110" s="64"/>
      <c r="P110" s="182">
        <f>O110*H110</f>
        <v>0</v>
      </c>
      <c r="Q110" s="182">
        <v>0</v>
      </c>
      <c r="R110" s="182">
        <f>Q110*H110</f>
        <v>0</v>
      </c>
      <c r="S110" s="182">
        <v>0</v>
      </c>
      <c r="T110" s="183">
        <f>S110*H110</f>
        <v>0</v>
      </c>
      <c r="U110" s="34"/>
      <c r="V110" s="34"/>
      <c r="W110" s="34"/>
      <c r="X110" s="34"/>
      <c r="Y110" s="34"/>
      <c r="Z110" s="34"/>
      <c r="AA110" s="34"/>
      <c r="AB110" s="34"/>
      <c r="AC110" s="34"/>
      <c r="AD110" s="34"/>
      <c r="AE110" s="34"/>
      <c r="AR110" s="184" t="s">
        <v>121</v>
      </c>
      <c r="AT110" s="184" t="s">
        <v>117</v>
      </c>
      <c r="AU110" s="184" t="s">
        <v>82</v>
      </c>
      <c r="AY110" s="17" t="s">
        <v>114</v>
      </c>
      <c r="BE110" s="185">
        <f>IF(N110="základní",J110,0)</f>
        <v>0</v>
      </c>
      <c r="BF110" s="185">
        <f>IF(N110="snížená",J110,0)</f>
        <v>0</v>
      </c>
      <c r="BG110" s="185">
        <f>IF(N110="zákl. přenesená",J110,0)</f>
        <v>0</v>
      </c>
      <c r="BH110" s="185">
        <f>IF(N110="sníž. přenesená",J110,0)</f>
        <v>0</v>
      </c>
      <c r="BI110" s="185">
        <f>IF(N110="nulová",J110,0)</f>
        <v>0</v>
      </c>
      <c r="BJ110" s="17" t="s">
        <v>80</v>
      </c>
      <c r="BK110" s="185">
        <f>ROUND(I110*H110,2)</f>
        <v>0</v>
      </c>
      <c r="BL110" s="17" t="s">
        <v>121</v>
      </c>
      <c r="BM110" s="184" t="s">
        <v>161</v>
      </c>
    </row>
    <row r="111" spans="1:65" s="2" customFormat="1" ht="10.199999999999999">
      <c r="A111" s="34"/>
      <c r="B111" s="35"/>
      <c r="C111" s="36"/>
      <c r="D111" s="186" t="s">
        <v>123</v>
      </c>
      <c r="E111" s="36"/>
      <c r="F111" s="187" t="s">
        <v>159</v>
      </c>
      <c r="G111" s="36"/>
      <c r="H111" s="36"/>
      <c r="I111" s="188"/>
      <c r="J111" s="36"/>
      <c r="K111" s="36"/>
      <c r="L111" s="39"/>
      <c r="M111" s="189"/>
      <c r="N111" s="190"/>
      <c r="O111" s="64"/>
      <c r="P111" s="64"/>
      <c r="Q111" s="64"/>
      <c r="R111" s="64"/>
      <c r="S111" s="64"/>
      <c r="T111" s="65"/>
      <c r="U111" s="34"/>
      <c r="V111" s="34"/>
      <c r="W111" s="34"/>
      <c r="X111" s="34"/>
      <c r="Y111" s="34"/>
      <c r="Z111" s="34"/>
      <c r="AA111" s="34"/>
      <c r="AB111" s="34"/>
      <c r="AC111" s="34"/>
      <c r="AD111" s="34"/>
      <c r="AE111" s="34"/>
      <c r="AT111" s="17" t="s">
        <v>123</v>
      </c>
      <c r="AU111" s="17" t="s">
        <v>82</v>
      </c>
    </row>
    <row r="112" spans="1:65" s="13" customFormat="1" ht="10.199999999999999">
      <c r="B112" s="202"/>
      <c r="C112" s="203"/>
      <c r="D112" s="186" t="s">
        <v>137</v>
      </c>
      <c r="E112" s="204" t="s">
        <v>19</v>
      </c>
      <c r="F112" s="205" t="s">
        <v>162</v>
      </c>
      <c r="G112" s="203"/>
      <c r="H112" s="206">
        <v>150.96899999999999</v>
      </c>
      <c r="I112" s="207"/>
      <c r="J112" s="203"/>
      <c r="K112" s="203"/>
      <c r="L112" s="208"/>
      <c r="M112" s="209"/>
      <c r="N112" s="210"/>
      <c r="O112" s="210"/>
      <c r="P112" s="210"/>
      <c r="Q112" s="210"/>
      <c r="R112" s="210"/>
      <c r="S112" s="210"/>
      <c r="T112" s="211"/>
      <c r="AT112" s="212" t="s">
        <v>137</v>
      </c>
      <c r="AU112" s="212" t="s">
        <v>82</v>
      </c>
      <c r="AV112" s="13" t="s">
        <v>82</v>
      </c>
      <c r="AW112" s="13" t="s">
        <v>33</v>
      </c>
      <c r="AX112" s="13" t="s">
        <v>72</v>
      </c>
      <c r="AY112" s="212" t="s">
        <v>114</v>
      </c>
    </row>
    <row r="113" spans="1:65" s="14" customFormat="1" ht="10.199999999999999">
      <c r="B113" s="213"/>
      <c r="C113" s="214"/>
      <c r="D113" s="186" t="s">
        <v>137</v>
      </c>
      <c r="E113" s="215" t="s">
        <v>19</v>
      </c>
      <c r="F113" s="216" t="s">
        <v>139</v>
      </c>
      <c r="G113" s="214"/>
      <c r="H113" s="217">
        <v>150.96899999999999</v>
      </c>
      <c r="I113" s="218"/>
      <c r="J113" s="214"/>
      <c r="K113" s="214"/>
      <c r="L113" s="219"/>
      <c r="M113" s="220"/>
      <c r="N113" s="221"/>
      <c r="O113" s="221"/>
      <c r="P113" s="221"/>
      <c r="Q113" s="221"/>
      <c r="R113" s="221"/>
      <c r="S113" s="221"/>
      <c r="T113" s="222"/>
      <c r="AT113" s="223" t="s">
        <v>137</v>
      </c>
      <c r="AU113" s="223" t="s">
        <v>82</v>
      </c>
      <c r="AV113" s="14" t="s">
        <v>121</v>
      </c>
      <c r="AW113" s="14" t="s">
        <v>33</v>
      </c>
      <c r="AX113" s="14" t="s">
        <v>80</v>
      </c>
      <c r="AY113" s="223" t="s">
        <v>114</v>
      </c>
    </row>
    <row r="114" spans="1:65" s="2" customFormat="1" ht="13.8" customHeight="1">
      <c r="A114" s="34"/>
      <c r="B114" s="35"/>
      <c r="C114" s="173" t="s">
        <v>163</v>
      </c>
      <c r="D114" s="173" t="s">
        <v>117</v>
      </c>
      <c r="E114" s="174" t="s">
        <v>164</v>
      </c>
      <c r="F114" s="175" t="s">
        <v>165</v>
      </c>
      <c r="G114" s="176" t="s">
        <v>128</v>
      </c>
      <c r="H114" s="177">
        <v>2239.7919999999999</v>
      </c>
      <c r="I114" s="178"/>
      <c r="J114" s="179">
        <f>ROUND(I114*H114,2)</f>
        <v>0</v>
      </c>
      <c r="K114" s="175" t="s">
        <v>19</v>
      </c>
      <c r="L114" s="39"/>
      <c r="M114" s="180" t="s">
        <v>19</v>
      </c>
      <c r="N114" s="181" t="s">
        <v>43</v>
      </c>
      <c r="O114" s="64"/>
      <c r="P114" s="182">
        <f>O114*H114</f>
        <v>0</v>
      </c>
      <c r="Q114" s="182">
        <v>0</v>
      </c>
      <c r="R114" s="182">
        <f>Q114*H114</f>
        <v>0</v>
      </c>
      <c r="S114" s="182">
        <v>0</v>
      </c>
      <c r="T114" s="183">
        <f>S114*H114</f>
        <v>0</v>
      </c>
      <c r="U114" s="34"/>
      <c r="V114" s="34"/>
      <c r="W114" s="34"/>
      <c r="X114" s="34"/>
      <c r="Y114" s="34"/>
      <c r="Z114" s="34"/>
      <c r="AA114" s="34"/>
      <c r="AB114" s="34"/>
      <c r="AC114" s="34"/>
      <c r="AD114" s="34"/>
      <c r="AE114" s="34"/>
      <c r="AR114" s="184" t="s">
        <v>121</v>
      </c>
      <c r="AT114" s="184" t="s">
        <v>117</v>
      </c>
      <c r="AU114" s="184" t="s">
        <v>82</v>
      </c>
      <c r="AY114" s="17" t="s">
        <v>114</v>
      </c>
      <c r="BE114" s="185">
        <f>IF(N114="základní",J114,0)</f>
        <v>0</v>
      </c>
      <c r="BF114" s="185">
        <f>IF(N114="snížená",J114,0)</f>
        <v>0</v>
      </c>
      <c r="BG114" s="185">
        <f>IF(N114="zákl. přenesená",J114,0)</f>
        <v>0</v>
      </c>
      <c r="BH114" s="185">
        <f>IF(N114="sníž. přenesená",J114,0)</f>
        <v>0</v>
      </c>
      <c r="BI114" s="185">
        <f>IF(N114="nulová",J114,0)</f>
        <v>0</v>
      </c>
      <c r="BJ114" s="17" t="s">
        <v>80</v>
      </c>
      <c r="BK114" s="185">
        <f>ROUND(I114*H114,2)</f>
        <v>0</v>
      </c>
      <c r="BL114" s="17" t="s">
        <v>121</v>
      </c>
      <c r="BM114" s="184" t="s">
        <v>166</v>
      </c>
    </row>
    <row r="115" spans="1:65" s="2" customFormat="1" ht="10.199999999999999">
      <c r="A115" s="34"/>
      <c r="B115" s="35"/>
      <c r="C115" s="36"/>
      <c r="D115" s="186" t="s">
        <v>123</v>
      </c>
      <c r="E115" s="36"/>
      <c r="F115" s="187" t="s">
        <v>165</v>
      </c>
      <c r="G115" s="36"/>
      <c r="H115" s="36"/>
      <c r="I115" s="188"/>
      <c r="J115" s="36"/>
      <c r="K115" s="36"/>
      <c r="L115" s="39"/>
      <c r="M115" s="189"/>
      <c r="N115" s="190"/>
      <c r="O115" s="64"/>
      <c r="P115" s="64"/>
      <c r="Q115" s="64"/>
      <c r="R115" s="64"/>
      <c r="S115" s="64"/>
      <c r="T115" s="65"/>
      <c r="U115" s="34"/>
      <c r="V115" s="34"/>
      <c r="W115" s="34"/>
      <c r="X115" s="34"/>
      <c r="Y115" s="34"/>
      <c r="Z115" s="34"/>
      <c r="AA115" s="34"/>
      <c r="AB115" s="34"/>
      <c r="AC115" s="34"/>
      <c r="AD115" s="34"/>
      <c r="AE115" s="34"/>
      <c r="AT115" s="17" t="s">
        <v>123</v>
      </c>
      <c r="AU115" s="17" t="s">
        <v>82</v>
      </c>
    </row>
    <row r="116" spans="1:65" s="2" customFormat="1" ht="19.2">
      <c r="A116" s="34"/>
      <c r="B116" s="35"/>
      <c r="C116" s="36"/>
      <c r="D116" s="186" t="s">
        <v>124</v>
      </c>
      <c r="E116" s="36"/>
      <c r="F116" s="191" t="s">
        <v>167</v>
      </c>
      <c r="G116" s="36"/>
      <c r="H116" s="36"/>
      <c r="I116" s="188"/>
      <c r="J116" s="36"/>
      <c r="K116" s="36"/>
      <c r="L116" s="39"/>
      <c r="M116" s="189"/>
      <c r="N116" s="190"/>
      <c r="O116" s="64"/>
      <c r="P116" s="64"/>
      <c r="Q116" s="64"/>
      <c r="R116" s="64"/>
      <c r="S116" s="64"/>
      <c r="T116" s="65"/>
      <c r="U116" s="34"/>
      <c r="V116" s="34"/>
      <c r="W116" s="34"/>
      <c r="X116" s="34"/>
      <c r="Y116" s="34"/>
      <c r="Z116" s="34"/>
      <c r="AA116" s="34"/>
      <c r="AB116" s="34"/>
      <c r="AC116" s="34"/>
      <c r="AD116" s="34"/>
      <c r="AE116" s="34"/>
      <c r="AT116" s="17" t="s">
        <v>124</v>
      </c>
      <c r="AU116" s="17" t="s">
        <v>82</v>
      </c>
    </row>
    <row r="117" spans="1:65" s="13" customFormat="1" ht="20.399999999999999">
      <c r="B117" s="202"/>
      <c r="C117" s="203"/>
      <c r="D117" s="186" t="s">
        <v>137</v>
      </c>
      <c r="E117" s="204" t="s">
        <v>19</v>
      </c>
      <c r="F117" s="205" t="s">
        <v>168</v>
      </c>
      <c r="G117" s="203"/>
      <c r="H117" s="206">
        <v>2239.7919999999999</v>
      </c>
      <c r="I117" s="207"/>
      <c r="J117" s="203"/>
      <c r="K117" s="203"/>
      <c r="L117" s="208"/>
      <c r="M117" s="209"/>
      <c r="N117" s="210"/>
      <c r="O117" s="210"/>
      <c r="P117" s="210"/>
      <c r="Q117" s="210"/>
      <c r="R117" s="210"/>
      <c r="S117" s="210"/>
      <c r="T117" s="211"/>
      <c r="AT117" s="212" t="s">
        <v>137</v>
      </c>
      <c r="AU117" s="212" t="s">
        <v>82</v>
      </c>
      <c r="AV117" s="13" t="s">
        <v>82</v>
      </c>
      <c r="AW117" s="13" t="s">
        <v>33</v>
      </c>
      <c r="AX117" s="13" t="s">
        <v>72</v>
      </c>
      <c r="AY117" s="212" t="s">
        <v>114</v>
      </c>
    </row>
    <row r="118" spans="1:65" s="14" customFormat="1" ht="10.199999999999999">
      <c r="B118" s="213"/>
      <c r="C118" s="214"/>
      <c r="D118" s="186" t="s">
        <v>137</v>
      </c>
      <c r="E118" s="215" t="s">
        <v>19</v>
      </c>
      <c r="F118" s="216" t="s">
        <v>139</v>
      </c>
      <c r="G118" s="214"/>
      <c r="H118" s="217">
        <v>2239.7919999999999</v>
      </c>
      <c r="I118" s="218"/>
      <c r="J118" s="214"/>
      <c r="K118" s="214"/>
      <c r="L118" s="219"/>
      <c r="M118" s="220"/>
      <c r="N118" s="221"/>
      <c r="O118" s="221"/>
      <c r="P118" s="221"/>
      <c r="Q118" s="221"/>
      <c r="R118" s="221"/>
      <c r="S118" s="221"/>
      <c r="T118" s="222"/>
      <c r="AT118" s="223" t="s">
        <v>137</v>
      </c>
      <c r="AU118" s="223" t="s">
        <v>82</v>
      </c>
      <c r="AV118" s="14" t="s">
        <v>121</v>
      </c>
      <c r="AW118" s="14" t="s">
        <v>33</v>
      </c>
      <c r="AX118" s="14" t="s">
        <v>80</v>
      </c>
      <c r="AY118" s="223" t="s">
        <v>114</v>
      </c>
    </row>
    <row r="119" spans="1:65" s="2" customFormat="1" ht="13.8" customHeight="1">
      <c r="A119" s="34"/>
      <c r="B119" s="35"/>
      <c r="C119" s="173" t="s">
        <v>169</v>
      </c>
      <c r="D119" s="173" t="s">
        <v>117</v>
      </c>
      <c r="E119" s="174" t="s">
        <v>170</v>
      </c>
      <c r="F119" s="175" t="s">
        <v>171</v>
      </c>
      <c r="G119" s="176" t="s">
        <v>128</v>
      </c>
      <c r="H119" s="177">
        <v>189.078</v>
      </c>
      <c r="I119" s="178"/>
      <c r="J119" s="179">
        <f>ROUND(I119*H119,2)</f>
        <v>0</v>
      </c>
      <c r="K119" s="175" t="s">
        <v>19</v>
      </c>
      <c r="L119" s="39"/>
      <c r="M119" s="180" t="s">
        <v>19</v>
      </c>
      <c r="N119" s="181" t="s">
        <v>43</v>
      </c>
      <c r="O119" s="64"/>
      <c r="P119" s="182">
        <f>O119*H119</f>
        <v>0</v>
      </c>
      <c r="Q119" s="182">
        <v>0</v>
      </c>
      <c r="R119" s="182">
        <f>Q119*H119</f>
        <v>0</v>
      </c>
      <c r="S119" s="182">
        <v>0</v>
      </c>
      <c r="T119" s="183">
        <f>S119*H119</f>
        <v>0</v>
      </c>
      <c r="U119" s="34"/>
      <c r="V119" s="34"/>
      <c r="W119" s="34"/>
      <c r="X119" s="34"/>
      <c r="Y119" s="34"/>
      <c r="Z119" s="34"/>
      <c r="AA119" s="34"/>
      <c r="AB119" s="34"/>
      <c r="AC119" s="34"/>
      <c r="AD119" s="34"/>
      <c r="AE119" s="34"/>
      <c r="AR119" s="184" t="s">
        <v>121</v>
      </c>
      <c r="AT119" s="184" t="s">
        <v>117</v>
      </c>
      <c r="AU119" s="184" t="s">
        <v>82</v>
      </c>
      <c r="AY119" s="17" t="s">
        <v>114</v>
      </c>
      <c r="BE119" s="185">
        <f>IF(N119="základní",J119,0)</f>
        <v>0</v>
      </c>
      <c r="BF119" s="185">
        <f>IF(N119="snížená",J119,0)</f>
        <v>0</v>
      </c>
      <c r="BG119" s="185">
        <f>IF(N119="zákl. přenesená",J119,0)</f>
        <v>0</v>
      </c>
      <c r="BH119" s="185">
        <f>IF(N119="sníž. přenesená",J119,0)</f>
        <v>0</v>
      </c>
      <c r="BI119" s="185">
        <f>IF(N119="nulová",J119,0)</f>
        <v>0</v>
      </c>
      <c r="BJ119" s="17" t="s">
        <v>80</v>
      </c>
      <c r="BK119" s="185">
        <f>ROUND(I119*H119,2)</f>
        <v>0</v>
      </c>
      <c r="BL119" s="17" t="s">
        <v>121</v>
      </c>
      <c r="BM119" s="184" t="s">
        <v>172</v>
      </c>
    </row>
    <row r="120" spans="1:65" s="2" customFormat="1" ht="10.199999999999999">
      <c r="A120" s="34"/>
      <c r="B120" s="35"/>
      <c r="C120" s="36"/>
      <c r="D120" s="186" t="s">
        <v>123</v>
      </c>
      <c r="E120" s="36"/>
      <c r="F120" s="187" t="s">
        <v>171</v>
      </c>
      <c r="G120" s="36"/>
      <c r="H120" s="36"/>
      <c r="I120" s="188"/>
      <c r="J120" s="36"/>
      <c r="K120" s="36"/>
      <c r="L120" s="39"/>
      <c r="M120" s="189"/>
      <c r="N120" s="190"/>
      <c r="O120" s="64"/>
      <c r="P120" s="64"/>
      <c r="Q120" s="64"/>
      <c r="R120" s="64"/>
      <c r="S120" s="64"/>
      <c r="T120" s="65"/>
      <c r="U120" s="34"/>
      <c r="V120" s="34"/>
      <c r="W120" s="34"/>
      <c r="X120" s="34"/>
      <c r="Y120" s="34"/>
      <c r="Z120" s="34"/>
      <c r="AA120" s="34"/>
      <c r="AB120" s="34"/>
      <c r="AC120" s="34"/>
      <c r="AD120" s="34"/>
      <c r="AE120" s="34"/>
      <c r="AT120" s="17" t="s">
        <v>123</v>
      </c>
      <c r="AU120" s="17" t="s">
        <v>82</v>
      </c>
    </row>
    <row r="121" spans="1:65" s="2" customFormat="1" ht="19.2">
      <c r="A121" s="34"/>
      <c r="B121" s="35"/>
      <c r="C121" s="36"/>
      <c r="D121" s="186" t="s">
        <v>124</v>
      </c>
      <c r="E121" s="36"/>
      <c r="F121" s="191" t="s">
        <v>167</v>
      </c>
      <c r="G121" s="36"/>
      <c r="H121" s="36"/>
      <c r="I121" s="188"/>
      <c r="J121" s="36"/>
      <c r="K121" s="36"/>
      <c r="L121" s="39"/>
      <c r="M121" s="189"/>
      <c r="N121" s="190"/>
      <c r="O121" s="64"/>
      <c r="P121" s="64"/>
      <c r="Q121" s="64"/>
      <c r="R121" s="64"/>
      <c r="S121" s="64"/>
      <c r="T121" s="65"/>
      <c r="U121" s="34"/>
      <c r="V121" s="34"/>
      <c r="W121" s="34"/>
      <c r="X121" s="34"/>
      <c r="Y121" s="34"/>
      <c r="Z121" s="34"/>
      <c r="AA121" s="34"/>
      <c r="AB121" s="34"/>
      <c r="AC121" s="34"/>
      <c r="AD121" s="34"/>
      <c r="AE121" s="34"/>
      <c r="AT121" s="17" t="s">
        <v>124</v>
      </c>
      <c r="AU121" s="17" t="s">
        <v>82</v>
      </c>
    </row>
    <row r="122" spans="1:65" s="13" customFormat="1" ht="10.199999999999999">
      <c r="B122" s="202"/>
      <c r="C122" s="203"/>
      <c r="D122" s="186" t="s">
        <v>137</v>
      </c>
      <c r="E122" s="204" t="s">
        <v>19</v>
      </c>
      <c r="F122" s="205" t="s">
        <v>173</v>
      </c>
      <c r="G122" s="203"/>
      <c r="H122" s="206">
        <v>189.078</v>
      </c>
      <c r="I122" s="207"/>
      <c r="J122" s="203"/>
      <c r="K122" s="203"/>
      <c r="L122" s="208"/>
      <c r="M122" s="209"/>
      <c r="N122" s="210"/>
      <c r="O122" s="210"/>
      <c r="P122" s="210"/>
      <c r="Q122" s="210"/>
      <c r="R122" s="210"/>
      <c r="S122" s="210"/>
      <c r="T122" s="211"/>
      <c r="AT122" s="212" t="s">
        <v>137</v>
      </c>
      <c r="AU122" s="212" t="s">
        <v>82</v>
      </c>
      <c r="AV122" s="13" t="s">
        <v>82</v>
      </c>
      <c r="AW122" s="13" t="s">
        <v>33</v>
      </c>
      <c r="AX122" s="13" t="s">
        <v>72</v>
      </c>
      <c r="AY122" s="212" t="s">
        <v>114</v>
      </c>
    </row>
    <row r="123" spans="1:65" s="14" customFormat="1" ht="10.199999999999999">
      <c r="B123" s="213"/>
      <c r="C123" s="214"/>
      <c r="D123" s="186" t="s">
        <v>137</v>
      </c>
      <c r="E123" s="215" t="s">
        <v>19</v>
      </c>
      <c r="F123" s="216" t="s">
        <v>139</v>
      </c>
      <c r="G123" s="214"/>
      <c r="H123" s="217">
        <v>189.078</v>
      </c>
      <c r="I123" s="218"/>
      <c r="J123" s="214"/>
      <c r="K123" s="214"/>
      <c r="L123" s="219"/>
      <c r="M123" s="220"/>
      <c r="N123" s="221"/>
      <c r="O123" s="221"/>
      <c r="P123" s="221"/>
      <c r="Q123" s="221"/>
      <c r="R123" s="221"/>
      <c r="S123" s="221"/>
      <c r="T123" s="222"/>
      <c r="AT123" s="223" t="s">
        <v>137</v>
      </c>
      <c r="AU123" s="223" t="s">
        <v>82</v>
      </c>
      <c r="AV123" s="14" t="s">
        <v>121</v>
      </c>
      <c r="AW123" s="14" t="s">
        <v>33</v>
      </c>
      <c r="AX123" s="14" t="s">
        <v>80</v>
      </c>
      <c r="AY123" s="223" t="s">
        <v>114</v>
      </c>
    </row>
    <row r="124" spans="1:65" s="2" customFormat="1" ht="13.8" customHeight="1">
      <c r="A124" s="34"/>
      <c r="B124" s="35"/>
      <c r="C124" s="192" t="s">
        <v>174</v>
      </c>
      <c r="D124" s="192" t="s">
        <v>131</v>
      </c>
      <c r="E124" s="193" t="s">
        <v>175</v>
      </c>
      <c r="F124" s="194" t="s">
        <v>176</v>
      </c>
      <c r="G124" s="195" t="s">
        <v>134</v>
      </c>
      <c r="H124" s="196">
        <v>4942.75</v>
      </c>
      <c r="I124" s="197"/>
      <c r="J124" s="198">
        <f>ROUND(I124*H124,2)</f>
        <v>0</v>
      </c>
      <c r="K124" s="194" t="s">
        <v>19</v>
      </c>
      <c r="L124" s="199"/>
      <c r="M124" s="200" t="s">
        <v>19</v>
      </c>
      <c r="N124" s="201" t="s">
        <v>43</v>
      </c>
      <c r="O124" s="64"/>
      <c r="P124" s="182">
        <f>O124*H124</f>
        <v>0</v>
      </c>
      <c r="Q124" s="182">
        <v>0</v>
      </c>
      <c r="R124" s="182">
        <f>Q124*H124</f>
        <v>0</v>
      </c>
      <c r="S124" s="182">
        <v>0</v>
      </c>
      <c r="T124" s="183">
        <f>S124*H124</f>
        <v>0</v>
      </c>
      <c r="U124" s="34"/>
      <c r="V124" s="34"/>
      <c r="W124" s="34"/>
      <c r="X124" s="34"/>
      <c r="Y124" s="34"/>
      <c r="Z124" s="34"/>
      <c r="AA124" s="34"/>
      <c r="AB124" s="34"/>
      <c r="AC124" s="34"/>
      <c r="AD124" s="34"/>
      <c r="AE124" s="34"/>
      <c r="AR124" s="184" t="s">
        <v>135</v>
      </c>
      <c r="AT124" s="184" t="s">
        <v>131</v>
      </c>
      <c r="AU124" s="184" t="s">
        <v>82</v>
      </c>
      <c r="AY124" s="17" t="s">
        <v>114</v>
      </c>
      <c r="BE124" s="185">
        <f>IF(N124="základní",J124,0)</f>
        <v>0</v>
      </c>
      <c r="BF124" s="185">
        <f>IF(N124="snížená",J124,0)</f>
        <v>0</v>
      </c>
      <c r="BG124" s="185">
        <f>IF(N124="zákl. přenesená",J124,0)</f>
        <v>0</v>
      </c>
      <c r="BH124" s="185">
        <f>IF(N124="sníž. přenesená",J124,0)</f>
        <v>0</v>
      </c>
      <c r="BI124" s="185">
        <f>IF(N124="nulová",J124,0)</f>
        <v>0</v>
      </c>
      <c r="BJ124" s="17" t="s">
        <v>80</v>
      </c>
      <c r="BK124" s="185">
        <f>ROUND(I124*H124,2)</f>
        <v>0</v>
      </c>
      <c r="BL124" s="17" t="s">
        <v>121</v>
      </c>
      <c r="BM124" s="184" t="s">
        <v>177</v>
      </c>
    </row>
    <row r="125" spans="1:65" s="2" customFormat="1" ht="10.199999999999999">
      <c r="A125" s="34"/>
      <c r="B125" s="35"/>
      <c r="C125" s="36"/>
      <c r="D125" s="186" t="s">
        <v>123</v>
      </c>
      <c r="E125" s="36"/>
      <c r="F125" s="187" t="s">
        <v>176</v>
      </c>
      <c r="G125" s="36"/>
      <c r="H125" s="36"/>
      <c r="I125" s="188"/>
      <c r="J125" s="36"/>
      <c r="K125" s="36"/>
      <c r="L125" s="39"/>
      <c r="M125" s="189"/>
      <c r="N125" s="190"/>
      <c r="O125" s="64"/>
      <c r="P125" s="64"/>
      <c r="Q125" s="64"/>
      <c r="R125" s="64"/>
      <c r="S125" s="64"/>
      <c r="T125" s="65"/>
      <c r="U125" s="34"/>
      <c r="V125" s="34"/>
      <c r="W125" s="34"/>
      <c r="X125" s="34"/>
      <c r="Y125" s="34"/>
      <c r="Z125" s="34"/>
      <c r="AA125" s="34"/>
      <c r="AB125" s="34"/>
      <c r="AC125" s="34"/>
      <c r="AD125" s="34"/>
      <c r="AE125" s="34"/>
      <c r="AT125" s="17" t="s">
        <v>123</v>
      </c>
      <c r="AU125" s="17" t="s">
        <v>82</v>
      </c>
    </row>
    <row r="126" spans="1:65" s="13" customFormat="1" ht="10.199999999999999">
      <c r="B126" s="202"/>
      <c r="C126" s="203"/>
      <c r="D126" s="186" t="s">
        <v>137</v>
      </c>
      <c r="E126" s="204" t="s">
        <v>19</v>
      </c>
      <c r="F126" s="205" t="s">
        <v>178</v>
      </c>
      <c r="G126" s="203"/>
      <c r="H126" s="206">
        <v>4942.75</v>
      </c>
      <c r="I126" s="207"/>
      <c r="J126" s="203"/>
      <c r="K126" s="203"/>
      <c r="L126" s="208"/>
      <c r="M126" s="209"/>
      <c r="N126" s="210"/>
      <c r="O126" s="210"/>
      <c r="P126" s="210"/>
      <c r="Q126" s="210"/>
      <c r="R126" s="210"/>
      <c r="S126" s="210"/>
      <c r="T126" s="211"/>
      <c r="AT126" s="212" t="s">
        <v>137</v>
      </c>
      <c r="AU126" s="212" t="s">
        <v>82</v>
      </c>
      <c r="AV126" s="13" t="s">
        <v>82</v>
      </c>
      <c r="AW126" s="13" t="s">
        <v>33</v>
      </c>
      <c r="AX126" s="13" t="s">
        <v>72</v>
      </c>
      <c r="AY126" s="212" t="s">
        <v>114</v>
      </c>
    </row>
    <row r="127" spans="1:65" s="14" customFormat="1" ht="10.199999999999999">
      <c r="B127" s="213"/>
      <c r="C127" s="214"/>
      <c r="D127" s="186" t="s">
        <v>137</v>
      </c>
      <c r="E127" s="215" t="s">
        <v>19</v>
      </c>
      <c r="F127" s="216" t="s">
        <v>139</v>
      </c>
      <c r="G127" s="214"/>
      <c r="H127" s="217">
        <v>4942.75</v>
      </c>
      <c r="I127" s="218"/>
      <c r="J127" s="214"/>
      <c r="K127" s="214"/>
      <c r="L127" s="219"/>
      <c r="M127" s="220"/>
      <c r="N127" s="221"/>
      <c r="O127" s="221"/>
      <c r="P127" s="221"/>
      <c r="Q127" s="221"/>
      <c r="R127" s="221"/>
      <c r="S127" s="221"/>
      <c r="T127" s="222"/>
      <c r="AT127" s="223" t="s">
        <v>137</v>
      </c>
      <c r="AU127" s="223" t="s">
        <v>82</v>
      </c>
      <c r="AV127" s="14" t="s">
        <v>121</v>
      </c>
      <c r="AW127" s="14" t="s">
        <v>33</v>
      </c>
      <c r="AX127" s="14" t="s">
        <v>80</v>
      </c>
      <c r="AY127" s="223" t="s">
        <v>114</v>
      </c>
    </row>
    <row r="128" spans="1:65" s="2" customFormat="1" ht="13.8" customHeight="1">
      <c r="A128" s="34"/>
      <c r="B128" s="35"/>
      <c r="C128" s="173" t="s">
        <v>179</v>
      </c>
      <c r="D128" s="173" t="s">
        <v>117</v>
      </c>
      <c r="E128" s="174" t="s">
        <v>180</v>
      </c>
      <c r="F128" s="175" t="s">
        <v>181</v>
      </c>
      <c r="G128" s="176" t="s">
        <v>182</v>
      </c>
      <c r="H128" s="177">
        <v>6360</v>
      </c>
      <c r="I128" s="178"/>
      <c r="J128" s="179">
        <f>ROUND(I128*H128,2)</f>
        <v>0</v>
      </c>
      <c r="K128" s="175" t="s">
        <v>19</v>
      </c>
      <c r="L128" s="39"/>
      <c r="M128" s="180" t="s">
        <v>19</v>
      </c>
      <c r="N128" s="181" t="s">
        <v>43</v>
      </c>
      <c r="O128" s="64"/>
      <c r="P128" s="182">
        <f>O128*H128</f>
        <v>0</v>
      </c>
      <c r="Q128" s="182">
        <v>0</v>
      </c>
      <c r="R128" s="182">
        <f>Q128*H128</f>
        <v>0</v>
      </c>
      <c r="S128" s="182">
        <v>0</v>
      </c>
      <c r="T128" s="183">
        <f>S128*H128</f>
        <v>0</v>
      </c>
      <c r="U128" s="34"/>
      <c r="V128" s="34"/>
      <c r="W128" s="34"/>
      <c r="X128" s="34"/>
      <c r="Y128" s="34"/>
      <c r="Z128" s="34"/>
      <c r="AA128" s="34"/>
      <c r="AB128" s="34"/>
      <c r="AC128" s="34"/>
      <c r="AD128" s="34"/>
      <c r="AE128" s="34"/>
      <c r="AR128" s="184" t="s">
        <v>121</v>
      </c>
      <c r="AT128" s="184" t="s">
        <v>117</v>
      </c>
      <c r="AU128" s="184" t="s">
        <v>82</v>
      </c>
      <c r="AY128" s="17" t="s">
        <v>114</v>
      </c>
      <c r="BE128" s="185">
        <f>IF(N128="základní",J128,0)</f>
        <v>0</v>
      </c>
      <c r="BF128" s="185">
        <f>IF(N128="snížená",J128,0)</f>
        <v>0</v>
      </c>
      <c r="BG128" s="185">
        <f>IF(N128="zákl. přenesená",J128,0)</f>
        <v>0</v>
      </c>
      <c r="BH128" s="185">
        <f>IF(N128="sníž. přenesená",J128,0)</f>
        <v>0</v>
      </c>
      <c r="BI128" s="185">
        <f>IF(N128="nulová",J128,0)</f>
        <v>0</v>
      </c>
      <c r="BJ128" s="17" t="s">
        <v>80</v>
      </c>
      <c r="BK128" s="185">
        <f>ROUND(I128*H128,2)</f>
        <v>0</v>
      </c>
      <c r="BL128" s="17" t="s">
        <v>121</v>
      </c>
      <c r="BM128" s="184" t="s">
        <v>183</v>
      </c>
    </row>
    <row r="129" spans="1:65" s="2" customFormat="1" ht="10.199999999999999">
      <c r="A129" s="34"/>
      <c r="B129" s="35"/>
      <c r="C129" s="36"/>
      <c r="D129" s="186" t="s">
        <v>123</v>
      </c>
      <c r="E129" s="36"/>
      <c r="F129" s="187" t="s">
        <v>181</v>
      </c>
      <c r="G129" s="36"/>
      <c r="H129" s="36"/>
      <c r="I129" s="188"/>
      <c r="J129" s="36"/>
      <c r="K129" s="36"/>
      <c r="L129" s="39"/>
      <c r="M129" s="189"/>
      <c r="N129" s="190"/>
      <c r="O129" s="64"/>
      <c r="P129" s="64"/>
      <c r="Q129" s="64"/>
      <c r="R129" s="64"/>
      <c r="S129" s="64"/>
      <c r="T129" s="65"/>
      <c r="U129" s="34"/>
      <c r="V129" s="34"/>
      <c r="W129" s="34"/>
      <c r="X129" s="34"/>
      <c r="Y129" s="34"/>
      <c r="Z129" s="34"/>
      <c r="AA129" s="34"/>
      <c r="AB129" s="34"/>
      <c r="AC129" s="34"/>
      <c r="AD129" s="34"/>
      <c r="AE129" s="34"/>
      <c r="AT129" s="17" t="s">
        <v>123</v>
      </c>
      <c r="AU129" s="17" t="s">
        <v>82</v>
      </c>
    </row>
    <row r="130" spans="1:65" s="13" customFormat="1" ht="10.199999999999999">
      <c r="B130" s="202"/>
      <c r="C130" s="203"/>
      <c r="D130" s="186" t="s">
        <v>137</v>
      </c>
      <c r="E130" s="204" t="s">
        <v>19</v>
      </c>
      <c r="F130" s="205" t="s">
        <v>184</v>
      </c>
      <c r="G130" s="203"/>
      <c r="H130" s="206">
        <v>6360</v>
      </c>
      <c r="I130" s="207"/>
      <c r="J130" s="203"/>
      <c r="K130" s="203"/>
      <c r="L130" s="208"/>
      <c r="M130" s="209"/>
      <c r="N130" s="210"/>
      <c r="O130" s="210"/>
      <c r="P130" s="210"/>
      <c r="Q130" s="210"/>
      <c r="R130" s="210"/>
      <c r="S130" s="210"/>
      <c r="T130" s="211"/>
      <c r="AT130" s="212" t="s">
        <v>137</v>
      </c>
      <c r="AU130" s="212" t="s">
        <v>82</v>
      </c>
      <c r="AV130" s="13" t="s">
        <v>82</v>
      </c>
      <c r="AW130" s="13" t="s">
        <v>33</v>
      </c>
      <c r="AX130" s="13" t="s">
        <v>72</v>
      </c>
      <c r="AY130" s="212" t="s">
        <v>114</v>
      </c>
    </row>
    <row r="131" spans="1:65" s="14" customFormat="1" ht="10.199999999999999">
      <c r="B131" s="213"/>
      <c r="C131" s="214"/>
      <c r="D131" s="186" t="s">
        <v>137</v>
      </c>
      <c r="E131" s="215" t="s">
        <v>19</v>
      </c>
      <c r="F131" s="216" t="s">
        <v>139</v>
      </c>
      <c r="G131" s="214"/>
      <c r="H131" s="217">
        <v>6360</v>
      </c>
      <c r="I131" s="218"/>
      <c r="J131" s="214"/>
      <c r="K131" s="214"/>
      <c r="L131" s="219"/>
      <c r="M131" s="220"/>
      <c r="N131" s="221"/>
      <c r="O131" s="221"/>
      <c r="P131" s="221"/>
      <c r="Q131" s="221"/>
      <c r="R131" s="221"/>
      <c r="S131" s="221"/>
      <c r="T131" s="222"/>
      <c r="AT131" s="223" t="s">
        <v>137</v>
      </c>
      <c r="AU131" s="223" t="s">
        <v>82</v>
      </c>
      <c r="AV131" s="14" t="s">
        <v>121</v>
      </c>
      <c r="AW131" s="14" t="s">
        <v>33</v>
      </c>
      <c r="AX131" s="14" t="s">
        <v>80</v>
      </c>
      <c r="AY131" s="223" t="s">
        <v>114</v>
      </c>
    </row>
    <row r="132" spans="1:65" s="2" customFormat="1" ht="13.8" customHeight="1">
      <c r="A132" s="34"/>
      <c r="B132" s="35"/>
      <c r="C132" s="192" t="s">
        <v>185</v>
      </c>
      <c r="D132" s="192" t="s">
        <v>131</v>
      </c>
      <c r="E132" s="193" t="s">
        <v>186</v>
      </c>
      <c r="F132" s="194" t="s">
        <v>187</v>
      </c>
      <c r="G132" s="195" t="s">
        <v>182</v>
      </c>
      <c r="H132" s="196">
        <v>6360</v>
      </c>
      <c r="I132" s="197"/>
      <c r="J132" s="198">
        <f>ROUND(I132*H132,2)</f>
        <v>0</v>
      </c>
      <c r="K132" s="194" t="s">
        <v>19</v>
      </c>
      <c r="L132" s="199"/>
      <c r="M132" s="200" t="s">
        <v>19</v>
      </c>
      <c r="N132" s="201" t="s">
        <v>43</v>
      </c>
      <c r="O132" s="64"/>
      <c r="P132" s="182">
        <f>O132*H132</f>
        <v>0</v>
      </c>
      <c r="Q132" s="182">
        <v>1.6000000000000001E-4</v>
      </c>
      <c r="R132" s="182">
        <f>Q132*H132</f>
        <v>1.0176000000000001</v>
      </c>
      <c r="S132" s="182">
        <v>0</v>
      </c>
      <c r="T132" s="183">
        <f>S132*H132</f>
        <v>0</v>
      </c>
      <c r="U132" s="34"/>
      <c r="V132" s="34"/>
      <c r="W132" s="34"/>
      <c r="X132" s="34"/>
      <c r="Y132" s="34"/>
      <c r="Z132" s="34"/>
      <c r="AA132" s="34"/>
      <c r="AB132" s="34"/>
      <c r="AC132" s="34"/>
      <c r="AD132" s="34"/>
      <c r="AE132" s="34"/>
      <c r="AR132" s="184" t="s">
        <v>135</v>
      </c>
      <c r="AT132" s="184" t="s">
        <v>131</v>
      </c>
      <c r="AU132" s="184" t="s">
        <v>82</v>
      </c>
      <c r="AY132" s="17" t="s">
        <v>114</v>
      </c>
      <c r="BE132" s="185">
        <f>IF(N132="základní",J132,0)</f>
        <v>0</v>
      </c>
      <c r="BF132" s="185">
        <f>IF(N132="snížená",J132,0)</f>
        <v>0</v>
      </c>
      <c r="BG132" s="185">
        <f>IF(N132="zákl. přenesená",J132,0)</f>
        <v>0</v>
      </c>
      <c r="BH132" s="185">
        <f>IF(N132="sníž. přenesená",J132,0)</f>
        <v>0</v>
      </c>
      <c r="BI132" s="185">
        <f>IF(N132="nulová",J132,0)</f>
        <v>0</v>
      </c>
      <c r="BJ132" s="17" t="s">
        <v>80</v>
      </c>
      <c r="BK132" s="185">
        <f>ROUND(I132*H132,2)</f>
        <v>0</v>
      </c>
      <c r="BL132" s="17" t="s">
        <v>121</v>
      </c>
      <c r="BM132" s="184" t="s">
        <v>188</v>
      </c>
    </row>
    <row r="133" spans="1:65" s="2" customFormat="1" ht="10.199999999999999">
      <c r="A133" s="34"/>
      <c r="B133" s="35"/>
      <c r="C133" s="36"/>
      <c r="D133" s="186" t="s">
        <v>123</v>
      </c>
      <c r="E133" s="36"/>
      <c r="F133" s="187" t="s">
        <v>187</v>
      </c>
      <c r="G133" s="36"/>
      <c r="H133" s="36"/>
      <c r="I133" s="188"/>
      <c r="J133" s="36"/>
      <c r="K133" s="36"/>
      <c r="L133" s="39"/>
      <c r="M133" s="189"/>
      <c r="N133" s="190"/>
      <c r="O133" s="64"/>
      <c r="P133" s="64"/>
      <c r="Q133" s="64"/>
      <c r="R133" s="64"/>
      <c r="S133" s="64"/>
      <c r="T133" s="65"/>
      <c r="U133" s="34"/>
      <c r="V133" s="34"/>
      <c r="W133" s="34"/>
      <c r="X133" s="34"/>
      <c r="Y133" s="34"/>
      <c r="Z133" s="34"/>
      <c r="AA133" s="34"/>
      <c r="AB133" s="34"/>
      <c r="AC133" s="34"/>
      <c r="AD133" s="34"/>
      <c r="AE133" s="34"/>
      <c r="AT133" s="17" t="s">
        <v>123</v>
      </c>
      <c r="AU133" s="17" t="s">
        <v>82</v>
      </c>
    </row>
    <row r="134" spans="1:65" s="13" customFormat="1" ht="10.199999999999999">
      <c r="B134" s="202"/>
      <c r="C134" s="203"/>
      <c r="D134" s="186" t="s">
        <v>137</v>
      </c>
      <c r="E134" s="204" t="s">
        <v>19</v>
      </c>
      <c r="F134" s="205" t="s">
        <v>184</v>
      </c>
      <c r="G134" s="203"/>
      <c r="H134" s="206">
        <v>6360</v>
      </c>
      <c r="I134" s="207"/>
      <c r="J134" s="203"/>
      <c r="K134" s="203"/>
      <c r="L134" s="208"/>
      <c r="M134" s="209"/>
      <c r="N134" s="210"/>
      <c r="O134" s="210"/>
      <c r="P134" s="210"/>
      <c r="Q134" s="210"/>
      <c r="R134" s="210"/>
      <c r="S134" s="210"/>
      <c r="T134" s="211"/>
      <c r="AT134" s="212" t="s">
        <v>137</v>
      </c>
      <c r="AU134" s="212" t="s">
        <v>82</v>
      </c>
      <c r="AV134" s="13" t="s">
        <v>82</v>
      </c>
      <c r="AW134" s="13" t="s">
        <v>33</v>
      </c>
      <c r="AX134" s="13" t="s">
        <v>72</v>
      </c>
      <c r="AY134" s="212" t="s">
        <v>114</v>
      </c>
    </row>
    <row r="135" spans="1:65" s="14" customFormat="1" ht="10.199999999999999">
      <c r="B135" s="213"/>
      <c r="C135" s="214"/>
      <c r="D135" s="186" t="s">
        <v>137</v>
      </c>
      <c r="E135" s="215" t="s">
        <v>19</v>
      </c>
      <c r="F135" s="216" t="s">
        <v>139</v>
      </c>
      <c r="G135" s="214"/>
      <c r="H135" s="217">
        <v>6360</v>
      </c>
      <c r="I135" s="218"/>
      <c r="J135" s="214"/>
      <c r="K135" s="214"/>
      <c r="L135" s="219"/>
      <c r="M135" s="220"/>
      <c r="N135" s="221"/>
      <c r="O135" s="221"/>
      <c r="P135" s="221"/>
      <c r="Q135" s="221"/>
      <c r="R135" s="221"/>
      <c r="S135" s="221"/>
      <c r="T135" s="222"/>
      <c r="AT135" s="223" t="s">
        <v>137</v>
      </c>
      <c r="AU135" s="223" t="s">
        <v>82</v>
      </c>
      <c r="AV135" s="14" t="s">
        <v>121</v>
      </c>
      <c r="AW135" s="14" t="s">
        <v>33</v>
      </c>
      <c r="AX135" s="14" t="s">
        <v>80</v>
      </c>
      <c r="AY135" s="223" t="s">
        <v>114</v>
      </c>
    </row>
    <row r="136" spans="1:65" s="2" customFormat="1" ht="13.8" customHeight="1">
      <c r="A136" s="34"/>
      <c r="B136" s="35"/>
      <c r="C136" s="192" t="s">
        <v>189</v>
      </c>
      <c r="D136" s="192" t="s">
        <v>131</v>
      </c>
      <c r="E136" s="193" t="s">
        <v>190</v>
      </c>
      <c r="F136" s="194" t="s">
        <v>191</v>
      </c>
      <c r="G136" s="195" t="s">
        <v>182</v>
      </c>
      <c r="H136" s="196">
        <v>12720</v>
      </c>
      <c r="I136" s="197"/>
      <c r="J136" s="198">
        <f>ROUND(I136*H136,2)</f>
        <v>0</v>
      </c>
      <c r="K136" s="194" t="s">
        <v>19</v>
      </c>
      <c r="L136" s="199"/>
      <c r="M136" s="200" t="s">
        <v>19</v>
      </c>
      <c r="N136" s="201" t="s">
        <v>43</v>
      </c>
      <c r="O136" s="64"/>
      <c r="P136" s="182">
        <f>O136*H136</f>
        <v>0</v>
      </c>
      <c r="Q136" s="182">
        <v>0</v>
      </c>
      <c r="R136" s="182">
        <f>Q136*H136</f>
        <v>0</v>
      </c>
      <c r="S136" s="182">
        <v>0</v>
      </c>
      <c r="T136" s="183">
        <f>S136*H136</f>
        <v>0</v>
      </c>
      <c r="U136" s="34"/>
      <c r="V136" s="34"/>
      <c r="W136" s="34"/>
      <c r="X136" s="34"/>
      <c r="Y136" s="34"/>
      <c r="Z136" s="34"/>
      <c r="AA136" s="34"/>
      <c r="AB136" s="34"/>
      <c r="AC136" s="34"/>
      <c r="AD136" s="34"/>
      <c r="AE136" s="34"/>
      <c r="AR136" s="184" t="s">
        <v>135</v>
      </c>
      <c r="AT136" s="184" t="s">
        <v>131</v>
      </c>
      <c r="AU136" s="184" t="s">
        <v>82</v>
      </c>
      <c r="AY136" s="17" t="s">
        <v>114</v>
      </c>
      <c r="BE136" s="185">
        <f>IF(N136="základní",J136,0)</f>
        <v>0</v>
      </c>
      <c r="BF136" s="185">
        <f>IF(N136="snížená",J136,0)</f>
        <v>0</v>
      </c>
      <c r="BG136" s="185">
        <f>IF(N136="zákl. přenesená",J136,0)</f>
        <v>0</v>
      </c>
      <c r="BH136" s="185">
        <f>IF(N136="sníž. přenesená",J136,0)</f>
        <v>0</v>
      </c>
      <c r="BI136" s="185">
        <f>IF(N136="nulová",J136,0)</f>
        <v>0</v>
      </c>
      <c r="BJ136" s="17" t="s">
        <v>80</v>
      </c>
      <c r="BK136" s="185">
        <f>ROUND(I136*H136,2)</f>
        <v>0</v>
      </c>
      <c r="BL136" s="17" t="s">
        <v>121</v>
      </c>
      <c r="BM136" s="184" t="s">
        <v>192</v>
      </c>
    </row>
    <row r="137" spans="1:65" s="2" customFormat="1" ht="10.199999999999999">
      <c r="A137" s="34"/>
      <c r="B137" s="35"/>
      <c r="C137" s="36"/>
      <c r="D137" s="186" t="s">
        <v>123</v>
      </c>
      <c r="E137" s="36"/>
      <c r="F137" s="187" t="s">
        <v>191</v>
      </c>
      <c r="G137" s="36"/>
      <c r="H137" s="36"/>
      <c r="I137" s="188"/>
      <c r="J137" s="36"/>
      <c r="K137" s="36"/>
      <c r="L137" s="39"/>
      <c r="M137" s="189"/>
      <c r="N137" s="190"/>
      <c r="O137" s="64"/>
      <c r="P137" s="64"/>
      <c r="Q137" s="64"/>
      <c r="R137" s="64"/>
      <c r="S137" s="64"/>
      <c r="T137" s="65"/>
      <c r="U137" s="34"/>
      <c r="V137" s="34"/>
      <c r="W137" s="34"/>
      <c r="X137" s="34"/>
      <c r="Y137" s="34"/>
      <c r="Z137" s="34"/>
      <c r="AA137" s="34"/>
      <c r="AB137" s="34"/>
      <c r="AC137" s="34"/>
      <c r="AD137" s="34"/>
      <c r="AE137" s="34"/>
      <c r="AT137" s="17" t="s">
        <v>123</v>
      </c>
      <c r="AU137" s="17" t="s">
        <v>82</v>
      </c>
    </row>
    <row r="138" spans="1:65" s="13" customFormat="1" ht="10.199999999999999">
      <c r="B138" s="202"/>
      <c r="C138" s="203"/>
      <c r="D138" s="186" t="s">
        <v>137</v>
      </c>
      <c r="E138" s="204" t="s">
        <v>19</v>
      </c>
      <c r="F138" s="205" t="s">
        <v>193</v>
      </c>
      <c r="G138" s="203"/>
      <c r="H138" s="206">
        <v>12720</v>
      </c>
      <c r="I138" s="207"/>
      <c r="J138" s="203"/>
      <c r="K138" s="203"/>
      <c r="L138" s="208"/>
      <c r="M138" s="209"/>
      <c r="N138" s="210"/>
      <c r="O138" s="210"/>
      <c r="P138" s="210"/>
      <c r="Q138" s="210"/>
      <c r="R138" s="210"/>
      <c r="S138" s="210"/>
      <c r="T138" s="211"/>
      <c r="AT138" s="212" t="s">
        <v>137</v>
      </c>
      <c r="AU138" s="212" t="s">
        <v>82</v>
      </c>
      <c r="AV138" s="13" t="s">
        <v>82</v>
      </c>
      <c r="AW138" s="13" t="s">
        <v>33</v>
      </c>
      <c r="AX138" s="13" t="s">
        <v>72</v>
      </c>
      <c r="AY138" s="212" t="s">
        <v>114</v>
      </c>
    </row>
    <row r="139" spans="1:65" s="14" customFormat="1" ht="10.199999999999999">
      <c r="B139" s="213"/>
      <c r="C139" s="214"/>
      <c r="D139" s="186" t="s">
        <v>137</v>
      </c>
      <c r="E139" s="215" t="s">
        <v>19</v>
      </c>
      <c r="F139" s="216" t="s">
        <v>139</v>
      </c>
      <c r="G139" s="214"/>
      <c r="H139" s="217">
        <v>12720</v>
      </c>
      <c r="I139" s="218"/>
      <c r="J139" s="214"/>
      <c r="K139" s="214"/>
      <c r="L139" s="219"/>
      <c r="M139" s="220"/>
      <c r="N139" s="221"/>
      <c r="O139" s="221"/>
      <c r="P139" s="221"/>
      <c r="Q139" s="221"/>
      <c r="R139" s="221"/>
      <c r="S139" s="221"/>
      <c r="T139" s="222"/>
      <c r="AT139" s="223" t="s">
        <v>137</v>
      </c>
      <c r="AU139" s="223" t="s">
        <v>82</v>
      </c>
      <c r="AV139" s="14" t="s">
        <v>121</v>
      </c>
      <c r="AW139" s="14" t="s">
        <v>33</v>
      </c>
      <c r="AX139" s="14" t="s">
        <v>80</v>
      </c>
      <c r="AY139" s="223" t="s">
        <v>114</v>
      </c>
    </row>
    <row r="140" spans="1:65" s="2" customFormat="1" ht="13.8" customHeight="1">
      <c r="A140" s="34"/>
      <c r="B140" s="35"/>
      <c r="C140" s="192" t="s">
        <v>194</v>
      </c>
      <c r="D140" s="192" t="s">
        <v>131</v>
      </c>
      <c r="E140" s="193" t="s">
        <v>195</v>
      </c>
      <c r="F140" s="194" t="s">
        <v>196</v>
      </c>
      <c r="G140" s="195" t="s">
        <v>182</v>
      </c>
      <c r="H140" s="196">
        <v>6360</v>
      </c>
      <c r="I140" s="197"/>
      <c r="J140" s="198">
        <f>ROUND(I140*H140,2)</f>
        <v>0</v>
      </c>
      <c r="K140" s="194" t="s">
        <v>19</v>
      </c>
      <c r="L140" s="199"/>
      <c r="M140" s="200" t="s">
        <v>19</v>
      </c>
      <c r="N140" s="201" t="s">
        <v>43</v>
      </c>
      <c r="O140" s="64"/>
      <c r="P140" s="182">
        <f>O140*H140</f>
        <v>0</v>
      </c>
      <c r="Q140" s="182">
        <v>0</v>
      </c>
      <c r="R140" s="182">
        <f>Q140*H140</f>
        <v>0</v>
      </c>
      <c r="S140" s="182">
        <v>0</v>
      </c>
      <c r="T140" s="183">
        <f>S140*H140</f>
        <v>0</v>
      </c>
      <c r="U140" s="34"/>
      <c r="V140" s="34"/>
      <c r="W140" s="34"/>
      <c r="X140" s="34"/>
      <c r="Y140" s="34"/>
      <c r="Z140" s="34"/>
      <c r="AA140" s="34"/>
      <c r="AB140" s="34"/>
      <c r="AC140" s="34"/>
      <c r="AD140" s="34"/>
      <c r="AE140" s="34"/>
      <c r="AR140" s="184" t="s">
        <v>135</v>
      </c>
      <c r="AT140" s="184" t="s">
        <v>131</v>
      </c>
      <c r="AU140" s="184" t="s">
        <v>82</v>
      </c>
      <c r="AY140" s="17" t="s">
        <v>114</v>
      </c>
      <c r="BE140" s="185">
        <f>IF(N140="základní",J140,0)</f>
        <v>0</v>
      </c>
      <c r="BF140" s="185">
        <f>IF(N140="snížená",J140,0)</f>
        <v>0</v>
      </c>
      <c r="BG140" s="185">
        <f>IF(N140="zákl. přenesená",J140,0)</f>
        <v>0</v>
      </c>
      <c r="BH140" s="185">
        <f>IF(N140="sníž. přenesená",J140,0)</f>
        <v>0</v>
      </c>
      <c r="BI140" s="185">
        <f>IF(N140="nulová",J140,0)</f>
        <v>0</v>
      </c>
      <c r="BJ140" s="17" t="s">
        <v>80</v>
      </c>
      <c r="BK140" s="185">
        <f>ROUND(I140*H140,2)</f>
        <v>0</v>
      </c>
      <c r="BL140" s="17" t="s">
        <v>121</v>
      </c>
      <c r="BM140" s="184" t="s">
        <v>197</v>
      </c>
    </row>
    <row r="141" spans="1:65" s="2" customFormat="1" ht="10.199999999999999">
      <c r="A141" s="34"/>
      <c r="B141" s="35"/>
      <c r="C141" s="36"/>
      <c r="D141" s="186" t="s">
        <v>123</v>
      </c>
      <c r="E141" s="36"/>
      <c r="F141" s="187" t="s">
        <v>196</v>
      </c>
      <c r="G141" s="36"/>
      <c r="H141" s="36"/>
      <c r="I141" s="188"/>
      <c r="J141" s="36"/>
      <c r="K141" s="36"/>
      <c r="L141" s="39"/>
      <c r="M141" s="189"/>
      <c r="N141" s="190"/>
      <c r="O141" s="64"/>
      <c r="P141" s="64"/>
      <c r="Q141" s="64"/>
      <c r="R141" s="64"/>
      <c r="S141" s="64"/>
      <c r="T141" s="65"/>
      <c r="U141" s="34"/>
      <c r="V141" s="34"/>
      <c r="W141" s="34"/>
      <c r="X141" s="34"/>
      <c r="Y141" s="34"/>
      <c r="Z141" s="34"/>
      <c r="AA141" s="34"/>
      <c r="AB141" s="34"/>
      <c r="AC141" s="34"/>
      <c r="AD141" s="34"/>
      <c r="AE141" s="34"/>
      <c r="AT141" s="17" t="s">
        <v>123</v>
      </c>
      <c r="AU141" s="17" t="s">
        <v>82</v>
      </c>
    </row>
    <row r="142" spans="1:65" s="13" customFormat="1" ht="10.199999999999999">
      <c r="B142" s="202"/>
      <c r="C142" s="203"/>
      <c r="D142" s="186" t="s">
        <v>137</v>
      </c>
      <c r="E142" s="204" t="s">
        <v>19</v>
      </c>
      <c r="F142" s="205" t="s">
        <v>184</v>
      </c>
      <c r="G142" s="203"/>
      <c r="H142" s="206">
        <v>6360</v>
      </c>
      <c r="I142" s="207"/>
      <c r="J142" s="203"/>
      <c r="K142" s="203"/>
      <c r="L142" s="208"/>
      <c r="M142" s="209"/>
      <c r="N142" s="210"/>
      <c r="O142" s="210"/>
      <c r="P142" s="210"/>
      <c r="Q142" s="210"/>
      <c r="R142" s="210"/>
      <c r="S142" s="210"/>
      <c r="T142" s="211"/>
      <c r="AT142" s="212" t="s">
        <v>137</v>
      </c>
      <c r="AU142" s="212" t="s">
        <v>82</v>
      </c>
      <c r="AV142" s="13" t="s">
        <v>82</v>
      </c>
      <c r="AW142" s="13" t="s">
        <v>33</v>
      </c>
      <c r="AX142" s="13" t="s">
        <v>72</v>
      </c>
      <c r="AY142" s="212" t="s">
        <v>114</v>
      </c>
    </row>
    <row r="143" spans="1:65" s="14" customFormat="1" ht="10.199999999999999">
      <c r="B143" s="213"/>
      <c r="C143" s="214"/>
      <c r="D143" s="186" t="s">
        <v>137</v>
      </c>
      <c r="E143" s="215" t="s">
        <v>19</v>
      </c>
      <c r="F143" s="216" t="s">
        <v>139</v>
      </c>
      <c r="G143" s="214"/>
      <c r="H143" s="217">
        <v>6360</v>
      </c>
      <c r="I143" s="218"/>
      <c r="J143" s="214"/>
      <c r="K143" s="214"/>
      <c r="L143" s="219"/>
      <c r="M143" s="220"/>
      <c r="N143" s="221"/>
      <c r="O143" s="221"/>
      <c r="P143" s="221"/>
      <c r="Q143" s="221"/>
      <c r="R143" s="221"/>
      <c r="S143" s="221"/>
      <c r="T143" s="222"/>
      <c r="AT143" s="223" t="s">
        <v>137</v>
      </c>
      <c r="AU143" s="223" t="s">
        <v>82</v>
      </c>
      <c r="AV143" s="14" t="s">
        <v>121</v>
      </c>
      <c r="AW143" s="14" t="s">
        <v>33</v>
      </c>
      <c r="AX143" s="14" t="s">
        <v>80</v>
      </c>
      <c r="AY143" s="223" t="s">
        <v>114</v>
      </c>
    </row>
    <row r="144" spans="1:65" s="2" customFormat="1" ht="22.2" customHeight="1">
      <c r="A144" s="34"/>
      <c r="B144" s="35"/>
      <c r="C144" s="173" t="s">
        <v>198</v>
      </c>
      <c r="D144" s="173" t="s">
        <v>117</v>
      </c>
      <c r="E144" s="174" t="s">
        <v>199</v>
      </c>
      <c r="F144" s="175" t="s">
        <v>200</v>
      </c>
      <c r="G144" s="176" t="s">
        <v>145</v>
      </c>
      <c r="H144" s="177">
        <v>3.2000000000000001E-2</v>
      </c>
      <c r="I144" s="178"/>
      <c r="J144" s="179">
        <f>ROUND(I144*H144,2)</f>
        <v>0</v>
      </c>
      <c r="K144" s="175" t="s">
        <v>19</v>
      </c>
      <c r="L144" s="39"/>
      <c r="M144" s="180" t="s">
        <v>19</v>
      </c>
      <c r="N144" s="181" t="s">
        <v>43</v>
      </c>
      <c r="O144" s="64"/>
      <c r="P144" s="182">
        <f>O144*H144</f>
        <v>0</v>
      </c>
      <c r="Q144" s="182">
        <v>0</v>
      </c>
      <c r="R144" s="182">
        <f>Q144*H144</f>
        <v>0</v>
      </c>
      <c r="S144" s="182">
        <v>0</v>
      </c>
      <c r="T144" s="183">
        <f>S144*H144</f>
        <v>0</v>
      </c>
      <c r="U144" s="34"/>
      <c r="V144" s="34"/>
      <c r="W144" s="34"/>
      <c r="X144" s="34"/>
      <c r="Y144" s="34"/>
      <c r="Z144" s="34"/>
      <c r="AA144" s="34"/>
      <c r="AB144" s="34"/>
      <c r="AC144" s="34"/>
      <c r="AD144" s="34"/>
      <c r="AE144" s="34"/>
      <c r="AR144" s="184" t="s">
        <v>121</v>
      </c>
      <c r="AT144" s="184" t="s">
        <v>117</v>
      </c>
      <c r="AU144" s="184" t="s">
        <v>82</v>
      </c>
      <c r="AY144" s="17" t="s">
        <v>114</v>
      </c>
      <c r="BE144" s="185">
        <f>IF(N144="základní",J144,0)</f>
        <v>0</v>
      </c>
      <c r="BF144" s="185">
        <f>IF(N144="snížená",J144,0)</f>
        <v>0</v>
      </c>
      <c r="BG144" s="185">
        <f>IF(N144="zákl. přenesená",J144,0)</f>
        <v>0</v>
      </c>
      <c r="BH144" s="185">
        <f>IF(N144="sníž. přenesená",J144,0)</f>
        <v>0</v>
      </c>
      <c r="BI144" s="185">
        <f>IF(N144="nulová",J144,0)</f>
        <v>0</v>
      </c>
      <c r="BJ144" s="17" t="s">
        <v>80</v>
      </c>
      <c r="BK144" s="185">
        <f>ROUND(I144*H144,2)</f>
        <v>0</v>
      </c>
      <c r="BL144" s="17" t="s">
        <v>121</v>
      </c>
      <c r="BM144" s="184" t="s">
        <v>201</v>
      </c>
    </row>
    <row r="145" spans="1:65" s="2" customFormat="1" ht="19.2">
      <c r="A145" s="34"/>
      <c r="B145" s="35"/>
      <c r="C145" s="36"/>
      <c r="D145" s="186" t="s">
        <v>123</v>
      </c>
      <c r="E145" s="36"/>
      <c r="F145" s="187" t="s">
        <v>200</v>
      </c>
      <c r="G145" s="36"/>
      <c r="H145" s="36"/>
      <c r="I145" s="188"/>
      <c r="J145" s="36"/>
      <c r="K145" s="36"/>
      <c r="L145" s="39"/>
      <c r="M145" s="189"/>
      <c r="N145" s="190"/>
      <c r="O145" s="64"/>
      <c r="P145" s="64"/>
      <c r="Q145" s="64"/>
      <c r="R145" s="64"/>
      <c r="S145" s="64"/>
      <c r="T145" s="65"/>
      <c r="U145" s="34"/>
      <c r="V145" s="34"/>
      <c r="W145" s="34"/>
      <c r="X145" s="34"/>
      <c r="Y145" s="34"/>
      <c r="Z145" s="34"/>
      <c r="AA145" s="34"/>
      <c r="AB145" s="34"/>
      <c r="AC145" s="34"/>
      <c r="AD145" s="34"/>
      <c r="AE145" s="34"/>
      <c r="AT145" s="17" t="s">
        <v>123</v>
      </c>
      <c r="AU145" s="17" t="s">
        <v>82</v>
      </c>
    </row>
    <row r="146" spans="1:65" s="2" customFormat="1" ht="48">
      <c r="A146" s="34"/>
      <c r="B146" s="35"/>
      <c r="C146" s="36"/>
      <c r="D146" s="186" t="s">
        <v>124</v>
      </c>
      <c r="E146" s="36"/>
      <c r="F146" s="191" t="s">
        <v>202</v>
      </c>
      <c r="G146" s="36"/>
      <c r="H146" s="36"/>
      <c r="I146" s="188"/>
      <c r="J146" s="36"/>
      <c r="K146" s="36"/>
      <c r="L146" s="39"/>
      <c r="M146" s="189"/>
      <c r="N146" s="190"/>
      <c r="O146" s="64"/>
      <c r="P146" s="64"/>
      <c r="Q146" s="64"/>
      <c r="R146" s="64"/>
      <c r="S146" s="64"/>
      <c r="T146" s="65"/>
      <c r="U146" s="34"/>
      <c r="V146" s="34"/>
      <c r="W146" s="34"/>
      <c r="X146" s="34"/>
      <c r="Y146" s="34"/>
      <c r="Z146" s="34"/>
      <c r="AA146" s="34"/>
      <c r="AB146" s="34"/>
      <c r="AC146" s="34"/>
      <c r="AD146" s="34"/>
      <c r="AE146" s="34"/>
      <c r="AT146" s="17" t="s">
        <v>124</v>
      </c>
      <c r="AU146" s="17" t="s">
        <v>82</v>
      </c>
    </row>
    <row r="147" spans="1:65" s="13" customFormat="1" ht="10.199999999999999">
      <c r="B147" s="202"/>
      <c r="C147" s="203"/>
      <c r="D147" s="186" t="s">
        <v>137</v>
      </c>
      <c r="E147" s="204" t="s">
        <v>19</v>
      </c>
      <c r="F147" s="205" t="s">
        <v>203</v>
      </c>
      <c r="G147" s="203"/>
      <c r="H147" s="206">
        <v>3.2000000000000001E-2</v>
      </c>
      <c r="I147" s="207"/>
      <c r="J147" s="203"/>
      <c r="K147" s="203"/>
      <c r="L147" s="208"/>
      <c r="M147" s="209"/>
      <c r="N147" s="210"/>
      <c r="O147" s="210"/>
      <c r="P147" s="210"/>
      <c r="Q147" s="210"/>
      <c r="R147" s="210"/>
      <c r="S147" s="210"/>
      <c r="T147" s="211"/>
      <c r="AT147" s="212" t="s">
        <v>137</v>
      </c>
      <c r="AU147" s="212" t="s">
        <v>82</v>
      </c>
      <c r="AV147" s="13" t="s">
        <v>82</v>
      </c>
      <c r="AW147" s="13" t="s">
        <v>33</v>
      </c>
      <c r="AX147" s="13" t="s">
        <v>72</v>
      </c>
      <c r="AY147" s="212" t="s">
        <v>114</v>
      </c>
    </row>
    <row r="148" spans="1:65" s="14" customFormat="1" ht="10.199999999999999">
      <c r="B148" s="213"/>
      <c r="C148" s="214"/>
      <c r="D148" s="186" t="s">
        <v>137</v>
      </c>
      <c r="E148" s="215" t="s">
        <v>19</v>
      </c>
      <c r="F148" s="216" t="s">
        <v>139</v>
      </c>
      <c r="G148" s="214"/>
      <c r="H148" s="217">
        <v>3.2000000000000001E-2</v>
      </c>
      <c r="I148" s="218"/>
      <c r="J148" s="214"/>
      <c r="K148" s="214"/>
      <c r="L148" s="219"/>
      <c r="M148" s="220"/>
      <c r="N148" s="221"/>
      <c r="O148" s="221"/>
      <c r="P148" s="221"/>
      <c r="Q148" s="221"/>
      <c r="R148" s="221"/>
      <c r="S148" s="221"/>
      <c r="T148" s="222"/>
      <c r="AT148" s="223" t="s">
        <v>137</v>
      </c>
      <c r="AU148" s="223" t="s">
        <v>82</v>
      </c>
      <c r="AV148" s="14" t="s">
        <v>121</v>
      </c>
      <c r="AW148" s="14" t="s">
        <v>33</v>
      </c>
      <c r="AX148" s="14" t="s">
        <v>80</v>
      </c>
      <c r="AY148" s="223" t="s">
        <v>114</v>
      </c>
    </row>
    <row r="149" spans="1:65" s="2" customFormat="1" ht="22.2" customHeight="1">
      <c r="A149" s="34"/>
      <c r="B149" s="35"/>
      <c r="C149" s="192" t="s">
        <v>204</v>
      </c>
      <c r="D149" s="192" t="s">
        <v>131</v>
      </c>
      <c r="E149" s="193" t="s">
        <v>205</v>
      </c>
      <c r="F149" s="194" t="s">
        <v>206</v>
      </c>
      <c r="G149" s="195" t="s">
        <v>182</v>
      </c>
      <c r="H149" s="196">
        <v>12</v>
      </c>
      <c r="I149" s="197"/>
      <c r="J149" s="198">
        <f>ROUND(I149*H149,2)</f>
        <v>0</v>
      </c>
      <c r="K149" s="194" t="s">
        <v>19</v>
      </c>
      <c r="L149" s="199"/>
      <c r="M149" s="200" t="s">
        <v>19</v>
      </c>
      <c r="N149" s="201" t="s">
        <v>43</v>
      </c>
      <c r="O149" s="64"/>
      <c r="P149" s="182">
        <f>O149*H149</f>
        <v>0</v>
      </c>
      <c r="Q149" s="182">
        <v>0</v>
      </c>
      <c r="R149" s="182">
        <f>Q149*H149</f>
        <v>0</v>
      </c>
      <c r="S149" s="182">
        <v>0</v>
      </c>
      <c r="T149" s="183">
        <f>S149*H149</f>
        <v>0</v>
      </c>
      <c r="U149" s="34"/>
      <c r="V149" s="34"/>
      <c r="W149" s="34"/>
      <c r="X149" s="34"/>
      <c r="Y149" s="34"/>
      <c r="Z149" s="34"/>
      <c r="AA149" s="34"/>
      <c r="AB149" s="34"/>
      <c r="AC149" s="34"/>
      <c r="AD149" s="34"/>
      <c r="AE149" s="34"/>
      <c r="AR149" s="184" t="s">
        <v>135</v>
      </c>
      <c r="AT149" s="184" t="s">
        <v>131</v>
      </c>
      <c r="AU149" s="184" t="s">
        <v>82</v>
      </c>
      <c r="AY149" s="17" t="s">
        <v>114</v>
      </c>
      <c r="BE149" s="185">
        <f>IF(N149="základní",J149,0)</f>
        <v>0</v>
      </c>
      <c r="BF149" s="185">
        <f>IF(N149="snížená",J149,0)</f>
        <v>0</v>
      </c>
      <c r="BG149" s="185">
        <f>IF(N149="zákl. přenesená",J149,0)</f>
        <v>0</v>
      </c>
      <c r="BH149" s="185">
        <f>IF(N149="sníž. přenesená",J149,0)</f>
        <v>0</v>
      </c>
      <c r="BI149" s="185">
        <f>IF(N149="nulová",J149,0)</f>
        <v>0</v>
      </c>
      <c r="BJ149" s="17" t="s">
        <v>80</v>
      </c>
      <c r="BK149" s="185">
        <f>ROUND(I149*H149,2)</f>
        <v>0</v>
      </c>
      <c r="BL149" s="17" t="s">
        <v>121</v>
      </c>
      <c r="BM149" s="184" t="s">
        <v>207</v>
      </c>
    </row>
    <row r="150" spans="1:65" s="2" customFormat="1" ht="10.199999999999999">
      <c r="A150" s="34"/>
      <c r="B150" s="35"/>
      <c r="C150" s="36"/>
      <c r="D150" s="186" t="s">
        <v>123</v>
      </c>
      <c r="E150" s="36"/>
      <c r="F150" s="187" t="s">
        <v>206</v>
      </c>
      <c r="G150" s="36"/>
      <c r="H150" s="36"/>
      <c r="I150" s="188"/>
      <c r="J150" s="36"/>
      <c r="K150" s="36"/>
      <c r="L150" s="39"/>
      <c r="M150" s="189"/>
      <c r="N150" s="190"/>
      <c r="O150" s="64"/>
      <c r="P150" s="64"/>
      <c r="Q150" s="64"/>
      <c r="R150" s="64"/>
      <c r="S150" s="64"/>
      <c r="T150" s="65"/>
      <c r="U150" s="34"/>
      <c r="V150" s="34"/>
      <c r="W150" s="34"/>
      <c r="X150" s="34"/>
      <c r="Y150" s="34"/>
      <c r="Z150" s="34"/>
      <c r="AA150" s="34"/>
      <c r="AB150" s="34"/>
      <c r="AC150" s="34"/>
      <c r="AD150" s="34"/>
      <c r="AE150" s="34"/>
      <c r="AT150" s="17" t="s">
        <v>123</v>
      </c>
      <c r="AU150" s="17" t="s">
        <v>82</v>
      </c>
    </row>
    <row r="151" spans="1:65" s="2" customFormat="1" ht="13.8" customHeight="1">
      <c r="A151" s="34"/>
      <c r="B151" s="35"/>
      <c r="C151" s="192" t="s">
        <v>8</v>
      </c>
      <c r="D151" s="192" t="s">
        <v>131</v>
      </c>
      <c r="E151" s="193" t="s">
        <v>208</v>
      </c>
      <c r="F151" s="194" t="s">
        <v>209</v>
      </c>
      <c r="G151" s="195" t="s">
        <v>160</v>
      </c>
      <c r="H151" s="196">
        <v>64.471999999999994</v>
      </c>
      <c r="I151" s="197"/>
      <c r="J151" s="198">
        <f>ROUND(I151*H151,2)</f>
        <v>0</v>
      </c>
      <c r="K151" s="194" t="s">
        <v>19</v>
      </c>
      <c r="L151" s="199"/>
      <c r="M151" s="200" t="s">
        <v>19</v>
      </c>
      <c r="N151" s="201" t="s">
        <v>43</v>
      </c>
      <c r="O151" s="64"/>
      <c r="P151" s="182">
        <f>O151*H151</f>
        <v>0</v>
      </c>
      <c r="Q151" s="182">
        <v>0</v>
      </c>
      <c r="R151" s="182">
        <f>Q151*H151</f>
        <v>0</v>
      </c>
      <c r="S151" s="182">
        <v>0</v>
      </c>
      <c r="T151" s="183">
        <f>S151*H151</f>
        <v>0</v>
      </c>
      <c r="U151" s="34"/>
      <c r="V151" s="34"/>
      <c r="W151" s="34"/>
      <c r="X151" s="34"/>
      <c r="Y151" s="34"/>
      <c r="Z151" s="34"/>
      <c r="AA151" s="34"/>
      <c r="AB151" s="34"/>
      <c r="AC151" s="34"/>
      <c r="AD151" s="34"/>
      <c r="AE151" s="34"/>
      <c r="AR151" s="184" t="s">
        <v>135</v>
      </c>
      <c r="AT151" s="184" t="s">
        <v>131</v>
      </c>
      <c r="AU151" s="184" t="s">
        <v>82</v>
      </c>
      <c r="AY151" s="17" t="s">
        <v>114</v>
      </c>
      <c r="BE151" s="185">
        <f>IF(N151="základní",J151,0)</f>
        <v>0</v>
      </c>
      <c r="BF151" s="185">
        <f>IF(N151="snížená",J151,0)</f>
        <v>0</v>
      </c>
      <c r="BG151" s="185">
        <f>IF(N151="zákl. přenesená",J151,0)</f>
        <v>0</v>
      </c>
      <c r="BH151" s="185">
        <f>IF(N151="sníž. přenesená",J151,0)</f>
        <v>0</v>
      </c>
      <c r="BI151" s="185">
        <f>IF(N151="nulová",J151,0)</f>
        <v>0</v>
      </c>
      <c r="BJ151" s="17" t="s">
        <v>80</v>
      </c>
      <c r="BK151" s="185">
        <f>ROUND(I151*H151,2)</f>
        <v>0</v>
      </c>
      <c r="BL151" s="17" t="s">
        <v>121</v>
      </c>
      <c r="BM151" s="184" t="s">
        <v>210</v>
      </c>
    </row>
    <row r="152" spans="1:65" s="2" customFormat="1" ht="10.199999999999999">
      <c r="A152" s="34"/>
      <c r="B152" s="35"/>
      <c r="C152" s="36"/>
      <c r="D152" s="186" t="s">
        <v>123</v>
      </c>
      <c r="E152" s="36"/>
      <c r="F152" s="187" t="s">
        <v>209</v>
      </c>
      <c r="G152" s="36"/>
      <c r="H152" s="36"/>
      <c r="I152" s="188"/>
      <c r="J152" s="36"/>
      <c r="K152" s="36"/>
      <c r="L152" s="39"/>
      <c r="M152" s="189"/>
      <c r="N152" s="190"/>
      <c r="O152" s="64"/>
      <c r="P152" s="64"/>
      <c r="Q152" s="64"/>
      <c r="R152" s="64"/>
      <c r="S152" s="64"/>
      <c r="T152" s="65"/>
      <c r="U152" s="34"/>
      <c r="V152" s="34"/>
      <c r="W152" s="34"/>
      <c r="X152" s="34"/>
      <c r="Y152" s="34"/>
      <c r="Z152" s="34"/>
      <c r="AA152" s="34"/>
      <c r="AB152" s="34"/>
      <c r="AC152" s="34"/>
      <c r="AD152" s="34"/>
      <c r="AE152" s="34"/>
      <c r="AT152" s="17" t="s">
        <v>123</v>
      </c>
      <c r="AU152" s="17" t="s">
        <v>82</v>
      </c>
    </row>
    <row r="153" spans="1:65" s="2" customFormat="1" ht="28.8">
      <c r="A153" s="34"/>
      <c r="B153" s="35"/>
      <c r="C153" s="36"/>
      <c r="D153" s="186" t="s">
        <v>124</v>
      </c>
      <c r="E153" s="36"/>
      <c r="F153" s="191" t="s">
        <v>211</v>
      </c>
      <c r="G153" s="36"/>
      <c r="H153" s="36"/>
      <c r="I153" s="188"/>
      <c r="J153" s="36"/>
      <c r="K153" s="36"/>
      <c r="L153" s="39"/>
      <c r="M153" s="189"/>
      <c r="N153" s="190"/>
      <c r="O153" s="64"/>
      <c r="P153" s="64"/>
      <c r="Q153" s="64"/>
      <c r="R153" s="64"/>
      <c r="S153" s="64"/>
      <c r="T153" s="65"/>
      <c r="U153" s="34"/>
      <c r="V153" s="34"/>
      <c r="W153" s="34"/>
      <c r="X153" s="34"/>
      <c r="Y153" s="34"/>
      <c r="Z153" s="34"/>
      <c r="AA153" s="34"/>
      <c r="AB153" s="34"/>
      <c r="AC153" s="34"/>
      <c r="AD153" s="34"/>
      <c r="AE153" s="34"/>
      <c r="AT153" s="17" t="s">
        <v>124</v>
      </c>
      <c r="AU153" s="17" t="s">
        <v>82</v>
      </c>
    </row>
    <row r="154" spans="1:65" s="2" customFormat="1" ht="13.8" customHeight="1">
      <c r="A154" s="34"/>
      <c r="B154" s="35"/>
      <c r="C154" s="192" t="s">
        <v>212</v>
      </c>
      <c r="D154" s="192" t="s">
        <v>131</v>
      </c>
      <c r="E154" s="193" t="s">
        <v>213</v>
      </c>
      <c r="F154" s="194" t="s">
        <v>214</v>
      </c>
      <c r="G154" s="195" t="s">
        <v>182</v>
      </c>
      <c r="H154" s="196">
        <v>24</v>
      </c>
      <c r="I154" s="197"/>
      <c r="J154" s="198">
        <f>ROUND(I154*H154,2)</f>
        <v>0</v>
      </c>
      <c r="K154" s="194" t="s">
        <v>19</v>
      </c>
      <c r="L154" s="199"/>
      <c r="M154" s="200" t="s">
        <v>19</v>
      </c>
      <c r="N154" s="201" t="s">
        <v>43</v>
      </c>
      <c r="O154" s="64"/>
      <c r="P154" s="182">
        <f>O154*H154</f>
        <v>0</v>
      </c>
      <c r="Q154" s="182">
        <v>0</v>
      </c>
      <c r="R154" s="182">
        <f>Q154*H154</f>
        <v>0</v>
      </c>
      <c r="S154" s="182">
        <v>0</v>
      </c>
      <c r="T154" s="183">
        <f>S154*H154</f>
        <v>0</v>
      </c>
      <c r="U154" s="34"/>
      <c r="V154" s="34"/>
      <c r="W154" s="34"/>
      <c r="X154" s="34"/>
      <c r="Y154" s="34"/>
      <c r="Z154" s="34"/>
      <c r="AA154" s="34"/>
      <c r="AB154" s="34"/>
      <c r="AC154" s="34"/>
      <c r="AD154" s="34"/>
      <c r="AE154" s="34"/>
      <c r="AR154" s="184" t="s">
        <v>135</v>
      </c>
      <c r="AT154" s="184" t="s">
        <v>131</v>
      </c>
      <c r="AU154" s="184" t="s">
        <v>82</v>
      </c>
      <c r="AY154" s="17" t="s">
        <v>114</v>
      </c>
      <c r="BE154" s="185">
        <f>IF(N154="základní",J154,0)</f>
        <v>0</v>
      </c>
      <c r="BF154" s="185">
        <f>IF(N154="snížená",J154,0)</f>
        <v>0</v>
      </c>
      <c r="BG154" s="185">
        <f>IF(N154="zákl. přenesená",J154,0)</f>
        <v>0</v>
      </c>
      <c r="BH154" s="185">
        <f>IF(N154="sníž. přenesená",J154,0)</f>
        <v>0</v>
      </c>
      <c r="BI154" s="185">
        <f>IF(N154="nulová",J154,0)</f>
        <v>0</v>
      </c>
      <c r="BJ154" s="17" t="s">
        <v>80</v>
      </c>
      <c r="BK154" s="185">
        <f>ROUND(I154*H154,2)</f>
        <v>0</v>
      </c>
      <c r="BL154" s="17" t="s">
        <v>121</v>
      </c>
      <c r="BM154" s="184" t="s">
        <v>215</v>
      </c>
    </row>
    <row r="155" spans="1:65" s="2" customFormat="1" ht="10.199999999999999">
      <c r="A155" s="34"/>
      <c r="B155" s="35"/>
      <c r="C155" s="36"/>
      <c r="D155" s="186" t="s">
        <v>123</v>
      </c>
      <c r="E155" s="36"/>
      <c r="F155" s="187" t="s">
        <v>214</v>
      </c>
      <c r="G155" s="36"/>
      <c r="H155" s="36"/>
      <c r="I155" s="188"/>
      <c r="J155" s="36"/>
      <c r="K155" s="36"/>
      <c r="L155" s="39"/>
      <c r="M155" s="189"/>
      <c r="N155" s="190"/>
      <c r="O155" s="64"/>
      <c r="P155" s="64"/>
      <c r="Q155" s="64"/>
      <c r="R155" s="64"/>
      <c r="S155" s="64"/>
      <c r="T155" s="65"/>
      <c r="U155" s="34"/>
      <c r="V155" s="34"/>
      <c r="W155" s="34"/>
      <c r="X155" s="34"/>
      <c r="Y155" s="34"/>
      <c r="Z155" s="34"/>
      <c r="AA155" s="34"/>
      <c r="AB155" s="34"/>
      <c r="AC155" s="34"/>
      <c r="AD155" s="34"/>
      <c r="AE155" s="34"/>
      <c r="AT155" s="17" t="s">
        <v>123</v>
      </c>
      <c r="AU155" s="17" t="s">
        <v>82</v>
      </c>
    </row>
    <row r="156" spans="1:65" s="13" customFormat="1" ht="10.199999999999999">
      <c r="B156" s="202"/>
      <c r="C156" s="203"/>
      <c r="D156" s="186" t="s">
        <v>137</v>
      </c>
      <c r="E156" s="204" t="s">
        <v>19</v>
      </c>
      <c r="F156" s="205" t="s">
        <v>216</v>
      </c>
      <c r="G156" s="203"/>
      <c r="H156" s="206">
        <v>24</v>
      </c>
      <c r="I156" s="207"/>
      <c r="J156" s="203"/>
      <c r="K156" s="203"/>
      <c r="L156" s="208"/>
      <c r="M156" s="209"/>
      <c r="N156" s="210"/>
      <c r="O156" s="210"/>
      <c r="P156" s="210"/>
      <c r="Q156" s="210"/>
      <c r="R156" s="210"/>
      <c r="S156" s="210"/>
      <c r="T156" s="211"/>
      <c r="AT156" s="212" t="s">
        <v>137</v>
      </c>
      <c r="AU156" s="212" t="s">
        <v>82</v>
      </c>
      <c r="AV156" s="13" t="s">
        <v>82</v>
      </c>
      <c r="AW156" s="13" t="s">
        <v>33</v>
      </c>
      <c r="AX156" s="13" t="s">
        <v>72</v>
      </c>
      <c r="AY156" s="212" t="s">
        <v>114</v>
      </c>
    </row>
    <row r="157" spans="1:65" s="14" customFormat="1" ht="10.199999999999999">
      <c r="B157" s="213"/>
      <c r="C157" s="214"/>
      <c r="D157" s="186" t="s">
        <v>137</v>
      </c>
      <c r="E157" s="215" t="s">
        <v>19</v>
      </c>
      <c r="F157" s="216" t="s">
        <v>139</v>
      </c>
      <c r="G157" s="214"/>
      <c r="H157" s="217">
        <v>24</v>
      </c>
      <c r="I157" s="218"/>
      <c r="J157" s="214"/>
      <c r="K157" s="214"/>
      <c r="L157" s="219"/>
      <c r="M157" s="220"/>
      <c r="N157" s="221"/>
      <c r="O157" s="221"/>
      <c r="P157" s="221"/>
      <c r="Q157" s="221"/>
      <c r="R157" s="221"/>
      <c r="S157" s="221"/>
      <c r="T157" s="222"/>
      <c r="AT157" s="223" t="s">
        <v>137</v>
      </c>
      <c r="AU157" s="223" t="s">
        <v>82</v>
      </c>
      <c r="AV157" s="14" t="s">
        <v>121</v>
      </c>
      <c r="AW157" s="14" t="s">
        <v>33</v>
      </c>
      <c r="AX157" s="14" t="s">
        <v>80</v>
      </c>
      <c r="AY157" s="223" t="s">
        <v>114</v>
      </c>
    </row>
    <row r="158" spans="1:65" s="2" customFormat="1" ht="22.2" customHeight="1">
      <c r="A158" s="34"/>
      <c r="B158" s="35"/>
      <c r="C158" s="192" t="s">
        <v>217</v>
      </c>
      <c r="D158" s="192" t="s">
        <v>131</v>
      </c>
      <c r="E158" s="193" t="s">
        <v>218</v>
      </c>
      <c r="F158" s="194" t="s">
        <v>219</v>
      </c>
      <c r="G158" s="195" t="s">
        <v>182</v>
      </c>
      <c r="H158" s="196">
        <v>48</v>
      </c>
      <c r="I158" s="197"/>
      <c r="J158" s="198">
        <f>ROUND(I158*H158,2)</f>
        <v>0</v>
      </c>
      <c r="K158" s="194" t="s">
        <v>19</v>
      </c>
      <c r="L158" s="199"/>
      <c r="M158" s="200" t="s">
        <v>19</v>
      </c>
      <c r="N158" s="201" t="s">
        <v>43</v>
      </c>
      <c r="O158" s="64"/>
      <c r="P158" s="182">
        <f>O158*H158</f>
        <v>0</v>
      </c>
      <c r="Q158" s="182">
        <v>0</v>
      </c>
      <c r="R158" s="182">
        <f>Q158*H158</f>
        <v>0</v>
      </c>
      <c r="S158" s="182">
        <v>0</v>
      </c>
      <c r="T158" s="183">
        <f>S158*H158</f>
        <v>0</v>
      </c>
      <c r="U158" s="34"/>
      <c r="V158" s="34"/>
      <c r="W158" s="34"/>
      <c r="X158" s="34"/>
      <c r="Y158" s="34"/>
      <c r="Z158" s="34"/>
      <c r="AA158" s="34"/>
      <c r="AB158" s="34"/>
      <c r="AC158" s="34"/>
      <c r="AD158" s="34"/>
      <c r="AE158" s="34"/>
      <c r="AR158" s="184" t="s">
        <v>135</v>
      </c>
      <c r="AT158" s="184" t="s">
        <v>131</v>
      </c>
      <c r="AU158" s="184" t="s">
        <v>82</v>
      </c>
      <c r="AY158" s="17" t="s">
        <v>114</v>
      </c>
      <c r="BE158" s="185">
        <f>IF(N158="základní",J158,0)</f>
        <v>0</v>
      </c>
      <c r="BF158" s="185">
        <f>IF(N158="snížená",J158,0)</f>
        <v>0</v>
      </c>
      <c r="BG158" s="185">
        <f>IF(N158="zákl. přenesená",J158,0)</f>
        <v>0</v>
      </c>
      <c r="BH158" s="185">
        <f>IF(N158="sníž. přenesená",J158,0)</f>
        <v>0</v>
      </c>
      <c r="BI158" s="185">
        <f>IF(N158="nulová",J158,0)</f>
        <v>0</v>
      </c>
      <c r="BJ158" s="17" t="s">
        <v>80</v>
      </c>
      <c r="BK158" s="185">
        <f>ROUND(I158*H158,2)</f>
        <v>0</v>
      </c>
      <c r="BL158" s="17" t="s">
        <v>121</v>
      </c>
      <c r="BM158" s="184" t="s">
        <v>220</v>
      </c>
    </row>
    <row r="159" spans="1:65" s="2" customFormat="1" ht="19.2">
      <c r="A159" s="34"/>
      <c r="B159" s="35"/>
      <c r="C159" s="36"/>
      <c r="D159" s="186" t="s">
        <v>123</v>
      </c>
      <c r="E159" s="36"/>
      <c r="F159" s="187" t="s">
        <v>219</v>
      </c>
      <c r="G159" s="36"/>
      <c r="H159" s="36"/>
      <c r="I159" s="188"/>
      <c r="J159" s="36"/>
      <c r="K159" s="36"/>
      <c r="L159" s="39"/>
      <c r="M159" s="189"/>
      <c r="N159" s="190"/>
      <c r="O159" s="64"/>
      <c r="P159" s="64"/>
      <c r="Q159" s="64"/>
      <c r="R159" s="64"/>
      <c r="S159" s="64"/>
      <c r="T159" s="65"/>
      <c r="U159" s="34"/>
      <c r="V159" s="34"/>
      <c r="W159" s="34"/>
      <c r="X159" s="34"/>
      <c r="Y159" s="34"/>
      <c r="Z159" s="34"/>
      <c r="AA159" s="34"/>
      <c r="AB159" s="34"/>
      <c r="AC159" s="34"/>
      <c r="AD159" s="34"/>
      <c r="AE159" s="34"/>
      <c r="AT159" s="17" t="s">
        <v>123</v>
      </c>
      <c r="AU159" s="17" t="s">
        <v>82</v>
      </c>
    </row>
    <row r="160" spans="1:65" s="13" customFormat="1" ht="10.199999999999999">
      <c r="B160" s="202"/>
      <c r="C160" s="203"/>
      <c r="D160" s="186" t="s">
        <v>137</v>
      </c>
      <c r="E160" s="204" t="s">
        <v>19</v>
      </c>
      <c r="F160" s="205" t="s">
        <v>221</v>
      </c>
      <c r="G160" s="203"/>
      <c r="H160" s="206">
        <v>48</v>
      </c>
      <c r="I160" s="207"/>
      <c r="J160" s="203"/>
      <c r="K160" s="203"/>
      <c r="L160" s="208"/>
      <c r="M160" s="209"/>
      <c r="N160" s="210"/>
      <c r="O160" s="210"/>
      <c r="P160" s="210"/>
      <c r="Q160" s="210"/>
      <c r="R160" s="210"/>
      <c r="S160" s="210"/>
      <c r="T160" s="211"/>
      <c r="AT160" s="212" t="s">
        <v>137</v>
      </c>
      <c r="AU160" s="212" t="s">
        <v>82</v>
      </c>
      <c r="AV160" s="13" t="s">
        <v>82</v>
      </c>
      <c r="AW160" s="13" t="s">
        <v>33</v>
      </c>
      <c r="AX160" s="13" t="s">
        <v>72</v>
      </c>
      <c r="AY160" s="212" t="s">
        <v>114</v>
      </c>
    </row>
    <row r="161" spans="1:65" s="14" customFormat="1" ht="10.199999999999999">
      <c r="B161" s="213"/>
      <c r="C161" s="214"/>
      <c r="D161" s="186" t="s">
        <v>137</v>
      </c>
      <c r="E161" s="215" t="s">
        <v>19</v>
      </c>
      <c r="F161" s="216" t="s">
        <v>139</v>
      </c>
      <c r="G161" s="214"/>
      <c r="H161" s="217">
        <v>48</v>
      </c>
      <c r="I161" s="218"/>
      <c r="J161" s="214"/>
      <c r="K161" s="214"/>
      <c r="L161" s="219"/>
      <c r="M161" s="220"/>
      <c r="N161" s="221"/>
      <c r="O161" s="221"/>
      <c r="P161" s="221"/>
      <c r="Q161" s="221"/>
      <c r="R161" s="221"/>
      <c r="S161" s="221"/>
      <c r="T161" s="222"/>
      <c r="AT161" s="223" t="s">
        <v>137</v>
      </c>
      <c r="AU161" s="223" t="s">
        <v>82</v>
      </c>
      <c r="AV161" s="14" t="s">
        <v>121</v>
      </c>
      <c r="AW161" s="14" t="s">
        <v>33</v>
      </c>
      <c r="AX161" s="14" t="s">
        <v>80</v>
      </c>
      <c r="AY161" s="223" t="s">
        <v>114</v>
      </c>
    </row>
    <row r="162" spans="1:65" s="2" customFormat="1" ht="13.8" customHeight="1">
      <c r="A162" s="34"/>
      <c r="B162" s="35"/>
      <c r="C162" s="192" t="s">
        <v>222</v>
      </c>
      <c r="D162" s="192" t="s">
        <v>131</v>
      </c>
      <c r="E162" s="193" t="s">
        <v>223</v>
      </c>
      <c r="F162" s="194" t="s">
        <v>224</v>
      </c>
      <c r="G162" s="195" t="s">
        <v>182</v>
      </c>
      <c r="H162" s="196">
        <v>24</v>
      </c>
      <c r="I162" s="197"/>
      <c r="J162" s="198">
        <f>ROUND(I162*H162,2)</f>
        <v>0</v>
      </c>
      <c r="K162" s="194" t="s">
        <v>19</v>
      </c>
      <c r="L162" s="199"/>
      <c r="M162" s="200" t="s">
        <v>19</v>
      </c>
      <c r="N162" s="201" t="s">
        <v>43</v>
      </c>
      <c r="O162" s="64"/>
      <c r="P162" s="182">
        <f>O162*H162</f>
        <v>0</v>
      </c>
      <c r="Q162" s="182">
        <v>0</v>
      </c>
      <c r="R162" s="182">
        <f>Q162*H162</f>
        <v>0</v>
      </c>
      <c r="S162" s="182">
        <v>0</v>
      </c>
      <c r="T162" s="183">
        <f>S162*H162</f>
        <v>0</v>
      </c>
      <c r="U162" s="34"/>
      <c r="V162" s="34"/>
      <c r="W162" s="34"/>
      <c r="X162" s="34"/>
      <c r="Y162" s="34"/>
      <c r="Z162" s="34"/>
      <c r="AA162" s="34"/>
      <c r="AB162" s="34"/>
      <c r="AC162" s="34"/>
      <c r="AD162" s="34"/>
      <c r="AE162" s="34"/>
      <c r="AR162" s="184" t="s">
        <v>135</v>
      </c>
      <c r="AT162" s="184" t="s">
        <v>131</v>
      </c>
      <c r="AU162" s="184" t="s">
        <v>82</v>
      </c>
      <c r="AY162" s="17" t="s">
        <v>114</v>
      </c>
      <c r="BE162" s="185">
        <f>IF(N162="základní",J162,0)</f>
        <v>0</v>
      </c>
      <c r="BF162" s="185">
        <f>IF(N162="snížená",J162,0)</f>
        <v>0</v>
      </c>
      <c r="BG162" s="185">
        <f>IF(N162="zákl. přenesená",J162,0)</f>
        <v>0</v>
      </c>
      <c r="BH162" s="185">
        <f>IF(N162="sníž. přenesená",J162,0)</f>
        <v>0</v>
      </c>
      <c r="BI162" s="185">
        <f>IF(N162="nulová",J162,0)</f>
        <v>0</v>
      </c>
      <c r="BJ162" s="17" t="s">
        <v>80</v>
      </c>
      <c r="BK162" s="185">
        <f>ROUND(I162*H162,2)</f>
        <v>0</v>
      </c>
      <c r="BL162" s="17" t="s">
        <v>121</v>
      </c>
      <c r="BM162" s="184" t="s">
        <v>225</v>
      </c>
    </row>
    <row r="163" spans="1:65" s="2" customFormat="1" ht="10.199999999999999">
      <c r="A163" s="34"/>
      <c r="B163" s="35"/>
      <c r="C163" s="36"/>
      <c r="D163" s="186" t="s">
        <v>123</v>
      </c>
      <c r="E163" s="36"/>
      <c r="F163" s="187" t="s">
        <v>224</v>
      </c>
      <c r="G163" s="36"/>
      <c r="H163" s="36"/>
      <c r="I163" s="188"/>
      <c r="J163" s="36"/>
      <c r="K163" s="36"/>
      <c r="L163" s="39"/>
      <c r="M163" s="189"/>
      <c r="N163" s="190"/>
      <c r="O163" s="64"/>
      <c r="P163" s="64"/>
      <c r="Q163" s="64"/>
      <c r="R163" s="64"/>
      <c r="S163" s="64"/>
      <c r="T163" s="65"/>
      <c r="U163" s="34"/>
      <c r="V163" s="34"/>
      <c r="W163" s="34"/>
      <c r="X163" s="34"/>
      <c r="Y163" s="34"/>
      <c r="Z163" s="34"/>
      <c r="AA163" s="34"/>
      <c r="AB163" s="34"/>
      <c r="AC163" s="34"/>
      <c r="AD163" s="34"/>
      <c r="AE163" s="34"/>
      <c r="AT163" s="17" t="s">
        <v>123</v>
      </c>
      <c r="AU163" s="17" t="s">
        <v>82</v>
      </c>
    </row>
    <row r="164" spans="1:65" s="13" customFormat="1" ht="10.199999999999999">
      <c r="B164" s="202"/>
      <c r="C164" s="203"/>
      <c r="D164" s="186" t="s">
        <v>137</v>
      </c>
      <c r="E164" s="204" t="s">
        <v>19</v>
      </c>
      <c r="F164" s="205" t="s">
        <v>216</v>
      </c>
      <c r="G164" s="203"/>
      <c r="H164" s="206">
        <v>24</v>
      </c>
      <c r="I164" s="207"/>
      <c r="J164" s="203"/>
      <c r="K164" s="203"/>
      <c r="L164" s="208"/>
      <c r="M164" s="209"/>
      <c r="N164" s="210"/>
      <c r="O164" s="210"/>
      <c r="P164" s="210"/>
      <c r="Q164" s="210"/>
      <c r="R164" s="210"/>
      <c r="S164" s="210"/>
      <c r="T164" s="211"/>
      <c r="AT164" s="212" t="s">
        <v>137</v>
      </c>
      <c r="AU164" s="212" t="s">
        <v>82</v>
      </c>
      <c r="AV164" s="13" t="s">
        <v>82</v>
      </c>
      <c r="AW164" s="13" t="s">
        <v>33</v>
      </c>
      <c r="AX164" s="13" t="s">
        <v>72</v>
      </c>
      <c r="AY164" s="212" t="s">
        <v>114</v>
      </c>
    </row>
    <row r="165" spans="1:65" s="14" customFormat="1" ht="10.199999999999999">
      <c r="B165" s="213"/>
      <c r="C165" s="214"/>
      <c r="D165" s="186" t="s">
        <v>137</v>
      </c>
      <c r="E165" s="215" t="s">
        <v>19</v>
      </c>
      <c r="F165" s="216" t="s">
        <v>139</v>
      </c>
      <c r="G165" s="214"/>
      <c r="H165" s="217">
        <v>24</v>
      </c>
      <c r="I165" s="218"/>
      <c r="J165" s="214"/>
      <c r="K165" s="214"/>
      <c r="L165" s="219"/>
      <c r="M165" s="220"/>
      <c r="N165" s="221"/>
      <c r="O165" s="221"/>
      <c r="P165" s="221"/>
      <c r="Q165" s="221"/>
      <c r="R165" s="221"/>
      <c r="S165" s="221"/>
      <c r="T165" s="222"/>
      <c r="AT165" s="223" t="s">
        <v>137</v>
      </c>
      <c r="AU165" s="223" t="s">
        <v>82</v>
      </c>
      <c r="AV165" s="14" t="s">
        <v>121</v>
      </c>
      <c r="AW165" s="14" t="s">
        <v>33</v>
      </c>
      <c r="AX165" s="14" t="s">
        <v>80</v>
      </c>
      <c r="AY165" s="223" t="s">
        <v>114</v>
      </c>
    </row>
    <row r="166" spans="1:65" s="2" customFormat="1" ht="22.2" customHeight="1">
      <c r="A166" s="34"/>
      <c r="B166" s="35"/>
      <c r="C166" s="192" t="s">
        <v>226</v>
      </c>
      <c r="D166" s="192" t="s">
        <v>131</v>
      </c>
      <c r="E166" s="193" t="s">
        <v>227</v>
      </c>
      <c r="F166" s="194" t="s">
        <v>228</v>
      </c>
      <c r="G166" s="195" t="s">
        <v>182</v>
      </c>
      <c r="H166" s="196">
        <v>24</v>
      </c>
      <c r="I166" s="197"/>
      <c r="J166" s="198">
        <f>ROUND(I166*H166,2)</f>
        <v>0</v>
      </c>
      <c r="K166" s="194" t="s">
        <v>19</v>
      </c>
      <c r="L166" s="199"/>
      <c r="M166" s="200" t="s">
        <v>19</v>
      </c>
      <c r="N166" s="201" t="s">
        <v>43</v>
      </c>
      <c r="O166" s="64"/>
      <c r="P166" s="182">
        <f>O166*H166</f>
        <v>0</v>
      </c>
      <c r="Q166" s="182">
        <v>0</v>
      </c>
      <c r="R166" s="182">
        <f>Q166*H166</f>
        <v>0</v>
      </c>
      <c r="S166" s="182">
        <v>0</v>
      </c>
      <c r="T166" s="183">
        <f>S166*H166</f>
        <v>0</v>
      </c>
      <c r="U166" s="34"/>
      <c r="V166" s="34"/>
      <c r="W166" s="34"/>
      <c r="X166" s="34"/>
      <c r="Y166" s="34"/>
      <c r="Z166" s="34"/>
      <c r="AA166" s="34"/>
      <c r="AB166" s="34"/>
      <c r="AC166" s="34"/>
      <c r="AD166" s="34"/>
      <c r="AE166" s="34"/>
      <c r="AR166" s="184" t="s">
        <v>135</v>
      </c>
      <c r="AT166" s="184" t="s">
        <v>131</v>
      </c>
      <c r="AU166" s="184" t="s">
        <v>82</v>
      </c>
      <c r="AY166" s="17" t="s">
        <v>114</v>
      </c>
      <c r="BE166" s="185">
        <f>IF(N166="základní",J166,0)</f>
        <v>0</v>
      </c>
      <c r="BF166" s="185">
        <f>IF(N166="snížená",J166,0)</f>
        <v>0</v>
      </c>
      <c r="BG166" s="185">
        <f>IF(N166="zákl. přenesená",J166,0)</f>
        <v>0</v>
      </c>
      <c r="BH166" s="185">
        <f>IF(N166="sníž. přenesená",J166,0)</f>
        <v>0</v>
      </c>
      <c r="BI166" s="185">
        <f>IF(N166="nulová",J166,0)</f>
        <v>0</v>
      </c>
      <c r="BJ166" s="17" t="s">
        <v>80</v>
      </c>
      <c r="BK166" s="185">
        <f>ROUND(I166*H166,2)</f>
        <v>0</v>
      </c>
      <c r="BL166" s="17" t="s">
        <v>121</v>
      </c>
      <c r="BM166" s="184" t="s">
        <v>229</v>
      </c>
    </row>
    <row r="167" spans="1:65" s="2" customFormat="1" ht="10.199999999999999">
      <c r="A167" s="34"/>
      <c r="B167" s="35"/>
      <c r="C167" s="36"/>
      <c r="D167" s="186" t="s">
        <v>123</v>
      </c>
      <c r="E167" s="36"/>
      <c r="F167" s="187" t="s">
        <v>228</v>
      </c>
      <c r="G167" s="36"/>
      <c r="H167" s="36"/>
      <c r="I167" s="188"/>
      <c r="J167" s="36"/>
      <c r="K167" s="36"/>
      <c r="L167" s="39"/>
      <c r="M167" s="189"/>
      <c r="N167" s="190"/>
      <c r="O167" s="64"/>
      <c r="P167" s="64"/>
      <c r="Q167" s="64"/>
      <c r="R167" s="64"/>
      <c r="S167" s="64"/>
      <c r="T167" s="65"/>
      <c r="U167" s="34"/>
      <c r="V167" s="34"/>
      <c r="W167" s="34"/>
      <c r="X167" s="34"/>
      <c r="Y167" s="34"/>
      <c r="Z167" s="34"/>
      <c r="AA167" s="34"/>
      <c r="AB167" s="34"/>
      <c r="AC167" s="34"/>
      <c r="AD167" s="34"/>
      <c r="AE167" s="34"/>
      <c r="AT167" s="17" t="s">
        <v>123</v>
      </c>
      <c r="AU167" s="17" t="s">
        <v>82</v>
      </c>
    </row>
    <row r="168" spans="1:65" s="13" customFormat="1" ht="10.199999999999999">
      <c r="B168" s="202"/>
      <c r="C168" s="203"/>
      <c r="D168" s="186" t="s">
        <v>137</v>
      </c>
      <c r="E168" s="204" t="s">
        <v>19</v>
      </c>
      <c r="F168" s="205" t="s">
        <v>216</v>
      </c>
      <c r="G168" s="203"/>
      <c r="H168" s="206">
        <v>24</v>
      </c>
      <c r="I168" s="207"/>
      <c r="J168" s="203"/>
      <c r="K168" s="203"/>
      <c r="L168" s="208"/>
      <c r="M168" s="209"/>
      <c r="N168" s="210"/>
      <c r="O168" s="210"/>
      <c r="P168" s="210"/>
      <c r="Q168" s="210"/>
      <c r="R168" s="210"/>
      <c r="S168" s="210"/>
      <c r="T168" s="211"/>
      <c r="AT168" s="212" t="s">
        <v>137</v>
      </c>
      <c r="AU168" s="212" t="s">
        <v>82</v>
      </c>
      <c r="AV168" s="13" t="s">
        <v>82</v>
      </c>
      <c r="AW168" s="13" t="s">
        <v>33</v>
      </c>
      <c r="AX168" s="13" t="s">
        <v>72</v>
      </c>
      <c r="AY168" s="212" t="s">
        <v>114</v>
      </c>
    </row>
    <row r="169" spans="1:65" s="14" customFormat="1" ht="10.199999999999999">
      <c r="B169" s="213"/>
      <c r="C169" s="214"/>
      <c r="D169" s="186" t="s">
        <v>137</v>
      </c>
      <c r="E169" s="215" t="s">
        <v>19</v>
      </c>
      <c r="F169" s="216" t="s">
        <v>139</v>
      </c>
      <c r="G169" s="214"/>
      <c r="H169" s="217">
        <v>24</v>
      </c>
      <c r="I169" s="218"/>
      <c r="J169" s="214"/>
      <c r="K169" s="214"/>
      <c r="L169" s="219"/>
      <c r="M169" s="220"/>
      <c r="N169" s="221"/>
      <c r="O169" s="221"/>
      <c r="P169" s="221"/>
      <c r="Q169" s="221"/>
      <c r="R169" s="221"/>
      <c r="S169" s="221"/>
      <c r="T169" s="222"/>
      <c r="AT169" s="223" t="s">
        <v>137</v>
      </c>
      <c r="AU169" s="223" t="s">
        <v>82</v>
      </c>
      <c r="AV169" s="14" t="s">
        <v>121</v>
      </c>
      <c r="AW169" s="14" t="s">
        <v>33</v>
      </c>
      <c r="AX169" s="14" t="s">
        <v>80</v>
      </c>
      <c r="AY169" s="223" t="s">
        <v>114</v>
      </c>
    </row>
    <row r="170" spans="1:65" s="2" customFormat="1" ht="13.8" customHeight="1">
      <c r="A170" s="34"/>
      <c r="B170" s="35"/>
      <c r="C170" s="192" t="s">
        <v>230</v>
      </c>
      <c r="D170" s="192" t="s">
        <v>131</v>
      </c>
      <c r="E170" s="193" t="s">
        <v>190</v>
      </c>
      <c r="F170" s="194" t="s">
        <v>191</v>
      </c>
      <c r="G170" s="195" t="s">
        <v>182</v>
      </c>
      <c r="H170" s="196">
        <v>96</v>
      </c>
      <c r="I170" s="197"/>
      <c r="J170" s="198">
        <f>ROUND(I170*H170,2)</f>
        <v>0</v>
      </c>
      <c r="K170" s="194" t="s">
        <v>19</v>
      </c>
      <c r="L170" s="199"/>
      <c r="M170" s="200" t="s">
        <v>19</v>
      </c>
      <c r="N170" s="201" t="s">
        <v>43</v>
      </c>
      <c r="O170" s="64"/>
      <c r="P170" s="182">
        <f>O170*H170</f>
        <v>0</v>
      </c>
      <c r="Q170" s="182">
        <v>0</v>
      </c>
      <c r="R170" s="182">
        <f>Q170*H170</f>
        <v>0</v>
      </c>
      <c r="S170" s="182">
        <v>0</v>
      </c>
      <c r="T170" s="183">
        <f>S170*H170</f>
        <v>0</v>
      </c>
      <c r="U170" s="34"/>
      <c r="V170" s="34"/>
      <c r="W170" s="34"/>
      <c r="X170" s="34"/>
      <c r="Y170" s="34"/>
      <c r="Z170" s="34"/>
      <c r="AA170" s="34"/>
      <c r="AB170" s="34"/>
      <c r="AC170" s="34"/>
      <c r="AD170" s="34"/>
      <c r="AE170" s="34"/>
      <c r="AR170" s="184" t="s">
        <v>135</v>
      </c>
      <c r="AT170" s="184" t="s">
        <v>131</v>
      </c>
      <c r="AU170" s="184" t="s">
        <v>82</v>
      </c>
      <c r="AY170" s="17" t="s">
        <v>114</v>
      </c>
      <c r="BE170" s="185">
        <f>IF(N170="základní",J170,0)</f>
        <v>0</v>
      </c>
      <c r="BF170" s="185">
        <f>IF(N170="snížená",J170,0)</f>
        <v>0</v>
      </c>
      <c r="BG170" s="185">
        <f>IF(N170="zákl. přenesená",J170,0)</f>
        <v>0</v>
      </c>
      <c r="BH170" s="185">
        <f>IF(N170="sníž. přenesená",J170,0)</f>
        <v>0</v>
      </c>
      <c r="BI170" s="185">
        <f>IF(N170="nulová",J170,0)</f>
        <v>0</v>
      </c>
      <c r="BJ170" s="17" t="s">
        <v>80</v>
      </c>
      <c r="BK170" s="185">
        <f>ROUND(I170*H170,2)</f>
        <v>0</v>
      </c>
      <c r="BL170" s="17" t="s">
        <v>121</v>
      </c>
      <c r="BM170" s="184" t="s">
        <v>231</v>
      </c>
    </row>
    <row r="171" spans="1:65" s="2" customFormat="1" ht="10.199999999999999">
      <c r="A171" s="34"/>
      <c r="B171" s="35"/>
      <c r="C171" s="36"/>
      <c r="D171" s="186" t="s">
        <v>123</v>
      </c>
      <c r="E171" s="36"/>
      <c r="F171" s="187" t="s">
        <v>191</v>
      </c>
      <c r="G171" s="36"/>
      <c r="H171" s="36"/>
      <c r="I171" s="188"/>
      <c r="J171" s="36"/>
      <c r="K171" s="36"/>
      <c r="L171" s="39"/>
      <c r="M171" s="189"/>
      <c r="N171" s="190"/>
      <c r="O171" s="64"/>
      <c r="P171" s="64"/>
      <c r="Q171" s="64"/>
      <c r="R171" s="64"/>
      <c r="S171" s="64"/>
      <c r="T171" s="65"/>
      <c r="U171" s="34"/>
      <c r="V171" s="34"/>
      <c r="W171" s="34"/>
      <c r="X171" s="34"/>
      <c r="Y171" s="34"/>
      <c r="Z171" s="34"/>
      <c r="AA171" s="34"/>
      <c r="AB171" s="34"/>
      <c r="AC171" s="34"/>
      <c r="AD171" s="34"/>
      <c r="AE171" s="34"/>
      <c r="AT171" s="17" t="s">
        <v>123</v>
      </c>
      <c r="AU171" s="17" t="s">
        <v>82</v>
      </c>
    </row>
    <row r="172" spans="1:65" s="13" customFormat="1" ht="10.199999999999999">
      <c r="B172" s="202"/>
      <c r="C172" s="203"/>
      <c r="D172" s="186" t="s">
        <v>137</v>
      </c>
      <c r="E172" s="204" t="s">
        <v>19</v>
      </c>
      <c r="F172" s="205" t="s">
        <v>232</v>
      </c>
      <c r="G172" s="203"/>
      <c r="H172" s="206">
        <v>96</v>
      </c>
      <c r="I172" s="207"/>
      <c r="J172" s="203"/>
      <c r="K172" s="203"/>
      <c r="L172" s="208"/>
      <c r="M172" s="209"/>
      <c r="N172" s="210"/>
      <c r="O172" s="210"/>
      <c r="P172" s="210"/>
      <c r="Q172" s="210"/>
      <c r="R172" s="210"/>
      <c r="S172" s="210"/>
      <c r="T172" s="211"/>
      <c r="AT172" s="212" t="s">
        <v>137</v>
      </c>
      <c r="AU172" s="212" t="s">
        <v>82</v>
      </c>
      <c r="AV172" s="13" t="s">
        <v>82</v>
      </c>
      <c r="AW172" s="13" t="s">
        <v>33</v>
      </c>
      <c r="AX172" s="13" t="s">
        <v>72</v>
      </c>
      <c r="AY172" s="212" t="s">
        <v>114</v>
      </c>
    </row>
    <row r="173" spans="1:65" s="14" customFormat="1" ht="10.199999999999999">
      <c r="B173" s="213"/>
      <c r="C173" s="214"/>
      <c r="D173" s="186" t="s">
        <v>137</v>
      </c>
      <c r="E173" s="215" t="s">
        <v>19</v>
      </c>
      <c r="F173" s="216" t="s">
        <v>139</v>
      </c>
      <c r="G173" s="214"/>
      <c r="H173" s="217">
        <v>96</v>
      </c>
      <c r="I173" s="218"/>
      <c r="J173" s="214"/>
      <c r="K173" s="214"/>
      <c r="L173" s="219"/>
      <c r="M173" s="220"/>
      <c r="N173" s="221"/>
      <c r="O173" s="221"/>
      <c r="P173" s="221"/>
      <c r="Q173" s="221"/>
      <c r="R173" s="221"/>
      <c r="S173" s="221"/>
      <c r="T173" s="222"/>
      <c r="AT173" s="223" t="s">
        <v>137</v>
      </c>
      <c r="AU173" s="223" t="s">
        <v>82</v>
      </c>
      <c r="AV173" s="14" t="s">
        <v>121</v>
      </c>
      <c r="AW173" s="14" t="s">
        <v>33</v>
      </c>
      <c r="AX173" s="14" t="s">
        <v>80</v>
      </c>
      <c r="AY173" s="223" t="s">
        <v>114</v>
      </c>
    </row>
    <row r="174" spans="1:65" s="2" customFormat="1" ht="13.8" customHeight="1">
      <c r="A174" s="34"/>
      <c r="B174" s="35"/>
      <c r="C174" s="192" t="s">
        <v>7</v>
      </c>
      <c r="D174" s="192" t="s">
        <v>131</v>
      </c>
      <c r="E174" s="193" t="s">
        <v>195</v>
      </c>
      <c r="F174" s="194" t="s">
        <v>196</v>
      </c>
      <c r="G174" s="195" t="s">
        <v>182</v>
      </c>
      <c r="H174" s="196">
        <v>96</v>
      </c>
      <c r="I174" s="197"/>
      <c r="J174" s="198">
        <f>ROUND(I174*H174,2)</f>
        <v>0</v>
      </c>
      <c r="K174" s="194" t="s">
        <v>19</v>
      </c>
      <c r="L174" s="199"/>
      <c r="M174" s="200" t="s">
        <v>19</v>
      </c>
      <c r="N174" s="201" t="s">
        <v>43</v>
      </c>
      <c r="O174" s="64"/>
      <c r="P174" s="182">
        <f>O174*H174</f>
        <v>0</v>
      </c>
      <c r="Q174" s="182">
        <v>0</v>
      </c>
      <c r="R174" s="182">
        <f>Q174*H174</f>
        <v>0</v>
      </c>
      <c r="S174" s="182">
        <v>0</v>
      </c>
      <c r="T174" s="183">
        <f>S174*H174</f>
        <v>0</v>
      </c>
      <c r="U174" s="34"/>
      <c r="V174" s="34"/>
      <c r="W174" s="34"/>
      <c r="X174" s="34"/>
      <c r="Y174" s="34"/>
      <c r="Z174" s="34"/>
      <c r="AA174" s="34"/>
      <c r="AB174" s="34"/>
      <c r="AC174" s="34"/>
      <c r="AD174" s="34"/>
      <c r="AE174" s="34"/>
      <c r="AR174" s="184" t="s">
        <v>135</v>
      </c>
      <c r="AT174" s="184" t="s">
        <v>131</v>
      </c>
      <c r="AU174" s="184" t="s">
        <v>82</v>
      </c>
      <c r="AY174" s="17" t="s">
        <v>114</v>
      </c>
      <c r="BE174" s="185">
        <f>IF(N174="základní",J174,0)</f>
        <v>0</v>
      </c>
      <c r="BF174" s="185">
        <f>IF(N174="snížená",J174,0)</f>
        <v>0</v>
      </c>
      <c r="BG174" s="185">
        <f>IF(N174="zákl. přenesená",J174,0)</f>
        <v>0</v>
      </c>
      <c r="BH174" s="185">
        <f>IF(N174="sníž. přenesená",J174,0)</f>
        <v>0</v>
      </c>
      <c r="BI174" s="185">
        <f>IF(N174="nulová",J174,0)</f>
        <v>0</v>
      </c>
      <c r="BJ174" s="17" t="s">
        <v>80</v>
      </c>
      <c r="BK174" s="185">
        <f>ROUND(I174*H174,2)</f>
        <v>0</v>
      </c>
      <c r="BL174" s="17" t="s">
        <v>121</v>
      </c>
      <c r="BM174" s="184" t="s">
        <v>233</v>
      </c>
    </row>
    <row r="175" spans="1:65" s="2" customFormat="1" ht="10.199999999999999">
      <c r="A175" s="34"/>
      <c r="B175" s="35"/>
      <c r="C175" s="36"/>
      <c r="D175" s="186" t="s">
        <v>123</v>
      </c>
      <c r="E175" s="36"/>
      <c r="F175" s="187" t="s">
        <v>196</v>
      </c>
      <c r="G175" s="36"/>
      <c r="H175" s="36"/>
      <c r="I175" s="188"/>
      <c r="J175" s="36"/>
      <c r="K175" s="36"/>
      <c r="L175" s="39"/>
      <c r="M175" s="189"/>
      <c r="N175" s="190"/>
      <c r="O175" s="64"/>
      <c r="P175" s="64"/>
      <c r="Q175" s="64"/>
      <c r="R175" s="64"/>
      <c r="S175" s="64"/>
      <c r="T175" s="65"/>
      <c r="U175" s="34"/>
      <c r="V175" s="34"/>
      <c r="W175" s="34"/>
      <c r="X175" s="34"/>
      <c r="Y175" s="34"/>
      <c r="Z175" s="34"/>
      <c r="AA175" s="34"/>
      <c r="AB175" s="34"/>
      <c r="AC175" s="34"/>
      <c r="AD175" s="34"/>
      <c r="AE175" s="34"/>
      <c r="AT175" s="17" t="s">
        <v>123</v>
      </c>
      <c r="AU175" s="17" t="s">
        <v>82</v>
      </c>
    </row>
    <row r="176" spans="1:65" s="2" customFormat="1" ht="22.2" customHeight="1">
      <c r="A176" s="34"/>
      <c r="B176" s="35"/>
      <c r="C176" s="173" t="s">
        <v>234</v>
      </c>
      <c r="D176" s="173" t="s">
        <v>117</v>
      </c>
      <c r="E176" s="174" t="s">
        <v>235</v>
      </c>
      <c r="F176" s="175" t="s">
        <v>236</v>
      </c>
      <c r="G176" s="176" t="s">
        <v>145</v>
      </c>
      <c r="H176" s="177">
        <v>1.6E-2</v>
      </c>
      <c r="I176" s="178"/>
      <c r="J176" s="179">
        <f>ROUND(I176*H176,2)</f>
        <v>0</v>
      </c>
      <c r="K176" s="175" t="s">
        <v>19</v>
      </c>
      <c r="L176" s="39"/>
      <c r="M176" s="180" t="s">
        <v>19</v>
      </c>
      <c r="N176" s="181" t="s">
        <v>43</v>
      </c>
      <c r="O176" s="64"/>
      <c r="P176" s="182">
        <f>O176*H176</f>
        <v>0</v>
      </c>
      <c r="Q176" s="182">
        <v>0</v>
      </c>
      <c r="R176" s="182">
        <f>Q176*H176</f>
        <v>0</v>
      </c>
      <c r="S176" s="182">
        <v>0</v>
      </c>
      <c r="T176" s="183">
        <f>S176*H176</f>
        <v>0</v>
      </c>
      <c r="U176" s="34"/>
      <c r="V176" s="34"/>
      <c r="W176" s="34"/>
      <c r="X176" s="34"/>
      <c r="Y176" s="34"/>
      <c r="Z176" s="34"/>
      <c r="AA176" s="34"/>
      <c r="AB176" s="34"/>
      <c r="AC176" s="34"/>
      <c r="AD176" s="34"/>
      <c r="AE176" s="34"/>
      <c r="AR176" s="184" t="s">
        <v>121</v>
      </c>
      <c r="AT176" s="184" t="s">
        <v>117</v>
      </c>
      <c r="AU176" s="184" t="s">
        <v>82</v>
      </c>
      <c r="AY176" s="17" t="s">
        <v>114</v>
      </c>
      <c r="BE176" s="185">
        <f>IF(N176="základní",J176,0)</f>
        <v>0</v>
      </c>
      <c r="BF176" s="185">
        <f>IF(N176="snížená",J176,0)</f>
        <v>0</v>
      </c>
      <c r="BG176" s="185">
        <f>IF(N176="zákl. přenesená",J176,0)</f>
        <v>0</v>
      </c>
      <c r="BH176" s="185">
        <f>IF(N176="sníž. přenesená",J176,0)</f>
        <v>0</v>
      </c>
      <c r="BI176" s="185">
        <f>IF(N176="nulová",J176,0)</f>
        <v>0</v>
      </c>
      <c r="BJ176" s="17" t="s">
        <v>80</v>
      </c>
      <c r="BK176" s="185">
        <f>ROUND(I176*H176,2)</f>
        <v>0</v>
      </c>
      <c r="BL176" s="17" t="s">
        <v>121</v>
      </c>
      <c r="BM176" s="184" t="s">
        <v>237</v>
      </c>
    </row>
    <row r="177" spans="1:65" s="2" customFormat="1" ht="19.2">
      <c r="A177" s="34"/>
      <c r="B177" s="35"/>
      <c r="C177" s="36"/>
      <c r="D177" s="186" t="s">
        <v>123</v>
      </c>
      <c r="E177" s="36"/>
      <c r="F177" s="187" t="s">
        <v>236</v>
      </c>
      <c r="G177" s="36"/>
      <c r="H177" s="36"/>
      <c r="I177" s="188"/>
      <c r="J177" s="36"/>
      <c r="K177" s="36"/>
      <c r="L177" s="39"/>
      <c r="M177" s="189"/>
      <c r="N177" s="190"/>
      <c r="O177" s="64"/>
      <c r="P177" s="64"/>
      <c r="Q177" s="64"/>
      <c r="R177" s="64"/>
      <c r="S177" s="64"/>
      <c r="T177" s="65"/>
      <c r="U177" s="34"/>
      <c r="V177" s="34"/>
      <c r="W177" s="34"/>
      <c r="X177" s="34"/>
      <c r="Y177" s="34"/>
      <c r="Z177" s="34"/>
      <c r="AA177" s="34"/>
      <c r="AB177" s="34"/>
      <c r="AC177" s="34"/>
      <c r="AD177" s="34"/>
      <c r="AE177" s="34"/>
      <c r="AT177" s="17" t="s">
        <v>123</v>
      </c>
      <c r="AU177" s="17" t="s">
        <v>82</v>
      </c>
    </row>
    <row r="178" spans="1:65" s="2" customFormat="1" ht="19.2">
      <c r="A178" s="34"/>
      <c r="B178" s="35"/>
      <c r="C178" s="36"/>
      <c r="D178" s="186" t="s">
        <v>124</v>
      </c>
      <c r="E178" s="36"/>
      <c r="F178" s="191" t="s">
        <v>238</v>
      </c>
      <c r="G178" s="36"/>
      <c r="H178" s="36"/>
      <c r="I178" s="188"/>
      <c r="J178" s="36"/>
      <c r="K178" s="36"/>
      <c r="L178" s="39"/>
      <c r="M178" s="189"/>
      <c r="N178" s="190"/>
      <c r="O178" s="64"/>
      <c r="P178" s="64"/>
      <c r="Q178" s="64"/>
      <c r="R178" s="64"/>
      <c r="S178" s="64"/>
      <c r="T178" s="65"/>
      <c r="U178" s="34"/>
      <c r="V178" s="34"/>
      <c r="W178" s="34"/>
      <c r="X178" s="34"/>
      <c r="Y178" s="34"/>
      <c r="Z178" s="34"/>
      <c r="AA178" s="34"/>
      <c r="AB178" s="34"/>
      <c r="AC178" s="34"/>
      <c r="AD178" s="34"/>
      <c r="AE178" s="34"/>
      <c r="AT178" s="17" t="s">
        <v>124</v>
      </c>
      <c r="AU178" s="17" t="s">
        <v>82</v>
      </c>
    </row>
    <row r="179" spans="1:65" s="2" customFormat="1" ht="13.8" customHeight="1">
      <c r="A179" s="34"/>
      <c r="B179" s="35"/>
      <c r="C179" s="192" t="s">
        <v>239</v>
      </c>
      <c r="D179" s="192" t="s">
        <v>131</v>
      </c>
      <c r="E179" s="193" t="s">
        <v>208</v>
      </c>
      <c r="F179" s="194" t="s">
        <v>209</v>
      </c>
      <c r="G179" s="195" t="s">
        <v>160</v>
      </c>
      <c r="H179" s="196">
        <v>32</v>
      </c>
      <c r="I179" s="197"/>
      <c r="J179" s="198">
        <f>ROUND(I179*H179,2)</f>
        <v>0</v>
      </c>
      <c r="K179" s="194" t="s">
        <v>19</v>
      </c>
      <c r="L179" s="199"/>
      <c r="M179" s="200" t="s">
        <v>19</v>
      </c>
      <c r="N179" s="201" t="s">
        <v>43</v>
      </c>
      <c r="O179" s="64"/>
      <c r="P179" s="182">
        <f>O179*H179</f>
        <v>0</v>
      </c>
      <c r="Q179" s="182">
        <v>0</v>
      </c>
      <c r="R179" s="182">
        <f>Q179*H179</f>
        <v>0</v>
      </c>
      <c r="S179" s="182">
        <v>0</v>
      </c>
      <c r="T179" s="183">
        <f>S179*H179</f>
        <v>0</v>
      </c>
      <c r="U179" s="34"/>
      <c r="V179" s="34"/>
      <c r="W179" s="34"/>
      <c r="X179" s="34"/>
      <c r="Y179" s="34"/>
      <c r="Z179" s="34"/>
      <c r="AA179" s="34"/>
      <c r="AB179" s="34"/>
      <c r="AC179" s="34"/>
      <c r="AD179" s="34"/>
      <c r="AE179" s="34"/>
      <c r="AR179" s="184" t="s">
        <v>135</v>
      </c>
      <c r="AT179" s="184" t="s">
        <v>131</v>
      </c>
      <c r="AU179" s="184" t="s">
        <v>82</v>
      </c>
      <c r="AY179" s="17" t="s">
        <v>114</v>
      </c>
      <c r="BE179" s="185">
        <f>IF(N179="základní",J179,0)</f>
        <v>0</v>
      </c>
      <c r="BF179" s="185">
        <f>IF(N179="snížená",J179,0)</f>
        <v>0</v>
      </c>
      <c r="BG179" s="185">
        <f>IF(N179="zákl. přenesená",J179,0)</f>
        <v>0</v>
      </c>
      <c r="BH179" s="185">
        <f>IF(N179="sníž. přenesená",J179,0)</f>
        <v>0</v>
      </c>
      <c r="BI179" s="185">
        <f>IF(N179="nulová",J179,0)</f>
        <v>0</v>
      </c>
      <c r="BJ179" s="17" t="s">
        <v>80</v>
      </c>
      <c r="BK179" s="185">
        <f>ROUND(I179*H179,2)</f>
        <v>0</v>
      </c>
      <c r="BL179" s="17" t="s">
        <v>121</v>
      </c>
      <c r="BM179" s="184" t="s">
        <v>240</v>
      </c>
    </row>
    <row r="180" spans="1:65" s="2" customFormat="1" ht="10.199999999999999">
      <c r="A180" s="34"/>
      <c r="B180" s="35"/>
      <c r="C180" s="36"/>
      <c r="D180" s="186" t="s">
        <v>123</v>
      </c>
      <c r="E180" s="36"/>
      <c r="F180" s="187" t="s">
        <v>209</v>
      </c>
      <c r="G180" s="36"/>
      <c r="H180" s="36"/>
      <c r="I180" s="188"/>
      <c r="J180" s="36"/>
      <c r="K180" s="36"/>
      <c r="L180" s="39"/>
      <c r="M180" s="189"/>
      <c r="N180" s="190"/>
      <c r="O180" s="64"/>
      <c r="P180" s="64"/>
      <c r="Q180" s="64"/>
      <c r="R180" s="64"/>
      <c r="S180" s="64"/>
      <c r="T180" s="65"/>
      <c r="U180" s="34"/>
      <c r="V180" s="34"/>
      <c r="W180" s="34"/>
      <c r="X180" s="34"/>
      <c r="Y180" s="34"/>
      <c r="Z180" s="34"/>
      <c r="AA180" s="34"/>
      <c r="AB180" s="34"/>
      <c r="AC180" s="34"/>
      <c r="AD180" s="34"/>
      <c r="AE180" s="34"/>
      <c r="AT180" s="17" t="s">
        <v>123</v>
      </c>
      <c r="AU180" s="17" t="s">
        <v>82</v>
      </c>
    </row>
    <row r="181" spans="1:65" s="2" customFormat="1" ht="28.8">
      <c r="A181" s="34"/>
      <c r="B181" s="35"/>
      <c r="C181" s="36"/>
      <c r="D181" s="186" t="s">
        <v>124</v>
      </c>
      <c r="E181" s="36"/>
      <c r="F181" s="191" t="s">
        <v>241</v>
      </c>
      <c r="G181" s="36"/>
      <c r="H181" s="36"/>
      <c r="I181" s="188"/>
      <c r="J181" s="36"/>
      <c r="K181" s="36"/>
      <c r="L181" s="39"/>
      <c r="M181" s="189"/>
      <c r="N181" s="190"/>
      <c r="O181" s="64"/>
      <c r="P181" s="64"/>
      <c r="Q181" s="64"/>
      <c r="R181" s="64"/>
      <c r="S181" s="64"/>
      <c r="T181" s="65"/>
      <c r="U181" s="34"/>
      <c r="V181" s="34"/>
      <c r="W181" s="34"/>
      <c r="X181" s="34"/>
      <c r="Y181" s="34"/>
      <c r="Z181" s="34"/>
      <c r="AA181" s="34"/>
      <c r="AB181" s="34"/>
      <c r="AC181" s="34"/>
      <c r="AD181" s="34"/>
      <c r="AE181" s="34"/>
      <c r="AT181" s="17" t="s">
        <v>124</v>
      </c>
      <c r="AU181" s="17" t="s">
        <v>82</v>
      </c>
    </row>
    <row r="182" spans="1:65" s="2" customFormat="1" ht="13.8" customHeight="1">
      <c r="A182" s="34"/>
      <c r="B182" s="35"/>
      <c r="C182" s="192" t="s">
        <v>242</v>
      </c>
      <c r="D182" s="192" t="s">
        <v>131</v>
      </c>
      <c r="E182" s="193" t="s">
        <v>243</v>
      </c>
      <c r="F182" s="194" t="s">
        <v>244</v>
      </c>
      <c r="G182" s="195" t="s">
        <v>182</v>
      </c>
      <c r="H182" s="196">
        <v>12</v>
      </c>
      <c r="I182" s="197"/>
      <c r="J182" s="198">
        <f>ROUND(I182*H182,2)</f>
        <v>0</v>
      </c>
      <c r="K182" s="194" t="s">
        <v>19</v>
      </c>
      <c r="L182" s="199"/>
      <c r="M182" s="200" t="s">
        <v>19</v>
      </c>
      <c r="N182" s="201" t="s">
        <v>43</v>
      </c>
      <c r="O182" s="64"/>
      <c r="P182" s="182">
        <f>O182*H182</f>
        <v>0</v>
      </c>
      <c r="Q182" s="182">
        <v>0</v>
      </c>
      <c r="R182" s="182">
        <f>Q182*H182</f>
        <v>0</v>
      </c>
      <c r="S182" s="182">
        <v>0</v>
      </c>
      <c r="T182" s="183">
        <f>S182*H182</f>
        <v>0</v>
      </c>
      <c r="U182" s="34"/>
      <c r="V182" s="34"/>
      <c r="W182" s="34"/>
      <c r="X182" s="34"/>
      <c r="Y182" s="34"/>
      <c r="Z182" s="34"/>
      <c r="AA182" s="34"/>
      <c r="AB182" s="34"/>
      <c r="AC182" s="34"/>
      <c r="AD182" s="34"/>
      <c r="AE182" s="34"/>
      <c r="AR182" s="184" t="s">
        <v>135</v>
      </c>
      <c r="AT182" s="184" t="s">
        <v>131</v>
      </c>
      <c r="AU182" s="184" t="s">
        <v>82</v>
      </c>
      <c r="AY182" s="17" t="s">
        <v>114</v>
      </c>
      <c r="BE182" s="185">
        <f>IF(N182="základní",J182,0)</f>
        <v>0</v>
      </c>
      <c r="BF182" s="185">
        <f>IF(N182="snížená",J182,0)</f>
        <v>0</v>
      </c>
      <c r="BG182" s="185">
        <f>IF(N182="zákl. přenesená",J182,0)</f>
        <v>0</v>
      </c>
      <c r="BH182" s="185">
        <f>IF(N182="sníž. přenesená",J182,0)</f>
        <v>0</v>
      </c>
      <c r="BI182" s="185">
        <f>IF(N182="nulová",J182,0)</f>
        <v>0</v>
      </c>
      <c r="BJ182" s="17" t="s">
        <v>80</v>
      </c>
      <c r="BK182" s="185">
        <f>ROUND(I182*H182,2)</f>
        <v>0</v>
      </c>
      <c r="BL182" s="17" t="s">
        <v>121</v>
      </c>
      <c r="BM182" s="184" t="s">
        <v>245</v>
      </c>
    </row>
    <row r="183" spans="1:65" s="2" customFormat="1" ht="10.199999999999999">
      <c r="A183" s="34"/>
      <c r="B183" s="35"/>
      <c r="C183" s="36"/>
      <c r="D183" s="186" t="s">
        <v>123</v>
      </c>
      <c r="E183" s="36"/>
      <c r="F183" s="187" t="s">
        <v>244</v>
      </c>
      <c r="G183" s="36"/>
      <c r="H183" s="36"/>
      <c r="I183" s="188"/>
      <c r="J183" s="36"/>
      <c r="K183" s="36"/>
      <c r="L183" s="39"/>
      <c r="M183" s="189"/>
      <c r="N183" s="190"/>
      <c r="O183" s="64"/>
      <c r="P183" s="64"/>
      <c r="Q183" s="64"/>
      <c r="R183" s="64"/>
      <c r="S183" s="64"/>
      <c r="T183" s="65"/>
      <c r="U183" s="34"/>
      <c r="V183" s="34"/>
      <c r="W183" s="34"/>
      <c r="X183" s="34"/>
      <c r="Y183" s="34"/>
      <c r="Z183" s="34"/>
      <c r="AA183" s="34"/>
      <c r="AB183" s="34"/>
      <c r="AC183" s="34"/>
      <c r="AD183" s="34"/>
      <c r="AE183" s="34"/>
      <c r="AT183" s="17" t="s">
        <v>123</v>
      </c>
      <c r="AU183" s="17" t="s">
        <v>82</v>
      </c>
    </row>
    <row r="184" spans="1:65" s="2" customFormat="1" ht="28.8">
      <c r="A184" s="34"/>
      <c r="B184" s="35"/>
      <c r="C184" s="36"/>
      <c r="D184" s="186" t="s">
        <v>124</v>
      </c>
      <c r="E184" s="36"/>
      <c r="F184" s="191" t="s">
        <v>211</v>
      </c>
      <c r="G184" s="36"/>
      <c r="H184" s="36"/>
      <c r="I184" s="188"/>
      <c r="J184" s="36"/>
      <c r="K184" s="36"/>
      <c r="L184" s="39"/>
      <c r="M184" s="189"/>
      <c r="N184" s="190"/>
      <c r="O184" s="64"/>
      <c r="P184" s="64"/>
      <c r="Q184" s="64"/>
      <c r="R184" s="64"/>
      <c r="S184" s="64"/>
      <c r="T184" s="65"/>
      <c r="U184" s="34"/>
      <c r="V184" s="34"/>
      <c r="W184" s="34"/>
      <c r="X184" s="34"/>
      <c r="Y184" s="34"/>
      <c r="Z184" s="34"/>
      <c r="AA184" s="34"/>
      <c r="AB184" s="34"/>
      <c r="AC184" s="34"/>
      <c r="AD184" s="34"/>
      <c r="AE184" s="34"/>
      <c r="AT184" s="17" t="s">
        <v>124</v>
      </c>
      <c r="AU184" s="17" t="s">
        <v>82</v>
      </c>
    </row>
    <row r="185" spans="1:65" s="2" customFormat="1" ht="13.8" customHeight="1">
      <c r="A185" s="34"/>
      <c r="B185" s="35"/>
      <c r="C185" s="192" t="s">
        <v>246</v>
      </c>
      <c r="D185" s="192" t="s">
        <v>131</v>
      </c>
      <c r="E185" s="193" t="s">
        <v>223</v>
      </c>
      <c r="F185" s="194" t="s">
        <v>224</v>
      </c>
      <c r="G185" s="195" t="s">
        <v>182</v>
      </c>
      <c r="H185" s="196">
        <v>48</v>
      </c>
      <c r="I185" s="197"/>
      <c r="J185" s="198">
        <f>ROUND(I185*H185,2)</f>
        <v>0</v>
      </c>
      <c r="K185" s="194" t="s">
        <v>19</v>
      </c>
      <c r="L185" s="199"/>
      <c r="M185" s="200" t="s">
        <v>19</v>
      </c>
      <c r="N185" s="201" t="s">
        <v>43</v>
      </c>
      <c r="O185" s="64"/>
      <c r="P185" s="182">
        <f>O185*H185</f>
        <v>0</v>
      </c>
      <c r="Q185" s="182">
        <v>0</v>
      </c>
      <c r="R185" s="182">
        <f>Q185*H185</f>
        <v>0</v>
      </c>
      <c r="S185" s="182">
        <v>0</v>
      </c>
      <c r="T185" s="183">
        <f>S185*H185</f>
        <v>0</v>
      </c>
      <c r="U185" s="34"/>
      <c r="V185" s="34"/>
      <c r="W185" s="34"/>
      <c r="X185" s="34"/>
      <c r="Y185" s="34"/>
      <c r="Z185" s="34"/>
      <c r="AA185" s="34"/>
      <c r="AB185" s="34"/>
      <c r="AC185" s="34"/>
      <c r="AD185" s="34"/>
      <c r="AE185" s="34"/>
      <c r="AR185" s="184" t="s">
        <v>135</v>
      </c>
      <c r="AT185" s="184" t="s">
        <v>131</v>
      </c>
      <c r="AU185" s="184" t="s">
        <v>82</v>
      </c>
      <c r="AY185" s="17" t="s">
        <v>114</v>
      </c>
      <c r="BE185" s="185">
        <f>IF(N185="základní",J185,0)</f>
        <v>0</v>
      </c>
      <c r="BF185" s="185">
        <f>IF(N185="snížená",J185,0)</f>
        <v>0</v>
      </c>
      <c r="BG185" s="185">
        <f>IF(N185="zákl. přenesená",J185,0)</f>
        <v>0</v>
      </c>
      <c r="BH185" s="185">
        <f>IF(N185="sníž. přenesená",J185,0)</f>
        <v>0</v>
      </c>
      <c r="BI185" s="185">
        <f>IF(N185="nulová",J185,0)</f>
        <v>0</v>
      </c>
      <c r="BJ185" s="17" t="s">
        <v>80</v>
      </c>
      <c r="BK185" s="185">
        <f>ROUND(I185*H185,2)</f>
        <v>0</v>
      </c>
      <c r="BL185" s="17" t="s">
        <v>121</v>
      </c>
      <c r="BM185" s="184" t="s">
        <v>247</v>
      </c>
    </row>
    <row r="186" spans="1:65" s="2" customFormat="1" ht="10.199999999999999">
      <c r="A186" s="34"/>
      <c r="B186" s="35"/>
      <c r="C186" s="36"/>
      <c r="D186" s="186" t="s">
        <v>123</v>
      </c>
      <c r="E186" s="36"/>
      <c r="F186" s="187" t="s">
        <v>224</v>
      </c>
      <c r="G186" s="36"/>
      <c r="H186" s="36"/>
      <c r="I186" s="188"/>
      <c r="J186" s="36"/>
      <c r="K186" s="36"/>
      <c r="L186" s="39"/>
      <c r="M186" s="189"/>
      <c r="N186" s="190"/>
      <c r="O186" s="64"/>
      <c r="P186" s="64"/>
      <c r="Q186" s="64"/>
      <c r="R186" s="64"/>
      <c r="S186" s="64"/>
      <c r="T186" s="65"/>
      <c r="U186" s="34"/>
      <c r="V186" s="34"/>
      <c r="W186" s="34"/>
      <c r="X186" s="34"/>
      <c r="Y186" s="34"/>
      <c r="Z186" s="34"/>
      <c r="AA186" s="34"/>
      <c r="AB186" s="34"/>
      <c r="AC186" s="34"/>
      <c r="AD186" s="34"/>
      <c r="AE186" s="34"/>
      <c r="AT186" s="17" t="s">
        <v>123</v>
      </c>
      <c r="AU186" s="17" t="s">
        <v>82</v>
      </c>
    </row>
    <row r="187" spans="1:65" s="13" customFormat="1" ht="10.199999999999999">
      <c r="B187" s="202"/>
      <c r="C187" s="203"/>
      <c r="D187" s="186" t="s">
        <v>137</v>
      </c>
      <c r="E187" s="204" t="s">
        <v>19</v>
      </c>
      <c r="F187" s="205" t="s">
        <v>221</v>
      </c>
      <c r="G187" s="203"/>
      <c r="H187" s="206">
        <v>48</v>
      </c>
      <c r="I187" s="207"/>
      <c r="J187" s="203"/>
      <c r="K187" s="203"/>
      <c r="L187" s="208"/>
      <c r="M187" s="209"/>
      <c r="N187" s="210"/>
      <c r="O187" s="210"/>
      <c r="P187" s="210"/>
      <c r="Q187" s="210"/>
      <c r="R187" s="210"/>
      <c r="S187" s="210"/>
      <c r="T187" s="211"/>
      <c r="AT187" s="212" t="s">
        <v>137</v>
      </c>
      <c r="AU187" s="212" t="s">
        <v>82</v>
      </c>
      <c r="AV187" s="13" t="s">
        <v>82</v>
      </c>
      <c r="AW187" s="13" t="s">
        <v>33</v>
      </c>
      <c r="AX187" s="13" t="s">
        <v>72</v>
      </c>
      <c r="AY187" s="212" t="s">
        <v>114</v>
      </c>
    </row>
    <row r="188" spans="1:65" s="14" customFormat="1" ht="10.199999999999999">
      <c r="B188" s="213"/>
      <c r="C188" s="214"/>
      <c r="D188" s="186" t="s">
        <v>137</v>
      </c>
      <c r="E188" s="215" t="s">
        <v>19</v>
      </c>
      <c r="F188" s="216" t="s">
        <v>139</v>
      </c>
      <c r="G188" s="214"/>
      <c r="H188" s="217">
        <v>48</v>
      </c>
      <c r="I188" s="218"/>
      <c r="J188" s="214"/>
      <c r="K188" s="214"/>
      <c r="L188" s="219"/>
      <c r="M188" s="220"/>
      <c r="N188" s="221"/>
      <c r="O188" s="221"/>
      <c r="P188" s="221"/>
      <c r="Q188" s="221"/>
      <c r="R188" s="221"/>
      <c r="S188" s="221"/>
      <c r="T188" s="222"/>
      <c r="AT188" s="223" t="s">
        <v>137</v>
      </c>
      <c r="AU188" s="223" t="s">
        <v>82</v>
      </c>
      <c r="AV188" s="14" t="s">
        <v>121</v>
      </c>
      <c r="AW188" s="14" t="s">
        <v>33</v>
      </c>
      <c r="AX188" s="14" t="s">
        <v>80</v>
      </c>
      <c r="AY188" s="223" t="s">
        <v>114</v>
      </c>
    </row>
    <row r="189" spans="1:65" s="2" customFormat="1" ht="22.2" customHeight="1">
      <c r="A189" s="34"/>
      <c r="B189" s="35"/>
      <c r="C189" s="173" t="s">
        <v>248</v>
      </c>
      <c r="D189" s="173" t="s">
        <v>117</v>
      </c>
      <c r="E189" s="174" t="s">
        <v>249</v>
      </c>
      <c r="F189" s="175" t="s">
        <v>250</v>
      </c>
      <c r="G189" s="176" t="s">
        <v>145</v>
      </c>
      <c r="H189" s="177">
        <v>0.59799999999999998</v>
      </c>
      <c r="I189" s="178"/>
      <c r="J189" s="179">
        <f>ROUND(I189*H189,2)</f>
        <v>0</v>
      </c>
      <c r="K189" s="175" t="s">
        <v>19</v>
      </c>
      <c r="L189" s="39"/>
      <c r="M189" s="180" t="s">
        <v>19</v>
      </c>
      <c r="N189" s="181" t="s">
        <v>43</v>
      </c>
      <c r="O189" s="64"/>
      <c r="P189" s="182">
        <f>O189*H189</f>
        <v>0</v>
      </c>
      <c r="Q189" s="182">
        <v>0</v>
      </c>
      <c r="R189" s="182">
        <f>Q189*H189</f>
        <v>0</v>
      </c>
      <c r="S189" s="182">
        <v>0</v>
      </c>
      <c r="T189" s="183">
        <f>S189*H189</f>
        <v>0</v>
      </c>
      <c r="U189" s="34"/>
      <c r="V189" s="34"/>
      <c r="W189" s="34"/>
      <c r="X189" s="34"/>
      <c r="Y189" s="34"/>
      <c r="Z189" s="34"/>
      <c r="AA189" s="34"/>
      <c r="AB189" s="34"/>
      <c r="AC189" s="34"/>
      <c r="AD189" s="34"/>
      <c r="AE189" s="34"/>
      <c r="AR189" s="184" t="s">
        <v>121</v>
      </c>
      <c r="AT189" s="184" t="s">
        <v>117</v>
      </c>
      <c r="AU189" s="184" t="s">
        <v>82</v>
      </c>
      <c r="AY189" s="17" t="s">
        <v>114</v>
      </c>
      <c r="BE189" s="185">
        <f>IF(N189="základní",J189,0)</f>
        <v>0</v>
      </c>
      <c r="BF189" s="185">
        <f>IF(N189="snížená",J189,0)</f>
        <v>0</v>
      </c>
      <c r="BG189" s="185">
        <f>IF(N189="zákl. přenesená",J189,0)</f>
        <v>0</v>
      </c>
      <c r="BH189" s="185">
        <f>IF(N189="sníž. přenesená",J189,0)</f>
        <v>0</v>
      </c>
      <c r="BI189" s="185">
        <f>IF(N189="nulová",J189,0)</f>
        <v>0</v>
      </c>
      <c r="BJ189" s="17" t="s">
        <v>80</v>
      </c>
      <c r="BK189" s="185">
        <f>ROUND(I189*H189,2)</f>
        <v>0</v>
      </c>
      <c r="BL189" s="17" t="s">
        <v>121</v>
      </c>
      <c r="BM189" s="184" t="s">
        <v>251</v>
      </c>
    </row>
    <row r="190" spans="1:65" s="2" customFormat="1" ht="19.2">
      <c r="A190" s="34"/>
      <c r="B190" s="35"/>
      <c r="C190" s="36"/>
      <c r="D190" s="186" t="s">
        <v>123</v>
      </c>
      <c r="E190" s="36"/>
      <c r="F190" s="187" t="s">
        <v>250</v>
      </c>
      <c r="G190" s="36"/>
      <c r="H190" s="36"/>
      <c r="I190" s="188"/>
      <c r="J190" s="36"/>
      <c r="K190" s="36"/>
      <c r="L190" s="39"/>
      <c r="M190" s="189"/>
      <c r="N190" s="190"/>
      <c r="O190" s="64"/>
      <c r="P190" s="64"/>
      <c r="Q190" s="64"/>
      <c r="R190" s="64"/>
      <c r="S190" s="64"/>
      <c r="T190" s="65"/>
      <c r="U190" s="34"/>
      <c r="V190" s="34"/>
      <c r="W190" s="34"/>
      <c r="X190" s="34"/>
      <c r="Y190" s="34"/>
      <c r="Z190" s="34"/>
      <c r="AA190" s="34"/>
      <c r="AB190" s="34"/>
      <c r="AC190" s="34"/>
      <c r="AD190" s="34"/>
      <c r="AE190" s="34"/>
      <c r="AT190" s="17" t="s">
        <v>123</v>
      </c>
      <c r="AU190" s="17" t="s">
        <v>82</v>
      </c>
    </row>
    <row r="191" spans="1:65" s="13" customFormat="1" ht="10.199999999999999">
      <c r="B191" s="202"/>
      <c r="C191" s="203"/>
      <c r="D191" s="186" t="s">
        <v>137</v>
      </c>
      <c r="E191" s="204" t="s">
        <v>19</v>
      </c>
      <c r="F191" s="205" t="s">
        <v>252</v>
      </c>
      <c r="G191" s="203"/>
      <c r="H191" s="206">
        <v>0.59799999999999998</v>
      </c>
      <c r="I191" s="207"/>
      <c r="J191" s="203"/>
      <c r="K191" s="203"/>
      <c r="L191" s="208"/>
      <c r="M191" s="209"/>
      <c r="N191" s="210"/>
      <c r="O191" s="210"/>
      <c r="P191" s="210"/>
      <c r="Q191" s="210"/>
      <c r="R191" s="210"/>
      <c r="S191" s="210"/>
      <c r="T191" s="211"/>
      <c r="AT191" s="212" t="s">
        <v>137</v>
      </c>
      <c r="AU191" s="212" t="s">
        <v>82</v>
      </c>
      <c r="AV191" s="13" t="s">
        <v>82</v>
      </c>
      <c r="AW191" s="13" t="s">
        <v>33</v>
      </c>
      <c r="AX191" s="13" t="s">
        <v>72</v>
      </c>
      <c r="AY191" s="212" t="s">
        <v>114</v>
      </c>
    </row>
    <row r="192" spans="1:65" s="14" customFormat="1" ht="10.199999999999999">
      <c r="B192" s="213"/>
      <c r="C192" s="214"/>
      <c r="D192" s="186" t="s">
        <v>137</v>
      </c>
      <c r="E192" s="215" t="s">
        <v>19</v>
      </c>
      <c r="F192" s="216" t="s">
        <v>139</v>
      </c>
      <c r="G192" s="214"/>
      <c r="H192" s="217">
        <v>0.59799999999999998</v>
      </c>
      <c r="I192" s="218"/>
      <c r="J192" s="214"/>
      <c r="K192" s="214"/>
      <c r="L192" s="219"/>
      <c r="M192" s="220"/>
      <c r="N192" s="221"/>
      <c r="O192" s="221"/>
      <c r="P192" s="221"/>
      <c r="Q192" s="221"/>
      <c r="R192" s="221"/>
      <c r="S192" s="221"/>
      <c r="T192" s="222"/>
      <c r="AT192" s="223" t="s">
        <v>137</v>
      </c>
      <c r="AU192" s="223" t="s">
        <v>82</v>
      </c>
      <c r="AV192" s="14" t="s">
        <v>121</v>
      </c>
      <c r="AW192" s="14" t="s">
        <v>33</v>
      </c>
      <c r="AX192" s="14" t="s">
        <v>80</v>
      </c>
      <c r="AY192" s="223" t="s">
        <v>114</v>
      </c>
    </row>
    <row r="193" spans="1:65" s="2" customFormat="1" ht="13.8" customHeight="1">
      <c r="A193" s="34"/>
      <c r="B193" s="35"/>
      <c r="C193" s="192" t="s">
        <v>253</v>
      </c>
      <c r="D193" s="192" t="s">
        <v>131</v>
      </c>
      <c r="E193" s="193" t="s">
        <v>208</v>
      </c>
      <c r="F193" s="194" t="s">
        <v>209</v>
      </c>
      <c r="G193" s="195" t="s">
        <v>160</v>
      </c>
      <c r="H193" s="196">
        <v>1196</v>
      </c>
      <c r="I193" s="197"/>
      <c r="J193" s="198">
        <f>ROUND(I193*H193,2)</f>
        <v>0</v>
      </c>
      <c r="K193" s="194" t="s">
        <v>19</v>
      </c>
      <c r="L193" s="199"/>
      <c r="M193" s="200" t="s">
        <v>19</v>
      </c>
      <c r="N193" s="201" t="s">
        <v>43</v>
      </c>
      <c r="O193" s="64"/>
      <c r="P193" s="182">
        <f>O193*H193</f>
        <v>0</v>
      </c>
      <c r="Q193" s="182">
        <v>0</v>
      </c>
      <c r="R193" s="182">
        <f>Q193*H193</f>
        <v>0</v>
      </c>
      <c r="S193" s="182">
        <v>0</v>
      </c>
      <c r="T193" s="183">
        <f>S193*H193</f>
        <v>0</v>
      </c>
      <c r="U193" s="34"/>
      <c r="V193" s="34"/>
      <c r="W193" s="34"/>
      <c r="X193" s="34"/>
      <c r="Y193" s="34"/>
      <c r="Z193" s="34"/>
      <c r="AA193" s="34"/>
      <c r="AB193" s="34"/>
      <c r="AC193" s="34"/>
      <c r="AD193" s="34"/>
      <c r="AE193" s="34"/>
      <c r="AR193" s="184" t="s">
        <v>135</v>
      </c>
      <c r="AT193" s="184" t="s">
        <v>131</v>
      </c>
      <c r="AU193" s="184" t="s">
        <v>82</v>
      </c>
      <c r="AY193" s="17" t="s">
        <v>114</v>
      </c>
      <c r="BE193" s="185">
        <f>IF(N193="základní",J193,0)</f>
        <v>0</v>
      </c>
      <c r="BF193" s="185">
        <f>IF(N193="snížená",J193,0)</f>
        <v>0</v>
      </c>
      <c r="BG193" s="185">
        <f>IF(N193="zákl. přenesená",J193,0)</f>
        <v>0</v>
      </c>
      <c r="BH193" s="185">
        <f>IF(N193="sníž. přenesená",J193,0)</f>
        <v>0</v>
      </c>
      <c r="BI193" s="185">
        <f>IF(N193="nulová",J193,0)</f>
        <v>0</v>
      </c>
      <c r="BJ193" s="17" t="s">
        <v>80</v>
      </c>
      <c r="BK193" s="185">
        <f>ROUND(I193*H193,2)</f>
        <v>0</v>
      </c>
      <c r="BL193" s="17" t="s">
        <v>121</v>
      </c>
      <c r="BM193" s="184" t="s">
        <v>254</v>
      </c>
    </row>
    <row r="194" spans="1:65" s="2" customFormat="1" ht="10.199999999999999">
      <c r="A194" s="34"/>
      <c r="B194" s="35"/>
      <c r="C194" s="36"/>
      <c r="D194" s="186" t="s">
        <v>123</v>
      </c>
      <c r="E194" s="36"/>
      <c r="F194" s="187" t="s">
        <v>209</v>
      </c>
      <c r="G194" s="36"/>
      <c r="H194" s="36"/>
      <c r="I194" s="188"/>
      <c r="J194" s="36"/>
      <c r="K194" s="36"/>
      <c r="L194" s="39"/>
      <c r="M194" s="189"/>
      <c r="N194" s="190"/>
      <c r="O194" s="64"/>
      <c r="P194" s="64"/>
      <c r="Q194" s="64"/>
      <c r="R194" s="64"/>
      <c r="S194" s="64"/>
      <c r="T194" s="65"/>
      <c r="U194" s="34"/>
      <c r="V194" s="34"/>
      <c r="W194" s="34"/>
      <c r="X194" s="34"/>
      <c r="Y194" s="34"/>
      <c r="Z194" s="34"/>
      <c r="AA194" s="34"/>
      <c r="AB194" s="34"/>
      <c r="AC194" s="34"/>
      <c r="AD194" s="34"/>
      <c r="AE194" s="34"/>
      <c r="AT194" s="17" t="s">
        <v>123</v>
      </c>
      <c r="AU194" s="17" t="s">
        <v>82</v>
      </c>
    </row>
    <row r="195" spans="1:65" s="2" customFormat="1" ht="28.8">
      <c r="A195" s="34"/>
      <c r="B195" s="35"/>
      <c r="C195" s="36"/>
      <c r="D195" s="186" t="s">
        <v>124</v>
      </c>
      <c r="E195" s="36"/>
      <c r="F195" s="191" t="s">
        <v>255</v>
      </c>
      <c r="G195" s="36"/>
      <c r="H195" s="36"/>
      <c r="I195" s="188"/>
      <c r="J195" s="36"/>
      <c r="K195" s="36"/>
      <c r="L195" s="39"/>
      <c r="M195" s="189"/>
      <c r="N195" s="190"/>
      <c r="O195" s="64"/>
      <c r="P195" s="64"/>
      <c r="Q195" s="64"/>
      <c r="R195" s="64"/>
      <c r="S195" s="64"/>
      <c r="T195" s="65"/>
      <c r="U195" s="34"/>
      <c r="V195" s="34"/>
      <c r="W195" s="34"/>
      <c r="X195" s="34"/>
      <c r="Y195" s="34"/>
      <c r="Z195" s="34"/>
      <c r="AA195" s="34"/>
      <c r="AB195" s="34"/>
      <c r="AC195" s="34"/>
      <c r="AD195" s="34"/>
      <c r="AE195" s="34"/>
      <c r="AT195" s="17" t="s">
        <v>124</v>
      </c>
      <c r="AU195" s="17" t="s">
        <v>82</v>
      </c>
    </row>
    <row r="196" spans="1:65" s="13" customFormat="1" ht="10.199999999999999">
      <c r="B196" s="202"/>
      <c r="C196" s="203"/>
      <c r="D196" s="186" t="s">
        <v>137</v>
      </c>
      <c r="E196" s="204" t="s">
        <v>19</v>
      </c>
      <c r="F196" s="205" t="s">
        <v>256</v>
      </c>
      <c r="G196" s="203"/>
      <c r="H196" s="206">
        <v>1196</v>
      </c>
      <c r="I196" s="207"/>
      <c r="J196" s="203"/>
      <c r="K196" s="203"/>
      <c r="L196" s="208"/>
      <c r="M196" s="209"/>
      <c r="N196" s="210"/>
      <c r="O196" s="210"/>
      <c r="P196" s="210"/>
      <c r="Q196" s="210"/>
      <c r="R196" s="210"/>
      <c r="S196" s="210"/>
      <c r="T196" s="211"/>
      <c r="AT196" s="212" t="s">
        <v>137</v>
      </c>
      <c r="AU196" s="212" t="s">
        <v>82</v>
      </c>
      <c r="AV196" s="13" t="s">
        <v>82</v>
      </c>
      <c r="AW196" s="13" t="s">
        <v>33</v>
      </c>
      <c r="AX196" s="13" t="s">
        <v>72</v>
      </c>
      <c r="AY196" s="212" t="s">
        <v>114</v>
      </c>
    </row>
    <row r="197" spans="1:65" s="14" customFormat="1" ht="10.199999999999999">
      <c r="B197" s="213"/>
      <c r="C197" s="214"/>
      <c r="D197" s="186" t="s">
        <v>137</v>
      </c>
      <c r="E197" s="215" t="s">
        <v>19</v>
      </c>
      <c r="F197" s="216" t="s">
        <v>139</v>
      </c>
      <c r="G197" s="214"/>
      <c r="H197" s="217">
        <v>1196</v>
      </c>
      <c r="I197" s="218"/>
      <c r="J197" s="214"/>
      <c r="K197" s="214"/>
      <c r="L197" s="219"/>
      <c r="M197" s="220"/>
      <c r="N197" s="221"/>
      <c r="O197" s="221"/>
      <c r="P197" s="221"/>
      <c r="Q197" s="221"/>
      <c r="R197" s="221"/>
      <c r="S197" s="221"/>
      <c r="T197" s="222"/>
      <c r="AT197" s="223" t="s">
        <v>137</v>
      </c>
      <c r="AU197" s="223" t="s">
        <v>82</v>
      </c>
      <c r="AV197" s="14" t="s">
        <v>121</v>
      </c>
      <c r="AW197" s="14" t="s">
        <v>33</v>
      </c>
      <c r="AX197" s="14" t="s">
        <v>80</v>
      </c>
      <c r="AY197" s="223" t="s">
        <v>114</v>
      </c>
    </row>
    <row r="198" spans="1:65" s="2" customFormat="1" ht="13.8" customHeight="1">
      <c r="A198" s="34"/>
      <c r="B198" s="35"/>
      <c r="C198" s="192" t="s">
        <v>257</v>
      </c>
      <c r="D198" s="192" t="s">
        <v>131</v>
      </c>
      <c r="E198" s="193" t="s">
        <v>258</v>
      </c>
      <c r="F198" s="194" t="s">
        <v>259</v>
      </c>
      <c r="G198" s="195" t="s">
        <v>182</v>
      </c>
      <c r="H198" s="196">
        <v>875</v>
      </c>
      <c r="I198" s="197"/>
      <c r="J198" s="198">
        <f>ROUND(I198*H198,2)</f>
        <v>0</v>
      </c>
      <c r="K198" s="194" t="s">
        <v>19</v>
      </c>
      <c r="L198" s="199"/>
      <c r="M198" s="200" t="s">
        <v>19</v>
      </c>
      <c r="N198" s="201" t="s">
        <v>43</v>
      </c>
      <c r="O198" s="64"/>
      <c r="P198" s="182">
        <f>O198*H198</f>
        <v>0</v>
      </c>
      <c r="Q198" s="182">
        <v>0</v>
      </c>
      <c r="R198" s="182">
        <f>Q198*H198</f>
        <v>0</v>
      </c>
      <c r="S198" s="182">
        <v>0</v>
      </c>
      <c r="T198" s="183">
        <f>S198*H198</f>
        <v>0</v>
      </c>
      <c r="U198" s="34"/>
      <c r="V198" s="34"/>
      <c r="W198" s="34"/>
      <c r="X198" s="34"/>
      <c r="Y198" s="34"/>
      <c r="Z198" s="34"/>
      <c r="AA198" s="34"/>
      <c r="AB198" s="34"/>
      <c r="AC198" s="34"/>
      <c r="AD198" s="34"/>
      <c r="AE198" s="34"/>
      <c r="AR198" s="184" t="s">
        <v>135</v>
      </c>
      <c r="AT198" s="184" t="s">
        <v>131</v>
      </c>
      <c r="AU198" s="184" t="s">
        <v>82</v>
      </c>
      <c r="AY198" s="17" t="s">
        <v>114</v>
      </c>
      <c r="BE198" s="185">
        <f>IF(N198="základní",J198,0)</f>
        <v>0</v>
      </c>
      <c r="BF198" s="185">
        <f>IF(N198="snížená",J198,0)</f>
        <v>0</v>
      </c>
      <c r="BG198" s="185">
        <f>IF(N198="zákl. přenesená",J198,0)</f>
        <v>0</v>
      </c>
      <c r="BH198" s="185">
        <f>IF(N198="sníž. přenesená",J198,0)</f>
        <v>0</v>
      </c>
      <c r="BI198" s="185">
        <f>IF(N198="nulová",J198,0)</f>
        <v>0</v>
      </c>
      <c r="BJ198" s="17" t="s">
        <v>80</v>
      </c>
      <c r="BK198" s="185">
        <f>ROUND(I198*H198,2)</f>
        <v>0</v>
      </c>
      <c r="BL198" s="17" t="s">
        <v>121</v>
      </c>
      <c r="BM198" s="184" t="s">
        <v>260</v>
      </c>
    </row>
    <row r="199" spans="1:65" s="2" customFormat="1" ht="10.199999999999999">
      <c r="A199" s="34"/>
      <c r="B199" s="35"/>
      <c r="C199" s="36"/>
      <c r="D199" s="186" t="s">
        <v>123</v>
      </c>
      <c r="E199" s="36"/>
      <c r="F199" s="187" t="s">
        <v>259</v>
      </c>
      <c r="G199" s="36"/>
      <c r="H199" s="36"/>
      <c r="I199" s="188"/>
      <c r="J199" s="36"/>
      <c r="K199" s="36"/>
      <c r="L199" s="39"/>
      <c r="M199" s="189"/>
      <c r="N199" s="190"/>
      <c r="O199" s="64"/>
      <c r="P199" s="64"/>
      <c r="Q199" s="64"/>
      <c r="R199" s="64"/>
      <c r="S199" s="64"/>
      <c r="T199" s="65"/>
      <c r="U199" s="34"/>
      <c r="V199" s="34"/>
      <c r="W199" s="34"/>
      <c r="X199" s="34"/>
      <c r="Y199" s="34"/>
      <c r="Z199" s="34"/>
      <c r="AA199" s="34"/>
      <c r="AB199" s="34"/>
      <c r="AC199" s="34"/>
      <c r="AD199" s="34"/>
      <c r="AE199" s="34"/>
      <c r="AT199" s="17" t="s">
        <v>123</v>
      </c>
      <c r="AU199" s="17" t="s">
        <v>82</v>
      </c>
    </row>
    <row r="200" spans="1:65" s="2" customFormat="1" ht="28.8">
      <c r="A200" s="34"/>
      <c r="B200" s="35"/>
      <c r="C200" s="36"/>
      <c r="D200" s="186" t="s">
        <v>124</v>
      </c>
      <c r="E200" s="36"/>
      <c r="F200" s="191" t="s">
        <v>261</v>
      </c>
      <c r="G200" s="36"/>
      <c r="H200" s="36"/>
      <c r="I200" s="188"/>
      <c r="J200" s="36"/>
      <c r="K200" s="36"/>
      <c r="L200" s="39"/>
      <c r="M200" s="189"/>
      <c r="N200" s="190"/>
      <c r="O200" s="64"/>
      <c r="P200" s="64"/>
      <c r="Q200" s="64"/>
      <c r="R200" s="64"/>
      <c r="S200" s="64"/>
      <c r="T200" s="65"/>
      <c r="U200" s="34"/>
      <c r="V200" s="34"/>
      <c r="W200" s="34"/>
      <c r="X200" s="34"/>
      <c r="Y200" s="34"/>
      <c r="Z200" s="34"/>
      <c r="AA200" s="34"/>
      <c r="AB200" s="34"/>
      <c r="AC200" s="34"/>
      <c r="AD200" s="34"/>
      <c r="AE200" s="34"/>
      <c r="AT200" s="17" t="s">
        <v>124</v>
      </c>
      <c r="AU200" s="17" t="s">
        <v>82</v>
      </c>
    </row>
    <row r="201" spans="1:65" s="2" customFormat="1" ht="13.8" customHeight="1">
      <c r="A201" s="34"/>
      <c r="B201" s="35"/>
      <c r="C201" s="192" t="s">
        <v>262</v>
      </c>
      <c r="D201" s="192" t="s">
        <v>131</v>
      </c>
      <c r="E201" s="193" t="s">
        <v>263</v>
      </c>
      <c r="F201" s="194" t="s">
        <v>264</v>
      </c>
      <c r="G201" s="195" t="s">
        <v>182</v>
      </c>
      <c r="H201" s="196">
        <v>12</v>
      </c>
      <c r="I201" s="197"/>
      <c r="J201" s="198">
        <f>ROUND(I201*H201,2)</f>
        <v>0</v>
      </c>
      <c r="K201" s="194" t="s">
        <v>19</v>
      </c>
      <c r="L201" s="199"/>
      <c r="M201" s="200" t="s">
        <v>19</v>
      </c>
      <c r="N201" s="201" t="s">
        <v>43</v>
      </c>
      <c r="O201" s="64"/>
      <c r="P201" s="182">
        <f>O201*H201</f>
        <v>0</v>
      </c>
      <c r="Q201" s="182">
        <v>0</v>
      </c>
      <c r="R201" s="182">
        <f>Q201*H201</f>
        <v>0</v>
      </c>
      <c r="S201" s="182">
        <v>0</v>
      </c>
      <c r="T201" s="183">
        <f>S201*H201</f>
        <v>0</v>
      </c>
      <c r="U201" s="34"/>
      <c r="V201" s="34"/>
      <c r="W201" s="34"/>
      <c r="X201" s="34"/>
      <c r="Y201" s="34"/>
      <c r="Z201" s="34"/>
      <c r="AA201" s="34"/>
      <c r="AB201" s="34"/>
      <c r="AC201" s="34"/>
      <c r="AD201" s="34"/>
      <c r="AE201" s="34"/>
      <c r="AR201" s="184" t="s">
        <v>135</v>
      </c>
      <c r="AT201" s="184" t="s">
        <v>131</v>
      </c>
      <c r="AU201" s="184" t="s">
        <v>82</v>
      </c>
      <c r="AY201" s="17" t="s">
        <v>114</v>
      </c>
      <c r="BE201" s="185">
        <f>IF(N201="základní",J201,0)</f>
        <v>0</v>
      </c>
      <c r="BF201" s="185">
        <f>IF(N201="snížená",J201,0)</f>
        <v>0</v>
      </c>
      <c r="BG201" s="185">
        <f>IF(N201="zákl. přenesená",J201,0)</f>
        <v>0</v>
      </c>
      <c r="BH201" s="185">
        <f>IF(N201="sníž. přenesená",J201,0)</f>
        <v>0</v>
      </c>
      <c r="BI201" s="185">
        <f>IF(N201="nulová",J201,0)</f>
        <v>0</v>
      </c>
      <c r="BJ201" s="17" t="s">
        <v>80</v>
      </c>
      <c r="BK201" s="185">
        <f>ROUND(I201*H201,2)</f>
        <v>0</v>
      </c>
      <c r="BL201" s="17" t="s">
        <v>121</v>
      </c>
      <c r="BM201" s="184" t="s">
        <v>265</v>
      </c>
    </row>
    <row r="202" spans="1:65" s="2" customFormat="1" ht="10.199999999999999">
      <c r="A202" s="34"/>
      <c r="B202" s="35"/>
      <c r="C202" s="36"/>
      <c r="D202" s="186" t="s">
        <v>123</v>
      </c>
      <c r="E202" s="36"/>
      <c r="F202" s="187" t="s">
        <v>264</v>
      </c>
      <c r="G202" s="36"/>
      <c r="H202" s="36"/>
      <c r="I202" s="188"/>
      <c r="J202" s="36"/>
      <c r="K202" s="36"/>
      <c r="L202" s="39"/>
      <c r="M202" s="189"/>
      <c r="N202" s="190"/>
      <c r="O202" s="64"/>
      <c r="P202" s="64"/>
      <c r="Q202" s="64"/>
      <c r="R202" s="64"/>
      <c r="S202" s="64"/>
      <c r="T202" s="65"/>
      <c r="U202" s="34"/>
      <c r="V202" s="34"/>
      <c r="W202" s="34"/>
      <c r="X202" s="34"/>
      <c r="Y202" s="34"/>
      <c r="Z202" s="34"/>
      <c r="AA202" s="34"/>
      <c r="AB202" s="34"/>
      <c r="AC202" s="34"/>
      <c r="AD202" s="34"/>
      <c r="AE202" s="34"/>
      <c r="AT202" s="17" t="s">
        <v>123</v>
      </c>
      <c r="AU202" s="17" t="s">
        <v>82</v>
      </c>
    </row>
    <row r="203" spans="1:65" s="2" customFormat="1" ht="28.8">
      <c r="A203" s="34"/>
      <c r="B203" s="35"/>
      <c r="C203" s="36"/>
      <c r="D203" s="186" t="s">
        <v>124</v>
      </c>
      <c r="E203" s="36"/>
      <c r="F203" s="191" t="s">
        <v>211</v>
      </c>
      <c r="G203" s="36"/>
      <c r="H203" s="36"/>
      <c r="I203" s="188"/>
      <c r="J203" s="36"/>
      <c r="K203" s="36"/>
      <c r="L203" s="39"/>
      <c r="M203" s="189"/>
      <c r="N203" s="190"/>
      <c r="O203" s="64"/>
      <c r="P203" s="64"/>
      <c r="Q203" s="64"/>
      <c r="R203" s="64"/>
      <c r="S203" s="64"/>
      <c r="T203" s="65"/>
      <c r="U203" s="34"/>
      <c r="V203" s="34"/>
      <c r="W203" s="34"/>
      <c r="X203" s="34"/>
      <c r="Y203" s="34"/>
      <c r="Z203" s="34"/>
      <c r="AA203" s="34"/>
      <c r="AB203" s="34"/>
      <c r="AC203" s="34"/>
      <c r="AD203" s="34"/>
      <c r="AE203" s="34"/>
      <c r="AT203" s="17" t="s">
        <v>124</v>
      </c>
      <c r="AU203" s="17" t="s">
        <v>82</v>
      </c>
    </row>
    <row r="204" spans="1:65" s="2" customFormat="1" ht="22.2" customHeight="1">
      <c r="A204" s="34"/>
      <c r="B204" s="35"/>
      <c r="C204" s="192" t="s">
        <v>266</v>
      </c>
      <c r="D204" s="192" t="s">
        <v>131</v>
      </c>
      <c r="E204" s="193" t="s">
        <v>218</v>
      </c>
      <c r="F204" s="194" t="s">
        <v>219</v>
      </c>
      <c r="G204" s="195" t="s">
        <v>182</v>
      </c>
      <c r="H204" s="196">
        <v>3500</v>
      </c>
      <c r="I204" s="197"/>
      <c r="J204" s="198">
        <f>ROUND(I204*H204,2)</f>
        <v>0</v>
      </c>
      <c r="K204" s="194" t="s">
        <v>19</v>
      </c>
      <c r="L204" s="199"/>
      <c r="M204" s="200" t="s">
        <v>19</v>
      </c>
      <c r="N204" s="201" t="s">
        <v>43</v>
      </c>
      <c r="O204" s="64"/>
      <c r="P204" s="182">
        <f>O204*H204</f>
        <v>0</v>
      </c>
      <c r="Q204" s="182">
        <v>0</v>
      </c>
      <c r="R204" s="182">
        <f>Q204*H204</f>
        <v>0</v>
      </c>
      <c r="S204" s="182">
        <v>0</v>
      </c>
      <c r="T204" s="183">
        <f>S204*H204</f>
        <v>0</v>
      </c>
      <c r="U204" s="34"/>
      <c r="V204" s="34"/>
      <c r="W204" s="34"/>
      <c r="X204" s="34"/>
      <c r="Y204" s="34"/>
      <c r="Z204" s="34"/>
      <c r="AA204" s="34"/>
      <c r="AB204" s="34"/>
      <c r="AC204" s="34"/>
      <c r="AD204" s="34"/>
      <c r="AE204" s="34"/>
      <c r="AR204" s="184" t="s">
        <v>135</v>
      </c>
      <c r="AT204" s="184" t="s">
        <v>131</v>
      </c>
      <c r="AU204" s="184" t="s">
        <v>82</v>
      </c>
      <c r="AY204" s="17" t="s">
        <v>114</v>
      </c>
      <c r="BE204" s="185">
        <f>IF(N204="základní",J204,0)</f>
        <v>0</v>
      </c>
      <c r="BF204" s="185">
        <f>IF(N204="snížená",J204,0)</f>
        <v>0</v>
      </c>
      <c r="BG204" s="185">
        <f>IF(N204="zákl. přenesená",J204,0)</f>
        <v>0</v>
      </c>
      <c r="BH204" s="185">
        <f>IF(N204="sníž. přenesená",J204,0)</f>
        <v>0</v>
      </c>
      <c r="BI204" s="185">
        <f>IF(N204="nulová",J204,0)</f>
        <v>0</v>
      </c>
      <c r="BJ204" s="17" t="s">
        <v>80</v>
      </c>
      <c r="BK204" s="185">
        <f>ROUND(I204*H204,2)</f>
        <v>0</v>
      </c>
      <c r="BL204" s="17" t="s">
        <v>121</v>
      </c>
      <c r="BM204" s="184" t="s">
        <v>267</v>
      </c>
    </row>
    <row r="205" spans="1:65" s="2" customFormat="1" ht="19.2">
      <c r="A205" s="34"/>
      <c r="B205" s="35"/>
      <c r="C205" s="36"/>
      <c r="D205" s="186" t="s">
        <v>123</v>
      </c>
      <c r="E205" s="36"/>
      <c r="F205" s="187" t="s">
        <v>219</v>
      </c>
      <c r="G205" s="36"/>
      <c r="H205" s="36"/>
      <c r="I205" s="188"/>
      <c r="J205" s="36"/>
      <c r="K205" s="36"/>
      <c r="L205" s="39"/>
      <c r="M205" s="189"/>
      <c r="N205" s="190"/>
      <c r="O205" s="64"/>
      <c r="P205" s="64"/>
      <c r="Q205" s="64"/>
      <c r="R205" s="64"/>
      <c r="S205" s="64"/>
      <c r="T205" s="65"/>
      <c r="U205" s="34"/>
      <c r="V205" s="34"/>
      <c r="W205" s="34"/>
      <c r="X205" s="34"/>
      <c r="Y205" s="34"/>
      <c r="Z205" s="34"/>
      <c r="AA205" s="34"/>
      <c r="AB205" s="34"/>
      <c r="AC205" s="34"/>
      <c r="AD205" s="34"/>
      <c r="AE205" s="34"/>
      <c r="AT205" s="17" t="s">
        <v>123</v>
      </c>
      <c r="AU205" s="17" t="s">
        <v>82</v>
      </c>
    </row>
    <row r="206" spans="1:65" s="13" customFormat="1" ht="10.199999999999999">
      <c r="B206" s="202"/>
      <c r="C206" s="203"/>
      <c r="D206" s="186" t="s">
        <v>137</v>
      </c>
      <c r="E206" s="204" t="s">
        <v>19</v>
      </c>
      <c r="F206" s="205" t="s">
        <v>268</v>
      </c>
      <c r="G206" s="203"/>
      <c r="H206" s="206">
        <v>3500</v>
      </c>
      <c r="I206" s="207"/>
      <c r="J206" s="203"/>
      <c r="K206" s="203"/>
      <c r="L206" s="208"/>
      <c r="M206" s="209"/>
      <c r="N206" s="210"/>
      <c r="O206" s="210"/>
      <c r="P206" s="210"/>
      <c r="Q206" s="210"/>
      <c r="R206" s="210"/>
      <c r="S206" s="210"/>
      <c r="T206" s="211"/>
      <c r="AT206" s="212" t="s">
        <v>137</v>
      </c>
      <c r="AU206" s="212" t="s">
        <v>82</v>
      </c>
      <c r="AV206" s="13" t="s">
        <v>82</v>
      </c>
      <c r="AW206" s="13" t="s">
        <v>33</v>
      </c>
      <c r="AX206" s="13" t="s">
        <v>72</v>
      </c>
      <c r="AY206" s="212" t="s">
        <v>114</v>
      </c>
    </row>
    <row r="207" spans="1:65" s="14" customFormat="1" ht="10.199999999999999">
      <c r="B207" s="213"/>
      <c r="C207" s="214"/>
      <c r="D207" s="186" t="s">
        <v>137</v>
      </c>
      <c r="E207" s="215" t="s">
        <v>19</v>
      </c>
      <c r="F207" s="216" t="s">
        <v>139</v>
      </c>
      <c r="G207" s="214"/>
      <c r="H207" s="217">
        <v>3500</v>
      </c>
      <c r="I207" s="218"/>
      <c r="J207" s="214"/>
      <c r="K207" s="214"/>
      <c r="L207" s="219"/>
      <c r="M207" s="220"/>
      <c r="N207" s="221"/>
      <c r="O207" s="221"/>
      <c r="P207" s="221"/>
      <c r="Q207" s="221"/>
      <c r="R207" s="221"/>
      <c r="S207" s="221"/>
      <c r="T207" s="222"/>
      <c r="AT207" s="223" t="s">
        <v>137</v>
      </c>
      <c r="AU207" s="223" t="s">
        <v>82</v>
      </c>
      <c r="AV207" s="14" t="s">
        <v>121</v>
      </c>
      <c r="AW207" s="14" t="s">
        <v>33</v>
      </c>
      <c r="AX207" s="14" t="s">
        <v>80</v>
      </c>
      <c r="AY207" s="223" t="s">
        <v>114</v>
      </c>
    </row>
    <row r="208" spans="1:65" s="2" customFormat="1" ht="13.8" customHeight="1">
      <c r="A208" s="34"/>
      <c r="B208" s="35"/>
      <c r="C208" s="192" t="s">
        <v>269</v>
      </c>
      <c r="D208" s="192" t="s">
        <v>131</v>
      </c>
      <c r="E208" s="193" t="s">
        <v>223</v>
      </c>
      <c r="F208" s="194" t="s">
        <v>224</v>
      </c>
      <c r="G208" s="195" t="s">
        <v>182</v>
      </c>
      <c r="H208" s="196">
        <v>1774</v>
      </c>
      <c r="I208" s="197"/>
      <c r="J208" s="198">
        <f>ROUND(I208*H208,2)</f>
        <v>0</v>
      </c>
      <c r="K208" s="194" t="s">
        <v>19</v>
      </c>
      <c r="L208" s="199"/>
      <c r="M208" s="200" t="s">
        <v>19</v>
      </c>
      <c r="N208" s="201" t="s">
        <v>43</v>
      </c>
      <c r="O208" s="64"/>
      <c r="P208" s="182">
        <f>O208*H208</f>
        <v>0</v>
      </c>
      <c r="Q208" s="182">
        <v>0</v>
      </c>
      <c r="R208" s="182">
        <f>Q208*H208</f>
        <v>0</v>
      </c>
      <c r="S208" s="182">
        <v>0</v>
      </c>
      <c r="T208" s="183">
        <f>S208*H208</f>
        <v>0</v>
      </c>
      <c r="U208" s="34"/>
      <c r="V208" s="34"/>
      <c r="W208" s="34"/>
      <c r="X208" s="34"/>
      <c r="Y208" s="34"/>
      <c r="Z208" s="34"/>
      <c r="AA208" s="34"/>
      <c r="AB208" s="34"/>
      <c r="AC208" s="34"/>
      <c r="AD208" s="34"/>
      <c r="AE208" s="34"/>
      <c r="AR208" s="184" t="s">
        <v>135</v>
      </c>
      <c r="AT208" s="184" t="s">
        <v>131</v>
      </c>
      <c r="AU208" s="184" t="s">
        <v>82</v>
      </c>
      <c r="AY208" s="17" t="s">
        <v>114</v>
      </c>
      <c r="BE208" s="185">
        <f>IF(N208="základní",J208,0)</f>
        <v>0</v>
      </c>
      <c r="BF208" s="185">
        <f>IF(N208="snížená",J208,0)</f>
        <v>0</v>
      </c>
      <c r="BG208" s="185">
        <f>IF(N208="zákl. přenesená",J208,0)</f>
        <v>0</v>
      </c>
      <c r="BH208" s="185">
        <f>IF(N208="sníž. přenesená",J208,0)</f>
        <v>0</v>
      </c>
      <c r="BI208" s="185">
        <f>IF(N208="nulová",J208,0)</f>
        <v>0</v>
      </c>
      <c r="BJ208" s="17" t="s">
        <v>80</v>
      </c>
      <c r="BK208" s="185">
        <f>ROUND(I208*H208,2)</f>
        <v>0</v>
      </c>
      <c r="BL208" s="17" t="s">
        <v>121</v>
      </c>
      <c r="BM208" s="184" t="s">
        <v>270</v>
      </c>
    </row>
    <row r="209" spans="1:65" s="2" customFormat="1" ht="10.199999999999999">
      <c r="A209" s="34"/>
      <c r="B209" s="35"/>
      <c r="C209" s="36"/>
      <c r="D209" s="186" t="s">
        <v>123</v>
      </c>
      <c r="E209" s="36"/>
      <c r="F209" s="187" t="s">
        <v>224</v>
      </c>
      <c r="G209" s="36"/>
      <c r="H209" s="36"/>
      <c r="I209" s="188"/>
      <c r="J209" s="36"/>
      <c r="K209" s="36"/>
      <c r="L209" s="39"/>
      <c r="M209" s="189"/>
      <c r="N209" s="190"/>
      <c r="O209" s="64"/>
      <c r="P209" s="64"/>
      <c r="Q209" s="64"/>
      <c r="R209" s="64"/>
      <c r="S209" s="64"/>
      <c r="T209" s="65"/>
      <c r="U209" s="34"/>
      <c r="V209" s="34"/>
      <c r="W209" s="34"/>
      <c r="X209" s="34"/>
      <c r="Y209" s="34"/>
      <c r="Z209" s="34"/>
      <c r="AA209" s="34"/>
      <c r="AB209" s="34"/>
      <c r="AC209" s="34"/>
      <c r="AD209" s="34"/>
      <c r="AE209" s="34"/>
      <c r="AT209" s="17" t="s">
        <v>123</v>
      </c>
      <c r="AU209" s="17" t="s">
        <v>82</v>
      </c>
    </row>
    <row r="210" spans="1:65" s="13" customFormat="1" ht="10.199999999999999">
      <c r="B210" s="202"/>
      <c r="C210" s="203"/>
      <c r="D210" s="186" t="s">
        <v>137</v>
      </c>
      <c r="E210" s="204" t="s">
        <v>19</v>
      </c>
      <c r="F210" s="205" t="s">
        <v>271</v>
      </c>
      <c r="G210" s="203"/>
      <c r="H210" s="206">
        <v>1774</v>
      </c>
      <c r="I210" s="207"/>
      <c r="J210" s="203"/>
      <c r="K210" s="203"/>
      <c r="L210" s="208"/>
      <c r="M210" s="209"/>
      <c r="N210" s="210"/>
      <c r="O210" s="210"/>
      <c r="P210" s="210"/>
      <c r="Q210" s="210"/>
      <c r="R210" s="210"/>
      <c r="S210" s="210"/>
      <c r="T210" s="211"/>
      <c r="AT210" s="212" t="s">
        <v>137</v>
      </c>
      <c r="AU210" s="212" t="s">
        <v>82</v>
      </c>
      <c r="AV210" s="13" t="s">
        <v>82</v>
      </c>
      <c r="AW210" s="13" t="s">
        <v>33</v>
      </c>
      <c r="AX210" s="13" t="s">
        <v>72</v>
      </c>
      <c r="AY210" s="212" t="s">
        <v>114</v>
      </c>
    </row>
    <row r="211" spans="1:65" s="14" customFormat="1" ht="10.199999999999999">
      <c r="B211" s="213"/>
      <c r="C211" s="214"/>
      <c r="D211" s="186" t="s">
        <v>137</v>
      </c>
      <c r="E211" s="215" t="s">
        <v>19</v>
      </c>
      <c r="F211" s="216" t="s">
        <v>139</v>
      </c>
      <c r="G211" s="214"/>
      <c r="H211" s="217">
        <v>1774</v>
      </c>
      <c r="I211" s="218"/>
      <c r="J211" s="214"/>
      <c r="K211" s="214"/>
      <c r="L211" s="219"/>
      <c r="M211" s="220"/>
      <c r="N211" s="221"/>
      <c r="O211" s="221"/>
      <c r="P211" s="221"/>
      <c r="Q211" s="221"/>
      <c r="R211" s="221"/>
      <c r="S211" s="221"/>
      <c r="T211" s="222"/>
      <c r="AT211" s="223" t="s">
        <v>137</v>
      </c>
      <c r="AU211" s="223" t="s">
        <v>82</v>
      </c>
      <c r="AV211" s="14" t="s">
        <v>121</v>
      </c>
      <c r="AW211" s="14" t="s">
        <v>33</v>
      </c>
      <c r="AX211" s="14" t="s">
        <v>80</v>
      </c>
      <c r="AY211" s="223" t="s">
        <v>114</v>
      </c>
    </row>
    <row r="212" spans="1:65" s="2" customFormat="1" ht="22.2" customHeight="1">
      <c r="A212" s="34"/>
      <c r="B212" s="35"/>
      <c r="C212" s="173" t="s">
        <v>272</v>
      </c>
      <c r="D212" s="173" t="s">
        <v>117</v>
      </c>
      <c r="E212" s="174" t="s">
        <v>273</v>
      </c>
      <c r="F212" s="175" t="s">
        <v>274</v>
      </c>
      <c r="G212" s="176" t="s">
        <v>145</v>
      </c>
      <c r="H212" s="177">
        <v>0.48199999999999998</v>
      </c>
      <c r="I212" s="178"/>
      <c r="J212" s="179">
        <f>ROUND(I212*H212,2)</f>
        <v>0</v>
      </c>
      <c r="K212" s="175" t="s">
        <v>19</v>
      </c>
      <c r="L212" s="39"/>
      <c r="M212" s="180" t="s">
        <v>19</v>
      </c>
      <c r="N212" s="181" t="s">
        <v>43</v>
      </c>
      <c r="O212" s="64"/>
      <c r="P212" s="182">
        <f>O212*H212</f>
        <v>0</v>
      </c>
      <c r="Q212" s="182">
        <v>0</v>
      </c>
      <c r="R212" s="182">
        <f>Q212*H212</f>
        <v>0</v>
      </c>
      <c r="S212" s="182">
        <v>0</v>
      </c>
      <c r="T212" s="183">
        <f>S212*H212</f>
        <v>0</v>
      </c>
      <c r="U212" s="34"/>
      <c r="V212" s="34"/>
      <c r="W212" s="34"/>
      <c r="X212" s="34"/>
      <c r="Y212" s="34"/>
      <c r="Z212" s="34"/>
      <c r="AA212" s="34"/>
      <c r="AB212" s="34"/>
      <c r="AC212" s="34"/>
      <c r="AD212" s="34"/>
      <c r="AE212" s="34"/>
      <c r="AR212" s="184" t="s">
        <v>121</v>
      </c>
      <c r="AT212" s="184" t="s">
        <v>117</v>
      </c>
      <c r="AU212" s="184" t="s">
        <v>82</v>
      </c>
      <c r="AY212" s="17" t="s">
        <v>114</v>
      </c>
      <c r="BE212" s="185">
        <f>IF(N212="základní",J212,0)</f>
        <v>0</v>
      </c>
      <c r="BF212" s="185">
        <f>IF(N212="snížená",J212,0)</f>
        <v>0</v>
      </c>
      <c r="BG212" s="185">
        <f>IF(N212="zákl. přenesená",J212,0)</f>
        <v>0</v>
      </c>
      <c r="BH212" s="185">
        <f>IF(N212="sníž. přenesená",J212,0)</f>
        <v>0</v>
      </c>
      <c r="BI212" s="185">
        <f>IF(N212="nulová",J212,0)</f>
        <v>0</v>
      </c>
      <c r="BJ212" s="17" t="s">
        <v>80</v>
      </c>
      <c r="BK212" s="185">
        <f>ROUND(I212*H212,2)</f>
        <v>0</v>
      </c>
      <c r="BL212" s="17" t="s">
        <v>121</v>
      </c>
      <c r="BM212" s="184" t="s">
        <v>275</v>
      </c>
    </row>
    <row r="213" spans="1:65" s="2" customFormat="1" ht="19.2">
      <c r="A213" s="34"/>
      <c r="B213" s="35"/>
      <c r="C213" s="36"/>
      <c r="D213" s="186" t="s">
        <v>123</v>
      </c>
      <c r="E213" s="36"/>
      <c r="F213" s="187" t="s">
        <v>274</v>
      </c>
      <c r="G213" s="36"/>
      <c r="H213" s="36"/>
      <c r="I213" s="188"/>
      <c r="J213" s="36"/>
      <c r="K213" s="36"/>
      <c r="L213" s="39"/>
      <c r="M213" s="189"/>
      <c r="N213" s="190"/>
      <c r="O213" s="64"/>
      <c r="P213" s="64"/>
      <c r="Q213" s="64"/>
      <c r="R213" s="64"/>
      <c r="S213" s="64"/>
      <c r="T213" s="65"/>
      <c r="U213" s="34"/>
      <c r="V213" s="34"/>
      <c r="W213" s="34"/>
      <c r="X213" s="34"/>
      <c r="Y213" s="34"/>
      <c r="Z213" s="34"/>
      <c r="AA213" s="34"/>
      <c r="AB213" s="34"/>
      <c r="AC213" s="34"/>
      <c r="AD213" s="34"/>
      <c r="AE213" s="34"/>
      <c r="AT213" s="17" t="s">
        <v>123</v>
      </c>
      <c r="AU213" s="17" t="s">
        <v>82</v>
      </c>
    </row>
    <row r="214" spans="1:65" s="13" customFormat="1" ht="10.199999999999999">
      <c r="B214" s="202"/>
      <c r="C214" s="203"/>
      <c r="D214" s="186" t="s">
        <v>137</v>
      </c>
      <c r="E214" s="204" t="s">
        <v>19</v>
      </c>
      <c r="F214" s="205" t="s">
        <v>157</v>
      </c>
      <c r="G214" s="203"/>
      <c r="H214" s="206">
        <v>0.48199999999999998</v>
      </c>
      <c r="I214" s="207"/>
      <c r="J214" s="203"/>
      <c r="K214" s="203"/>
      <c r="L214" s="208"/>
      <c r="M214" s="209"/>
      <c r="N214" s="210"/>
      <c r="O214" s="210"/>
      <c r="P214" s="210"/>
      <c r="Q214" s="210"/>
      <c r="R214" s="210"/>
      <c r="S214" s="210"/>
      <c r="T214" s="211"/>
      <c r="AT214" s="212" t="s">
        <v>137</v>
      </c>
      <c r="AU214" s="212" t="s">
        <v>82</v>
      </c>
      <c r="AV214" s="13" t="s">
        <v>82</v>
      </c>
      <c r="AW214" s="13" t="s">
        <v>33</v>
      </c>
      <c r="AX214" s="13" t="s">
        <v>72</v>
      </c>
      <c r="AY214" s="212" t="s">
        <v>114</v>
      </c>
    </row>
    <row r="215" spans="1:65" s="14" customFormat="1" ht="10.199999999999999">
      <c r="B215" s="213"/>
      <c r="C215" s="214"/>
      <c r="D215" s="186" t="s">
        <v>137</v>
      </c>
      <c r="E215" s="215" t="s">
        <v>19</v>
      </c>
      <c r="F215" s="216" t="s">
        <v>139</v>
      </c>
      <c r="G215" s="214"/>
      <c r="H215" s="217">
        <v>0.48199999999999998</v>
      </c>
      <c r="I215" s="218"/>
      <c r="J215" s="214"/>
      <c r="K215" s="214"/>
      <c r="L215" s="219"/>
      <c r="M215" s="220"/>
      <c r="N215" s="221"/>
      <c r="O215" s="221"/>
      <c r="P215" s="221"/>
      <c r="Q215" s="221"/>
      <c r="R215" s="221"/>
      <c r="S215" s="221"/>
      <c r="T215" s="222"/>
      <c r="AT215" s="223" t="s">
        <v>137</v>
      </c>
      <c r="AU215" s="223" t="s">
        <v>82</v>
      </c>
      <c r="AV215" s="14" t="s">
        <v>121</v>
      </c>
      <c r="AW215" s="14" t="s">
        <v>33</v>
      </c>
      <c r="AX215" s="14" t="s">
        <v>80</v>
      </c>
      <c r="AY215" s="223" t="s">
        <v>114</v>
      </c>
    </row>
    <row r="216" spans="1:65" s="2" customFormat="1" ht="13.8" customHeight="1">
      <c r="A216" s="34"/>
      <c r="B216" s="35"/>
      <c r="C216" s="192" t="s">
        <v>276</v>
      </c>
      <c r="D216" s="192" t="s">
        <v>131</v>
      </c>
      <c r="E216" s="193" t="s">
        <v>208</v>
      </c>
      <c r="F216" s="194" t="s">
        <v>209</v>
      </c>
      <c r="G216" s="195" t="s">
        <v>160</v>
      </c>
      <c r="H216" s="196">
        <v>964</v>
      </c>
      <c r="I216" s="197"/>
      <c r="J216" s="198">
        <f>ROUND(I216*H216,2)</f>
        <v>0</v>
      </c>
      <c r="K216" s="194" t="s">
        <v>19</v>
      </c>
      <c r="L216" s="199"/>
      <c r="M216" s="200" t="s">
        <v>19</v>
      </c>
      <c r="N216" s="201" t="s">
        <v>43</v>
      </c>
      <c r="O216" s="64"/>
      <c r="P216" s="182">
        <f>O216*H216</f>
        <v>0</v>
      </c>
      <c r="Q216" s="182">
        <v>0</v>
      </c>
      <c r="R216" s="182">
        <f>Q216*H216</f>
        <v>0</v>
      </c>
      <c r="S216" s="182">
        <v>0</v>
      </c>
      <c r="T216" s="183">
        <f>S216*H216</f>
        <v>0</v>
      </c>
      <c r="U216" s="34"/>
      <c r="V216" s="34"/>
      <c r="W216" s="34"/>
      <c r="X216" s="34"/>
      <c r="Y216" s="34"/>
      <c r="Z216" s="34"/>
      <c r="AA216" s="34"/>
      <c r="AB216" s="34"/>
      <c r="AC216" s="34"/>
      <c r="AD216" s="34"/>
      <c r="AE216" s="34"/>
      <c r="AR216" s="184" t="s">
        <v>135</v>
      </c>
      <c r="AT216" s="184" t="s">
        <v>131</v>
      </c>
      <c r="AU216" s="184" t="s">
        <v>82</v>
      </c>
      <c r="AY216" s="17" t="s">
        <v>114</v>
      </c>
      <c r="BE216" s="185">
        <f>IF(N216="základní",J216,0)</f>
        <v>0</v>
      </c>
      <c r="BF216" s="185">
        <f>IF(N216="snížená",J216,0)</f>
        <v>0</v>
      </c>
      <c r="BG216" s="185">
        <f>IF(N216="zákl. přenesená",J216,0)</f>
        <v>0</v>
      </c>
      <c r="BH216" s="185">
        <f>IF(N216="sníž. přenesená",J216,0)</f>
        <v>0</v>
      </c>
      <c r="BI216" s="185">
        <f>IF(N216="nulová",J216,0)</f>
        <v>0</v>
      </c>
      <c r="BJ216" s="17" t="s">
        <v>80</v>
      </c>
      <c r="BK216" s="185">
        <f>ROUND(I216*H216,2)</f>
        <v>0</v>
      </c>
      <c r="BL216" s="17" t="s">
        <v>121</v>
      </c>
      <c r="BM216" s="184" t="s">
        <v>277</v>
      </c>
    </row>
    <row r="217" spans="1:65" s="2" customFormat="1" ht="10.199999999999999">
      <c r="A217" s="34"/>
      <c r="B217" s="35"/>
      <c r="C217" s="36"/>
      <c r="D217" s="186" t="s">
        <v>123</v>
      </c>
      <c r="E217" s="36"/>
      <c r="F217" s="187" t="s">
        <v>209</v>
      </c>
      <c r="G217" s="36"/>
      <c r="H217" s="36"/>
      <c r="I217" s="188"/>
      <c r="J217" s="36"/>
      <c r="K217" s="36"/>
      <c r="L217" s="39"/>
      <c r="M217" s="189"/>
      <c r="N217" s="190"/>
      <c r="O217" s="64"/>
      <c r="P217" s="64"/>
      <c r="Q217" s="64"/>
      <c r="R217" s="64"/>
      <c r="S217" s="64"/>
      <c r="T217" s="65"/>
      <c r="U217" s="34"/>
      <c r="V217" s="34"/>
      <c r="W217" s="34"/>
      <c r="X217" s="34"/>
      <c r="Y217" s="34"/>
      <c r="Z217" s="34"/>
      <c r="AA217" s="34"/>
      <c r="AB217" s="34"/>
      <c r="AC217" s="34"/>
      <c r="AD217" s="34"/>
      <c r="AE217" s="34"/>
      <c r="AT217" s="17" t="s">
        <v>123</v>
      </c>
      <c r="AU217" s="17" t="s">
        <v>82</v>
      </c>
    </row>
    <row r="218" spans="1:65" s="2" customFormat="1" ht="19.2">
      <c r="A218" s="34"/>
      <c r="B218" s="35"/>
      <c r="C218" s="36"/>
      <c r="D218" s="186" t="s">
        <v>124</v>
      </c>
      <c r="E218" s="36"/>
      <c r="F218" s="191" t="s">
        <v>278</v>
      </c>
      <c r="G218" s="36"/>
      <c r="H218" s="36"/>
      <c r="I218" s="188"/>
      <c r="J218" s="36"/>
      <c r="K218" s="36"/>
      <c r="L218" s="39"/>
      <c r="M218" s="189"/>
      <c r="N218" s="190"/>
      <c r="O218" s="64"/>
      <c r="P218" s="64"/>
      <c r="Q218" s="64"/>
      <c r="R218" s="64"/>
      <c r="S218" s="64"/>
      <c r="T218" s="65"/>
      <c r="U218" s="34"/>
      <c r="V218" s="34"/>
      <c r="W218" s="34"/>
      <c r="X218" s="34"/>
      <c r="Y218" s="34"/>
      <c r="Z218" s="34"/>
      <c r="AA218" s="34"/>
      <c r="AB218" s="34"/>
      <c r="AC218" s="34"/>
      <c r="AD218" s="34"/>
      <c r="AE218" s="34"/>
      <c r="AT218" s="17" t="s">
        <v>124</v>
      </c>
      <c r="AU218" s="17" t="s">
        <v>82</v>
      </c>
    </row>
    <row r="219" spans="1:65" s="13" customFormat="1" ht="10.199999999999999">
      <c r="B219" s="202"/>
      <c r="C219" s="203"/>
      <c r="D219" s="186" t="s">
        <v>137</v>
      </c>
      <c r="E219" s="204" t="s">
        <v>19</v>
      </c>
      <c r="F219" s="205" t="s">
        <v>279</v>
      </c>
      <c r="G219" s="203"/>
      <c r="H219" s="206">
        <v>964</v>
      </c>
      <c r="I219" s="207"/>
      <c r="J219" s="203"/>
      <c r="K219" s="203"/>
      <c r="L219" s="208"/>
      <c r="M219" s="209"/>
      <c r="N219" s="210"/>
      <c r="O219" s="210"/>
      <c r="P219" s="210"/>
      <c r="Q219" s="210"/>
      <c r="R219" s="210"/>
      <c r="S219" s="210"/>
      <c r="T219" s="211"/>
      <c r="AT219" s="212" t="s">
        <v>137</v>
      </c>
      <c r="AU219" s="212" t="s">
        <v>82</v>
      </c>
      <c r="AV219" s="13" t="s">
        <v>82</v>
      </c>
      <c r="AW219" s="13" t="s">
        <v>33</v>
      </c>
      <c r="AX219" s="13" t="s">
        <v>72</v>
      </c>
      <c r="AY219" s="212" t="s">
        <v>114</v>
      </c>
    </row>
    <row r="220" spans="1:65" s="14" customFormat="1" ht="10.199999999999999">
      <c r="B220" s="213"/>
      <c r="C220" s="214"/>
      <c r="D220" s="186" t="s">
        <v>137</v>
      </c>
      <c r="E220" s="215" t="s">
        <v>19</v>
      </c>
      <c r="F220" s="216" t="s">
        <v>139</v>
      </c>
      <c r="G220" s="214"/>
      <c r="H220" s="217">
        <v>964</v>
      </c>
      <c r="I220" s="218"/>
      <c r="J220" s="214"/>
      <c r="K220" s="214"/>
      <c r="L220" s="219"/>
      <c r="M220" s="220"/>
      <c r="N220" s="221"/>
      <c r="O220" s="221"/>
      <c r="P220" s="221"/>
      <c r="Q220" s="221"/>
      <c r="R220" s="221"/>
      <c r="S220" s="221"/>
      <c r="T220" s="222"/>
      <c r="AT220" s="223" t="s">
        <v>137</v>
      </c>
      <c r="AU220" s="223" t="s">
        <v>82</v>
      </c>
      <c r="AV220" s="14" t="s">
        <v>121</v>
      </c>
      <c r="AW220" s="14" t="s">
        <v>33</v>
      </c>
      <c r="AX220" s="14" t="s">
        <v>80</v>
      </c>
      <c r="AY220" s="223" t="s">
        <v>114</v>
      </c>
    </row>
    <row r="221" spans="1:65" s="2" customFormat="1" ht="13.8" customHeight="1">
      <c r="A221" s="34"/>
      <c r="B221" s="35"/>
      <c r="C221" s="192" t="s">
        <v>280</v>
      </c>
      <c r="D221" s="192" t="s">
        <v>131</v>
      </c>
      <c r="E221" s="193" t="s">
        <v>258</v>
      </c>
      <c r="F221" s="194" t="s">
        <v>259</v>
      </c>
      <c r="G221" s="195" t="s">
        <v>182</v>
      </c>
      <c r="H221" s="196">
        <v>789</v>
      </c>
      <c r="I221" s="197"/>
      <c r="J221" s="198">
        <f>ROUND(I221*H221,2)</f>
        <v>0</v>
      </c>
      <c r="K221" s="194" t="s">
        <v>19</v>
      </c>
      <c r="L221" s="199"/>
      <c r="M221" s="200" t="s">
        <v>19</v>
      </c>
      <c r="N221" s="201" t="s">
        <v>43</v>
      </c>
      <c r="O221" s="64"/>
      <c r="P221" s="182">
        <f>O221*H221</f>
        <v>0</v>
      </c>
      <c r="Q221" s="182">
        <v>0</v>
      </c>
      <c r="R221" s="182">
        <f>Q221*H221</f>
        <v>0</v>
      </c>
      <c r="S221" s="182">
        <v>0</v>
      </c>
      <c r="T221" s="183">
        <f>S221*H221</f>
        <v>0</v>
      </c>
      <c r="U221" s="34"/>
      <c r="V221" s="34"/>
      <c r="W221" s="34"/>
      <c r="X221" s="34"/>
      <c r="Y221" s="34"/>
      <c r="Z221" s="34"/>
      <c r="AA221" s="34"/>
      <c r="AB221" s="34"/>
      <c r="AC221" s="34"/>
      <c r="AD221" s="34"/>
      <c r="AE221" s="34"/>
      <c r="AR221" s="184" t="s">
        <v>135</v>
      </c>
      <c r="AT221" s="184" t="s">
        <v>131</v>
      </c>
      <c r="AU221" s="184" t="s">
        <v>82</v>
      </c>
      <c r="AY221" s="17" t="s">
        <v>114</v>
      </c>
      <c r="BE221" s="185">
        <f>IF(N221="základní",J221,0)</f>
        <v>0</v>
      </c>
      <c r="BF221" s="185">
        <f>IF(N221="snížená",J221,0)</f>
        <v>0</v>
      </c>
      <c r="BG221" s="185">
        <f>IF(N221="zákl. přenesená",J221,0)</f>
        <v>0</v>
      </c>
      <c r="BH221" s="185">
        <f>IF(N221="sníž. přenesená",J221,0)</f>
        <v>0</v>
      </c>
      <c r="BI221" s="185">
        <f>IF(N221="nulová",J221,0)</f>
        <v>0</v>
      </c>
      <c r="BJ221" s="17" t="s">
        <v>80</v>
      </c>
      <c r="BK221" s="185">
        <f>ROUND(I221*H221,2)</f>
        <v>0</v>
      </c>
      <c r="BL221" s="17" t="s">
        <v>121</v>
      </c>
      <c r="BM221" s="184" t="s">
        <v>281</v>
      </c>
    </row>
    <row r="222" spans="1:65" s="2" customFormat="1" ht="10.199999999999999">
      <c r="A222" s="34"/>
      <c r="B222" s="35"/>
      <c r="C222" s="36"/>
      <c r="D222" s="186" t="s">
        <v>123</v>
      </c>
      <c r="E222" s="36"/>
      <c r="F222" s="187" t="s">
        <v>259</v>
      </c>
      <c r="G222" s="36"/>
      <c r="H222" s="36"/>
      <c r="I222" s="188"/>
      <c r="J222" s="36"/>
      <c r="K222" s="36"/>
      <c r="L222" s="39"/>
      <c r="M222" s="189"/>
      <c r="N222" s="190"/>
      <c r="O222" s="64"/>
      <c r="P222" s="64"/>
      <c r="Q222" s="64"/>
      <c r="R222" s="64"/>
      <c r="S222" s="64"/>
      <c r="T222" s="65"/>
      <c r="U222" s="34"/>
      <c r="V222" s="34"/>
      <c r="W222" s="34"/>
      <c r="X222" s="34"/>
      <c r="Y222" s="34"/>
      <c r="Z222" s="34"/>
      <c r="AA222" s="34"/>
      <c r="AB222" s="34"/>
      <c r="AC222" s="34"/>
      <c r="AD222" s="34"/>
      <c r="AE222" s="34"/>
      <c r="AT222" s="17" t="s">
        <v>123</v>
      </c>
      <c r="AU222" s="17" t="s">
        <v>82</v>
      </c>
    </row>
    <row r="223" spans="1:65" s="2" customFormat="1" ht="28.8">
      <c r="A223" s="34"/>
      <c r="B223" s="35"/>
      <c r="C223" s="36"/>
      <c r="D223" s="186" t="s">
        <v>124</v>
      </c>
      <c r="E223" s="36"/>
      <c r="F223" s="191" t="s">
        <v>261</v>
      </c>
      <c r="G223" s="36"/>
      <c r="H223" s="36"/>
      <c r="I223" s="188"/>
      <c r="J223" s="36"/>
      <c r="K223" s="36"/>
      <c r="L223" s="39"/>
      <c r="M223" s="189"/>
      <c r="N223" s="190"/>
      <c r="O223" s="64"/>
      <c r="P223" s="64"/>
      <c r="Q223" s="64"/>
      <c r="R223" s="64"/>
      <c r="S223" s="64"/>
      <c r="T223" s="65"/>
      <c r="U223" s="34"/>
      <c r="V223" s="34"/>
      <c r="W223" s="34"/>
      <c r="X223" s="34"/>
      <c r="Y223" s="34"/>
      <c r="Z223" s="34"/>
      <c r="AA223" s="34"/>
      <c r="AB223" s="34"/>
      <c r="AC223" s="34"/>
      <c r="AD223" s="34"/>
      <c r="AE223" s="34"/>
      <c r="AT223" s="17" t="s">
        <v>124</v>
      </c>
      <c r="AU223" s="17" t="s">
        <v>82</v>
      </c>
    </row>
    <row r="224" spans="1:65" s="2" customFormat="1" ht="22.2" customHeight="1">
      <c r="A224" s="34"/>
      <c r="B224" s="35"/>
      <c r="C224" s="192" t="s">
        <v>282</v>
      </c>
      <c r="D224" s="192" t="s">
        <v>131</v>
      </c>
      <c r="E224" s="193" t="s">
        <v>218</v>
      </c>
      <c r="F224" s="194" t="s">
        <v>219</v>
      </c>
      <c r="G224" s="195" t="s">
        <v>182</v>
      </c>
      <c r="H224" s="196">
        <v>3156</v>
      </c>
      <c r="I224" s="197"/>
      <c r="J224" s="198">
        <f>ROUND(I224*H224,2)</f>
        <v>0</v>
      </c>
      <c r="K224" s="194" t="s">
        <v>19</v>
      </c>
      <c r="L224" s="199"/>
      <c r="M224" s="200" t="s">
        <v>19</v>
      </c>
      <c r="N224" s="201" t="s">
        <v>43</v>
      </c>
      <c r="O224" s="64"/>
      <c r="P224" s="182">
        <f>O224*H224</f>
        <v>0</v>
      </c>
      <c r="Q224" s="182">
        <v>0</v>
      </c>
      <c r="R224" s="182">
        <f>Q224*H224</f>
        <v>0</v>
      </c>
      <c r="S224" s="182">
        <v>0</v>
      </c>
      <c r="T224" s="183">
        <f>S224*H224</f>
        <v>0</v>
      </c>
      <c r="U224" s="34"/>
      <c r="V224" s="34"/>
      <c r="W224" s="34"/>
      <c r="X224" s="34"/>
      <c r="Y224" s="34"/>
      <c r="Z224" s="34"/>
      <c r="AA224" s="34"/>
      <c r="AB224" s="34"/>
      <c r="AC224" s="34"/>
      <c r="AD224" s="34"/>
      <c r="AE224" s="34"/>
      <c r="AR224" s="184" t="s">
        <v>135</v>
      </c>
      <c r="AT224" s="184" t="s">
        <v>131</v>
      </c>
      <c r="AU224" s="184" t="s">
        <v>82</v>
      </c>
      <c r="AY224" s="17" t="s">
        <v>114</v>
      </c>
      <c r="BE224" s="185">
        <f>IF(N224="základní",J224,0)</f>
        <v>0</v>
      </c>
      <c r="BF224" s="185">
        <f>IF(N224="snížená",J224,0)</f>
        <v>0</v>
      </c>
      <c r="BG224" s="185">
        <f>IF(N224="zákl. přenesená",J224,0)</f>
        <v>0</v>
      </c>
      <c r="BH224" s="185">
        <f>IF(N224="sníž. přenesená",J224,0)</f>
        <v>0</v>
      </c>
      <c r="BI224" s="185">
        <f>IF(N224="nulová",J224,0)</f>
        <v>0</v>
      </c>
      <c r="BJ224" s="17" t="s">
        <v>80</v>
      </c>
      <c r="BK224" s="185">
        <f>ROUND(I224*H224,2)</f>
        <v>0</v>
      </c>
      <c r="BL224" s="17" t="s">
        <v>121</v>
      </c>
      <c r="BM224" s="184" t="s">
        <v>283</v>
      </c>
    </row>
    <row r="225" spans="1:65" s="2" customFormat="1" ht="19.2">
      <c r="A225" s="34"/>
      <c r="B225" s="35"/>
      <c r="C225" s="36"/>
      <c r="D225" s="186" t="s">
        <v>123</v>
      </c>
      <c r="E225" s="36"/>
      <c r="F225" s="187" t="s">
        <v>219</v>
      </c>
      <c r="G225" s="36"/>
      <c r="H225" s="36"/>
      <c r="I225" s="188"/>
      <c r="J225" s="36"/>
      <c r="K225" s="36"/>
      <c r="L225" s="39"/>
      <c r="M225" s="189"/>
      <c r="N225" s="190"/>
      <c r="O225" s="64"/>
      <c r="P225" s="64"/>
      <c r="Q225" s="64"/>
      <c r="R225" s="64"/>
      <c r="S225" s="64"/>
      <c r="T225" s="65"/>
      <c r="U225" s="34"/>
      <c r="V225" s="34"/>
      <c r="W225" s="34"/>
      <c r="X225" s="34"/>
      <c r="Y225" s="34"/>
      <c r="Z225" s="34"/>
      <c r="AA225" s="34"/>
      <c r="AB225" s="34"/>
      <c r="AC225" s="34"/>
      <c r="AD225" s="34"/>
      <c r="AE225" s="34"/>
      <c r="AT225" s="17" t="s">
        <v>123</v>
      </c>
      <c r="AU225" s="17" t="s">
        <v>82</v>
      </c>
    </row>
    <row r="226" spans="1:65" s="13" customFormat="1" ht="10.199999999999999">
      <c r="B226" s="202"/>
      <c r="C226" s="203"/>
      <c r="D226" s="186" t="s">
        <v>137</v>
      </c>
      <c r="E226" s="204" t="s">
        <v>19</v>
      </c>
      <c r="F226" s="205" t="s">
        <v>284</v>
      </c>
      <c r="G226" s="203"/>
      <c r="H226" s="206">
        <v>3156</v>
      </c>
      <c r="I226" s="207"/>
      <c r="J226" s="203"/>
      <c r="K226" s="203"/>
      <c r="L226" s="208"/>
      <c r="M226" s="209"/>
      <c r="N226" s="210"/>
      <c r="O226" s="210"/>
      <c r="P226" s="210"/>
      <c r="Q226" s="210"/>
      <c r="R226" s="210"/>
      <c r="S226" s="210"/>
      <c r="T226" s="211"/>
      <c r="AT226" s="212" t="s">
        <v>137</v>
      </c>
      <c r="AU226" s="212" t="s">
        <v>82</v>
      </c>
      <c r="AV226" s="13" t="s">
        <v>82</v>
      </c>
      <c r="AW226" s="13" t="s">
        <v>33</v>
      </c>
      <c r="AX226" s="13" t="s">
        <v>72</v>
      </c>
      <c r="AY226" s="212" t="s">
        <v>114</v>
      </c>
    </row>
    <row r="227" spans="1:65" s="14" customFormat="1" ht="10.199999999999999">
      <c r="B227" s="213"/>
      <c r="C227" s="214"/>
      <c r="D227" s="186" t="s">
        <v>137</v>
      </c>
      <c r="E227" s="215" t="s">
        <v>19</v>
      </c>
      <c r="F227" s="216" t="s">
        <v>139</v>
      </c>
      <c r="G227" s="214"/>
      <c r="H227" s="217">
        <v>3156</v>
      </c>
      <c r="I227" s="218"/>
      <c r="J227" s="214"/>
      <c r="K227" s="214"/>
      <c r="L227" s="219"/>
      <c r="M227" s="220"/>
      <c r="N227" s="221"/>
      <c r="O227" s="221"/>
      <c r="P227" s="221"/>
      <c r="Q227" s="221"/>
      <c r="R227" s="221"/>
      <c r="S227" s="221"/>
      <c r="T227" s="222"/>
      <c r="AT227" s="223" t="s">
        <v>137</v>
      </c>
      <c r="AU227" s="223" t="s">
        <v>82</v>
      </c>
      <c r="AV227" s="14" t="s">
        <v>121</v>
      </c>
      <c r="AW227" s="14" t="s">
        <v>33</v>
      </c>
      <c r="AX227" s="14" t="s">
        <v>80</v>
      </c>
      <c r="AY227" s="223" t="s">
        <v>114</v>
      </c>
    </row>
    <row r="228" spans="1:65" s="2" customFormat="1" ht="13.8" customHeight="1">
      <c r="A228" s="34"/>
      <c r="B228" s="35"/>
      <c r="C228" s="192" t="s">
        <v>285</v>
      </c>
      <c r="D228" s="192" t="s">
        <v>131</v>
      </c>
      <c r="E228" s="193" t="s">
        <v>223</v>
      </c>
      <c r="F228" s="194" t="s">
        <v>224</v>
      </c>
      <c r="G228" s="195" t="s">
        <v>182</v>
      </c>
      <c r="H228" s="196">
        <v>1578</v>
      </c>
      <c r="I228" s="197"/>
      <c r="J228" s="198">
        <f>ROUND(I228*H228,2)</f>
        <v>0</v>
      </c>
      <c r="K228" s="194" t="s">
        <v>19</v>
      </c>
      <c r="L228" s="199"/>
      <c r="M228" s="200" t="s">
        <v>19</v>
      </c>
      <c r="N228" s="201" t="s">
        <v>43</v>
      </c>
      <c r="O228" s="64"/>
      <c r="P228" s="182">
        <f>O228*H228</f>
        <v>0</v>
      </c>
      <c r="Q228" s="182">
        <v>0</v>
      </c>
      <c r="R228" s="182">
        <f>Q228*H228</f>
        <v>0</v>
      </c>
      <c r="S228" s="182">
        <v>0</v>
      </c>
      <c r="T228" s="183">
        <f>S228*H228</f>
        <v>0</v>
      </c>
      <c r="U228" s="34"/>
      <c r="V228" s="34"/>
      <c r="W228" s="34"/>
      <c r="X228" s="34"/>
      <c r="Y228" s="34"/>
      <c r="Z228" s="34"/>
      <c r="AA228" s="34"/>
      <c r="AB228" s="34"/>
      <c r="AC228" s="34"/>
      <c r="AD228" s="34"/>
      <c r="AE228" s="34"/>
      <c r="AR228" s="184" t="s">
        <v>135</v>
      </c>
      <c r="AT228" s="184" t="s">
        <v>131</v>
      </c>
      <c r="AU228" s="184" t="s">
        <v>82</v>
      </c>
      <c r="AY228" s="17" t="s">
        <v>114</v>
      </c>
      <c r="BE228" s="185">
        <f>IF(N228="základní",J228,0)</f>
        <v>0</v>
      </c>
      <c r="BF228" s="185">
        <f>IF(N228="snížená",J228,0)</f>
        <v>0</v>
      </c>
      <c r="BG228" s="185">
        <f>IF(N228="zákl. přenesená",J228,0)</f>
        <v>0</v>
      </c>
      <c r="BH228" s="185">
        <f>IF(N228="sníž. přenesená",J228,0)</f>
        <v>0</v>
      </c>
      <c r="BI228" s="185">
        <f>IF(N228="nulová",J228,0)</f>
        <v>0</v>
      </c>
      <c r="BJ228" s="17" t="s">
        <v>80</v>
      </c>
      <c r="BK228" s="185">
        <f>ROUND(I228*H228,2)</f>
        <v>0</v>
      </c>
      <c r="BL228" s="17" t="s">
        <v>121</v>
      </c>
      <c r="BM228" s="184" t="s">
        <v>286</v>
      </c>
    </row>
    <row r="229" spans="1:65" s="2" customFormat="1" ht="10.199999999999999">
      <c r="A229" s="34"/>
      <c r="B229" s="35"/>
      <c r="C229" s="36"/>
      <c r="D229" s="186" t="s">
        <v>123</v>
      </c>
      <c r="E229" s="36"/>
      <c r="F229" s="187" t="s">
        <v>224</v>
      </c>
      <c r="G229" s="36"/>
      <c r="H229" s="36"/>
      <c r="I229" s="188"/>
      <c r="J229" s="36"/>
      <c r="K229" s="36"/>
      <c r="L229" s="39"/>
      <c r="M229" s="189"/>
      <c r="N229" s="190"/>
      <c r="O229" s="64"/>
      <c r="P229" s="64"/>
      <c r="Q229" s="64"/>
      <c r="R229" s="64"/>
      <c r="S229" s="64"/>
      <c r="T229" s="65"/>
      <c r="U229" s="34"/>
      <c r="V229" s="34"/>
      <c r="W229" s="34"/>
      <c r="X229" s="34"/>
      <c r="Y229" s="34"/>
      <c r="Z229" s="34"/>
      <c r="AA229" s="34"/>
      <c r="AB229" s="34"/>
      <c r="AC229" s="34"/>
      <c r="AD229" s="34"/>
      <c r="AE229" s="34"/>
      <c r="AT229" s="17" t="s">
        <v>123</v>
      </c>
      <c r="AU229" s="17" t="s">
        <v>82</v>
      </c>
    </row>
    <row r="230" spans="1:65" s="13" customFormat="1" ht="10.199999999999999">
      <c r="B230" s="202"/>
      <c r="C230" s="203"/>
      <c r="D230" s="186" t="s">
        <v>137</v>
      </c>
      <c r="E230" s="204" t="s">
        <v>19</v>
      </c>
      <c r="F230" s="205" t="s">
        <v>287</v>
      </c>
      <c r="G230" s="203"/>
      <c r="H230" s="206">
        <v>1578</v>
      </c>
      <c r="I230" s="207"/>
      <c r="J230" s="203"/>
      <c r="K230" s="203"/>
      <c r="L230" s="208"/>
      <c r="M230" s="209"/>
      <c r="N230" s="210"/>
      <c r="O230" s="210"/>
      <c r="P230" s="210"/>
      <c r="Q230" s="210"/>
      <c r="R230" s="210"/>
      <c r="S230" s="210"/>
      <c r="T230" s="211"/>
      <c r="AT230" s="212" t="s">
        <v>137</v>
      </c>
      <c r="AU230" s="212" t="s">
        <v>82</v>
      </c>
      <c r="AV230" s="13" t="s">
        <v>82</v>
      </c>
      <c r="AW230" s="13" t="s">
        <v>33</v>
      </c>
      <c r="AX230" s="13" t="s">
        <v>72</v>
      </c>
      <c r="AY230" s="212" t="s">
        <v>114</v>
      </c>
    </row>
    <row r="231" spans="1:65" s="14" customFormat="1" ht="10.199999999999999">
      <c r="B231" s="213"/>
      <c r="C231" s="214"/>
      <c r="D231" s="186" t="s">
        <v>137</v>
      </c>
      <c r="E231" s="215" t="s">
        <v>19</v>
      </c>
      <c r="F231" s="216" t="s">
        <v>139</v>
      </c>
      <c r="G231" s="214"/>
      <c r="H231" s="217">
        <v>1578</v>
      </c>
      <c r="I231" s="218"/>
      <c r="J231" s="214"/>
      <c r="K231" s="214"/>
      <c r="L231" s="219"/>
      <c r="M231" s="220"/>
      <c r="N231" s="221"/>
      <c r="O231" s="221"/>
      <c r="P231" s="221"/>
      <c r="Q231" s="221"/>
      <c r="R231" s="221"/>
      <c r="S231" s="221"/>
      <c r="T231" s="222"/>
      <c r="AT231" s="223" t="s">
        <v>137</v>
      </c>
      <c r="AU231" s="223" t="s">
        <v>82</v>
      </c>
      <c r="AV231" s="14" t="s">
        <v>121</v>
      </c>
      <c r="AW231" s="14" t="s">
        <v>33</v>
      </c>
      <c r="AX231" s="14" t="s">
        <v>80</v>
      </c>
      <c r="AY231" s="223" t="s">
        <v>114</v>
      </c>
    </row>
    <row r="232" spans="1:65" s="2" customFormat="1" ht="22.2" customHeight="1">
      <c r="A232" s="34"/>
      <c r="B232" s="35"/>
      <c r="C232" s="173" t="s">
        <v>288</v>
      </c>
      <c r="D232" s="173" t="s">
        <v>117</v>
      </c>
      <c r="E232" s="174" t="s">
        <v>289</v>
      </c>
      <c r="F232" s="175" t="s">
        <v>290</v>
      </c>
      <c r="G232" s="176" t="s">
        <v>145</v>
      </c>
      <c r="H232" s="177">
        <v>0.20899999999999999</v>
      </c>
      <c r="I232" s="178"/>
      <c r="J232" s="179">
        <f>ROUND(I232*H232,2)</f>
        <v>0</v>
      </c>
      <c r="K232" s="175" t="s">
        <v>19</v>
      </c>
      <c r="L232" s="39"/>
      <c r="M232" s="180" t="s">
        <v>19</v>
      </c>
      <c r="N232" s="181" t="s">
        <v>43</v>
      </c>
      <c r="O232" s="64"/>
      <c r="P232" s="182">
        <f>O232*H232</f>
        <v>0</v>
      </c>
      <c r="Q232" s="182">
        <v>0</v>
      </c>
      <c r="R232" s="182">
        <f>Q232*H232</f>
        <v>0</v>
      </c>
      <c r="S232" s="182">
        <v>0</v>
      </c>
      <c r="T232" s="183">
        <f>S232*H232</f>
        <v>0</v>
      </c>
      <c r="U232" s="34"/>
      <c r="V232" s="34"/>
      <c r="W232" s="34"/>
      <c r="X232" s="34"/>
      <c r="Y232" s="34"/>
      <c r="Z232" s="34"/>
      <c r="AA232" s="34"/>
      <c r="AB232" s="34"/>
      <c r="AC232" s="34"/>
      <c r="AD232" s="34"/>
      <c r="AE232" s="34"/>
      <c r="AR232" s="184" t="s">
        <v>121</v>
      </c>
      <c r="AT232" s="184" t="s">
        <v>117</v>
      </c>
      <c r="AU232" s="184" t="s">
        <v>82</v>
      </c>
      <c r="AY232" s="17" t="s">
        <v>114</v>
      </c>
      <c r="BE232" s="185">
        <f>IF(N232="základní",J232,0)</f>
        <v>0</v>
      </c>
      <c r="BF232" s="185">
        <f>IF(N232="snížená",J232,0)</f>
        <v>0</v>
      </c>
      <c r="BG232" s="185">
        <f>IF(N232="zákl. přenesená",J232,0)</f>
        <v>0</v>
      </c>
      <c r="BH232" s="185">
        <f>IF(N232="sníž. přenesená",J232,0)</f>
        <v>0</v>
      </c>
      <c r="BI232" s="185">
        <f>IF(N232="nulová",J232,0)</f>
        <v>0</v>
      </c>
      <c r="BJ232" s="17" t="s">
        <v>80</v>
      </c>
      <c r="BK232" s="185">
        <f>ROUND(I232*H232,2)</f>
        <v>0</v>
      </c>
      <c r="BL232" s="17" t="s">
        <v>121</v>
      </c>
      <c r="BM232" s="184" t="s">
        <v>291</v>
      </c>
    </row>
    <row r="233" spans="1:65" s="2" customFormat="1" ht="19.2">
      <c r="A233" s="34"/>
      <c r="B233" s="35"/>
      <c r="C233" s="36"/>
      <c r="D233" s="186" t="s">
        <v>123</v>
      </c>
      <c r="E233" s="36"/>
      <c r="F233" s="187" t="s">
        <v>290</v>
      </c>
      <c r="G233" s="36"/>
      <c r="H233" s="36"/>
      <c r="I233" s="188"/>
      <c r="J233" s="36"/>
      <c r="K233" s="36"/>
      <c r="L233" s="39"/>
      <c r="M233" s="189"/>
      <c r="N233" s="190"/>
      <c r="O233" s="64"/>
      <c r="P233" s="64"/>
      <c r="Q233" s="64"/>
      <c r="R233" s="64"/>
      <c r="S233" s="64"/>
      <c r="T233" s="65"/>
      <c r="U233" s="34"/>
      <c r="V233" s="34"/>
      <c r="W233" s="34"/>
      <c r="X233" s="34"/>
      <c r="Y233" s="34"/>
      <c r="Z233" s="34"/>
      <c r="AA233" s="34"/>
      <c r="AB233" s="34"/>
      <c r="AC233" s="34"/>
      <c r="AD233" s="34"/>
      <c r="AE233" s="34"/>
      <c r="AT233" s="17" t="s">
        <v>123</v>
      </c>
      <c r="AU233" s="17" t="s">
        <v>82</v>
      </c>
    </row>
    <row r="234" spans="1:65" s="13" customFormat="1" ht="10.199999999999999">
      <c r="B234" s="202"/>
      <c r="C234" s="203"/>
      <c r="D234" s="186" t="s">
        <v>137</v>
      </c>
      <c r="E234" s="204" t="s">
        <v>19</v>
      </c>
      <c r="F234" s="205" t="s">
        <v>292</v>
      </c>
      <c r="G234" s="203"/>
      <c r="H234" s="206">
        <v>0.20899999999999999</v>
      </c>
      <c r="I234" s="207"/>
      <c r="J234" s="203"/>
      <c r="K234" s="203"/>
      <c r="L234" s="208"/>
      <c r="M234" s="209"/>
      <c r="N234" s="210"/>
      <c r="O234" s="210"/>
      <c r="P234" s="210"/>
      <c r="Q234" s="210"/>
      <c r="R234" s="210"/>
      <c r="S234" s="210"/>
      <c r="T234" s="211"/>
      <c r="AT234" s="212" t="s">
        <v>137</v>
      </c>
      <c r="AU234" s="212" t="s">
        <v>82</v>
      </c>
      <c r="AV234" s="13" t="s">
        <v>82</v>
      </c>
      <c r="AW234" s="13" t="s">
        <v>33</v>
      </c>
      <c r="AX234" s="13" t="s">
        <v>72</v>
      </c>
      <c r="AY234" s="212" t="s">
        <v>114</v>
      </c>
    </row>
    <row r="235" spans="1:65" s="14" customFormat="1" ht="10.199999999999999">
      <c r="B235" s="213"/>
      <c r="C235" s="214"/>
      <c r="D235" s="186" t="s">
        <v>137</v>
      </c>
      <c r="E235" s="215" t="s">
        <v>19</v>
      </c>
      <c r="F235" s="216" t="s">
        <v>139</v>
      </c>
      <c r="G235" s="214"/>
      <c r="H235" s="217">
        <v>0.20899999999999999</v>
      </c>
      <c r="I235" s="218"/>
      <c r="J235" s="214"/>
      <c r="K235" s="214"/>
      <c r="L235" s="219"/>
      <c r="M235" s="220"/>
      <c r="N235" s="221"/>
      <c r="O235" s="221"/>
      <c r="P235" s="221"/>
      <c r="Q235" s="221"/>
      <c r="R235" s="221"/>
      <c r="S235" s="221"/>
      <c r="T235" s="222"/>
      <c r="AT235" s="223" t="s">
        <v>137</v>
      </c>
      <c r="AU235" s="223" t="s">
        <v>82</v>
      </c>
      <c r="AV235" s="14" t="s">
        <v>121</v>
      </c>
      <c r="AW235" s="14" t="s">
        <v>33</v>
      </c>
      <c r="AX235" s="14" t="s">
        <v>80</v>
      </c>
      <c r="AY235" s="223" t="s">
        <v>114</v>
      </c>
    </row>
    <row r="236" spans="1:65" s="2" customFormat="1" ht="22.2" customHeight="1">
      <c r="A236" s="34"/>
      <c r="B236" s="35"/>
      <c r="C236" s="173" t="s">
        <v>293</v>
      </c>
      <c r="D236" s="173" t="s">
        <v>117</v>
      </c>
      <c r="E236" s="174" t="s">
        <v>294</v>
      </c>
      <c r="F236" s="175" t="s">
        <v>295</v>
      </c>
      <c r="G236" s="176" t="s">
        <v>145</v>
      </c>
      <c r="H236" s="177">
        <v>0.214</v>
      </c>
      <c r="I236" s="178"/>
      <c r="J236" s="179">
        <f>ROUND(I236*H236,2)</f>
        <v>0</v>
      </c>
      <c r="K236" s="175" t="s">
        <v>19</v>
      </c>
      <c r="L236" s="39"/>
      <c r="M236" s="180" t="s">
        <v>19</v>
      </c>
      <c r="N236" s="181" t="s">
        <v>43</v>
      </c>
      <c r="O236" s="64"/>
      <c r="P236" s="182">
        <f>O236*H236</f>
        <v>0</v>
      </c>
      <c r="Q236" s="182">
        <v>0</v>
      </c>
      <c r="R236" s="182">
        <f>Q236*H236</f>
        <v>0</v>
      </c>
      <c r="S236" s="182">
        <v>0</v>
      </c>
      <c r="T236" s="183">
        <f>S236*H236</f>
        <v>0</v>
      </c>
      <c r="U236" s="34"/>
      <c r="V236" s="34"/>
      <c r="W236" s="34"/>
      <c r="X236" s="34"/>
      <c r="Y236" s="34"/>
      <c r="Z236" s="34"/>
      <c r="AA236" s="34"/>
      <c r="AB236" s="34"/>
      <c r="AC236" s="34"/>
      <c r="AD236" s="34"/>
      <c r="AE236" s="34"/>
      <c r="AR236" s="184" t="s">
        <v>121</v>
      </c>
      <c r="AT236" s="184" t="s">
        <v>117</v>
      </c>
      <c r="AU236" s="184" t="s">
        <v>82</v>
      </c>
      <c r="AY236" s="17" t="s">
        <v>114</v>
      </c>
      <c r="BE236" s="185">
        <f>IF(N236="základní",J236,0)</f>
        <v>0</v>
      </c>
      <c r="BF236" s="185">
        <f>IF(N236="snížená",J236,0)</f>
        <v>0</v>
      </c>
      <c r="BG236" s="185">
        <f>IF(N236="zákl. přenesená",J236,0)</f>
        <v>0</v>
      </c>
      <c r="BH236" s="185">
        <f>IF(N236="sníž. přenesená",J236,0)</f>
        <v>0</v>
      </c>
      <c r="BI236" s="185">
        <f>IF(N236="nulová",J236,0)</f>
        <v>0</v>
      </c>
      <c r="BJ236" s="17" t="s">
        <v>80</v>
      </c>
      <c r="BK236" s="185">
        <f>ROUND(I236*H236,2)</f>
        <v>0</v>
      </c>
      <c r="BL236" s="17" t="s">
        <v>121</v>
      </c>
      <c r="BM236" s="184" t="s">
        <v>296</v>
      </c>
    </row>
    <row r="237" spans="1:65" s="2" customFormat="1" ht="19.2">
      <c r="A237" s="34"/>
      <c r="B237" s="35"/>
      <c r="C237" s="36"/>
      <c r="D237" s="186" t="s">
        <v>123</v>
      </c>
      <c r="E237" s="36"/>
      <c r="F237" s="187" t="s">
        <v>295</v>
      </c>
      <c r="G237" s="36"/>
      <c r="H237" s="36"/>
      <c r="I237" s="188"/>
      <c r="J237" s="36"/>
      <c r="K237" s="36"/>
      <c r="L237" s="39"/>
      <c r="M237" s="189"/>
      <c r="N237" s="190"/>
      <c r="O237" s="64"/>
      <c r="P237" s="64"/>
      <c r="Q237" s="64"/>
      <c r="R237" s="64"/>
      <c r="S237" s="64"/>
      <c r="T237" s="65"/>
      <c r="U237" s="34"/>
      <c r="V237" s="34"/>
      <c r="W237" s="34"/>
      <c r="X237" s="34"/>
      <c r="Y237" s="34"/>
      <c r="Z237" s="34"/>
      <c r="AA237" s="34"/>
      <c r="AB237" s="34"/>
      <c r="AC237" s="34"/>
      <c r="AD237" s="34"/>
      <c r="AE237" s="34"/>
      <c r="AT237" s="17" t="s">
        <v>123</v>
      </c>
      <c r="AU237" s="17" t="s">
        <v>82</v>
      </c>
    </row>
    <row r="238" spans="1:65" s="2" customFormat="1" ht="22.2" customHeight="1">
      <c r="A238" s="34"/>
      <c r="B238" s="35"/>
      <c r="C238" s="173" t="s">
        <v>297</v>
      </c>
      <c r="D238" s="173" t="s">
        <v>117</v>
      </c>
      <c r="E238" s="174" t="s">
        <v>298</v>
      </c>
      <c r="F238" s="175" t="s">
        <v>299</v>
      </c>
      <c r="G238" s="176" t="s">
        <v>145</v>
      </c>
      <c r="H238" s="177">
        <v>0.68500000000000005</v>
      </c>
      <c r="I238" s="178"/>
      <c r="J238" s="179">
        <f>ROUND(I238*H238,2)</f>
        <v>0</v>
      </c>
      <c r="K238" s="175" t="s">
        <v>19</v>
      </c>
      <c r="L238" s="39"/>
      <c r="M238" s="180" t="s">
        <v>19</v>
      </c>
      <c r="N238" s="181" t="s">
        <v>43</v>
      </c>
      <c r="O238" s="64"/>
      <c r="P238" s="182">
        <f>O238*H238</f>
        <v>0</v>
      </c>
      <c r="Q238" s="182">
        <v>0</v>
      </c>
      <c r="R238" s="182">
        <f>Q238*H238</f>
        <v>0</v>
      </c>
      <c r="S238" s="182">
        <v>0</v>
      </c>
      <c r="T238" s="183">
        <f>S238*H238</f>
        <v>0</v>
      </c>
      <c r="U238" s="34"/>
      <c r="V238" s="34"/>
      <c r="W238" s="34"/>
      <c r="X238" s="34"/>
      <c r="Y238" s="34"/>
      <c r="Z238" s="34"/>
      <c r="AA238" s="34"/>
      <c r="AB238" s="34"/>
      <c r="AC238" s="34"/>
      <c r="AD238" s="34"/>
      <c r="AE238" s="34"/>
      <c r="AR238" s="184" t="s">
        <v>121</v>
      </c>
      <c r="AT238" s="184" t="s">
        <v>117</v>
      </c>
      <c r="AU238" s="184" t="s">
        <v>82</v>
      </c>
      <c r="AY238" s="17" t="s">
        <v>114</v>
      </c>
      <c r="BE238" s="185">
        <f>IF(N238="základní",J238,0)</f>
        <v>0</v>
      </c>
      <c r="BF238" s="185">
        <f>IF(N238="snížená",J238,0)</f>
        <v>0</v>
      </c>
      <c r="BG238" s="185">
        <f>IF(N238="zákl. přenesená",J238,0)</f>
        <v>0</v>
      </c>
      <c r="BH238" s="185">
        <f>IF(N238="sníž. přenesená",J238,0)</f>
        <v>0</v>
      </c>
      <c r="BI238" s="185">
        <f>IF(N238="nulová",J238,0)</f>
        <v>0</v>
      </c>
      <c r="BJ238" s="17" t="s">
        <v>80</v>
      </c>
      <c r="BK238" s="185">
        <f>ROUND(I238*H238,2)</f>
        <v>0</v>
      </c>
      <c r="BL238" s="17" t="s">
        <v>121</v>
      </c>
      <c r="BM238" s="184" t="s">
        <v>300</v>
      </c>
    </row>
    <row r="239" spans="1:65" s="2" customFormat="1" ht="19.2">
      <c r="A239" s="34"/>
      <c r="B239" s="35"/>
      <c r="C239" s="36"/>
      <c r="D239" s="186" t="s">
        <v>123</v>
      </c>
      <c r="E239" s="36"/>
      <c r="F239" s="187" t="s">
        <v>299</v>
      </c>
      <c r="G239" s="36"/>
      <c r="H239" s="36"/>
      <c r="I239" s="188"/>
      <c r="J239" s="36"/>
      <c r="K239" s="36"/>
      <c r="L239" s="39"/>
      <c r="M239" s="189"/>
      <c r="N239" s="190"/>
      <c r="O239" s="64"/>
      <c r="P239" s="64"/>
      <c r="Q239" s="64"/>
      <c r="R239" s="64"/>
      <c r="S239" s="64"/>
      <c r="T239" s="65"/>
      <c r="U239" s="34"/>
      <c r="V239" s="34"/>
      <c r="W239" s="34"/>
      <c r="X239" s="34"/>
      <c r="Y239" s="34"/>
      <c r="Z239" s="34"/>
      <c r="AA239" s="34"/>
      <c r="AB239" s="34"/>
      <c r="AC239" s="34"/>
      <c r="AD239" s="34"/>
      <c r="AE239" s="34"/>
      <c r="AT239" s="17" t="s">
        <v>123</v>
      </c>
      <c r="AU239" s="17" t="s">
        <v>82</v>
      </c>
    </row>
    <row r="240" spans="1:65" s="13" customFormat="1" ht="10.199999999999999">
      <c r="B240" s="202"/>
      <c r="C240" s="203"/>
      <c r="D240" s="186" t="s">
        <v>137</v>
      </c>
      <c r="E240" s="204" t="s">
        <v>19</v>
      </c>
      <c r="F240" s="205" t="s">
        <v>301</v>
      </c>
      <c r="G240" s="203"/>
      <c r="H240" s="206">
        <v>0.68500000000000005</v>
      </c>
      <c r="I240" s="207"/>
      <c r="J240" s="203"/>
      <c r="K240" s="203"/>
      <c r="L240" s="208"/>
      <c r="M240" s="209"/>
      <c r="N240" s="210"/>
      <c r="O240" s="210"/>
      <c r="P240" s="210"/>
      <c r="Q240" s="210"/>
      <c r="R240" s="210"/>
      <c r="S240" s="210"/>
      <c r="T240" s="211"/>
      <c r="AT240" s="212" t="s">
        <v>137</v>
      </c>
      <c r="AU240" s="212" t="s">
        <v>82</v>
      </c>
      <c r="AV240" s="13" t="s">
        <v>82</v>
      </c>
      <c r="AW240" s="13" t="s">
        <v>33</v>
      </c>
      <c r="AX240" s="13" t="s">
        <v>72</v>
      </c>
      <c r="AY240" s="212" t="s">
        <v>114</v>
      </c>
    </row>
    <row r="241" spans="1:65" s="14" customFormat="1" ht="10.199999999999999">
      <c r="B241" s="213"/>
      <c r="C241" s="214"/>
      <c r="D241" s="186" t="s">
        <v>137</v>
      </c>
      <c r="E241" s="215" t="s">
        <v>19</v>
      </c>
      <c r="F241" s="216" t="s">
        <v>139</v>
      </c>
      <c r="G241" s="214"/>
      <c r="H241" s="217">
        <v>0.68500000000000005</v>
      </c>
      <c r="I241" s="218"/>
      <c r="J241" s="214"/>
      <c r="K241" s="214"/>
      <c r="L241" s="219"/>
      <c r="M241" s="220"/>
      <c r="N241" s="221"/>
      <c r="O241" s="221"/>
      <c r="P241" s="221"/>
      <c r="Q241" s="221"/>
      <c r="R241" s="221"/>
      <c r="S241" s="221"/>
      <c r="T241" s="222"/>
      <c r="AT241" s="223" t="s">
        <v>137</v>
      </c>
      <c r="AU241" s="223" t="s">
        <v>82</v>
      </c>
      <c r="AV241" s="14" t="s">
        <v>121</v>
      </c>
      <c r="AW241" s="14" t="s">
        <v>33</v>
      </c>
      <c r="AX241" s="14" t="s">
        <v>80</v>
      </c>
      <c r="AY241" s="223" t="s">
        <v>114</v>
      </c>
    </row>
    <row r="242" spans="1:65" s="2" customFormat="1" ht="22.2" customHeight="1">
      <c r="A242" s="34"/>
      <c r="B242" s="35"/>
      <c r="C242" s="173" t="s">
        <v>302</v>
      </c>
      <c r="D242" s="173" t="s">
        <v>117</v>
      </c>
      <c r="E242" s="174" t="s">
        <v>303</v>
      </c>
      <c r="F242" s="175" t="s">
        <v>304</v>
      </c>
      <c r="G242" s="176" t="s">
        <v>160</v>
      </c>
      <c r="H242" s="177">
        <v>152</v>
      </c>
      <c r="I242" s="178"/>
      <c r="J242" s="179">
        <f>ROUND(I242*H242,2)</f>
        <v>0</v>
      </c>
      <c r="K242" s="175" t="s">
        <v>19</v>
      </c>
      <c r="L242" s="39"/>
      <c r="M242" s="180" t="s">
        <v>19</v>
      </c>
      <c r="N242" s="181" t="s">
        <v>43</v>
      </c>
      <c r="O242" s="64"/>
      <c r="P242" s="182">
        <f>O242*H242</f>
        <v>0</v>
      </c>
      <c r="Q242" s="182">
        <v>0</v>
      </c>
      <c r="R242" s="182">
        <f>Q242*H242</f>
        <v>0</v>
      </c>
      <c r="S242" s="182">
        <v>0</v>
      </c>
      <c r="T242" s="183">
        <f>S242*H242</f>
        <v>0</v>
      </c>
      <c r="U242" s="34"/>
      <c r="V242" s="34"/>
      <c r="W242" s="34"/>
      <c r="X242" s="34"/>
      <c r="Y242" s="34"/>
      <c r="Z242" s="34"/>
      <c r="AA242" s="34"/>
      <c r="AB242" s="34"/>
      <c r="AC242" s="34"/>
      <c r="AD242" s="34"/>
      <c r="AE242" s="34"/>
      <c r="AR242" s="184" t="s">
        <v>121</v>
      </c>
      <c r="AT242" s="184" t="s">
        <v>117</v>
      </c>
      <c r="AU242" s="184" t="s">
        <v>82</v>
      </c>
      <c r="AY242" s="17" t="s">
        <v>114</v>
      </c>
      <c r="BE242" s="185">
        <f>IF(N242="základní",J242,0)</f>
        <v>0</v>
      </c>
      <c r="BF242" s="185">
        <f>IF(N242="snížená",J242,0)</f>
        <v>0</v>
      </c>
      <c r="BG242" s="185">
        <f>IF(N242="zákl. přenesená",J242,0)</f>
        <v>0</v>
      </c>
      <c r="BH242" s="185">
        <f>IF(N242="sníž. přenesená",J242,0)</f>
        <v>0</v>
      </c>
      <c r="BI242" s="185">
        <f>IF(N242="nulová",J242,0)</f>
        <v>0</v>
      </c>
      <c r="BJ242" s="17" t="s">
        <v>80</v>
      </c>
      <c r="BK242" s="185">
        <f>ROUND(I242*H242,2)</f>
        <v>0</v>
      </c>
      <c r="BL242" s="17" t="s">
        <v>121</v>
      </c>
      <c r="BM242" s="184" t="s">
        <v>305</v>
      </c>
    </row>
    <row r="243" spans="1:65" s="2" customFormat="1" ht="19.2">
      <c r="A243" s="34"/>
      <c r="B243" s="35"/>
      <c r="C243" s="36"/>
      <c r="D243" s="186" t="s">
        <v>123</v>
      </c>
      <c r="E243" s="36"/>
      <c r="F243" s="187" t="s">
        <v>304</v>
      </c>
      <c r="G243" s="36"/>
      <c r="H243" s="36"/>
      <c r="I243" s="188"/>
      <c r="J243" s="36"/>
      <c r="K243" s="36"/>
      <c r="L243" s="39"/>
      <c r="M243" s="189"/>
      <c r="N243" s="190"/>
      <c r="O243" s="64"/>
      <c r="P243" s="64"/>
      <c r="Q243" s="64"/>
      <c r="R243" s="64"/>
      <c r="S243" s="64"/>
      <c r="T243" s="65"/>
      <c r="U243" s="34"/>
      <c r="V243" s="34"/>
      <c r="W243" s="34"/>
      <c r="X243" s="34"/>
      <c r="Y243" s="34"/>
      <c r="Z243" s="34"/>
      <c r="AA243" s="34"/>
      <c r="AB243" s="34"/>
      <c r="AC243" s="34"/>
      <c r="AD243" s="34"/>
      <c r="AE243" s="34"/>
      <c r="AT243" s="17" t="s">
        <v>123</v>
      </c>
      <c r="AU243" s="17" t="s">
        <v>82</v>
      </c>
    </row>
    <row r="244" spans="1:65" s="2" customFormat="1" ht="38.4">
      <c r="A244" s="34"/>
      <c r="B244" s="35"/>
      <c r="C244" s="36"/>
      <c r="D244" s="186" t="s">
        <v>124</v>
      </c>
      <c r="E244" s="36"/>
      <c r="F244" s="191" t="s">
        <v>306</v>
      </c>
      <c r="G244" s="36"/>
      <c r="H244" s="36"/>
      <c r="I244" s="188"/>
      <c r="J244" s="36"/>
      <c r="K244" s="36"/>
      <c r="L244" s="39"/>
      <c r="M244" s="189"/>
      <c r="N244" s="190"/>
      <c r="O244" s="64"/>
      <c r="P244" s="64"/>
      <c r="Q244" s="64"/>
      <c r="R244" s="64"/>
      <c r="S244" s="64"/>
      <c r="T244" s="65"/>
      <c r="U244" s="34"/>
      <c r="V244" s="34"/>
      <c r="W244" s="34"/>
      <c r="X244" s="34"/>
      <c r="Y244" s="34"/>
      <c r="Z244" s="34"/>
      <c r="AA244" s="34"/>
      <c r="AB244" s="34"/>
      <c r="AC244" s="34"/>
      <c r="AD244" s="34"/>
      <c r="AE244" s="34"/>
      <c r="AT244" s="17" t="s">
        <v>124</v>
      </c>
      <c r="AU244" s="17" t="s">
        <v>82</v>
      </c>
    </row>
    <row r="245" spans="1:65" s="13" customFormat="1" ht="10.199999999999999">
      <c r="B245" s="202"/>
      <c r="C245" s="203"/>
      <c r="D245" s="186" t="s">
        <v>137</v>
      </c>
      <c r="E245" s="204" t="s">
        <v>19</v>
      </c>
      <c r="F245" s="205" t="s">
        <v>307</v>
      </c>
      <c r="G245" s="203"/>
      <c r="H245" s="206">
        <v>152</v>
      </c>
      <c r="I245" s="207"/>
      <c r="J245" s="203"/>
      <c r="K245" s="203"/>
      <c r="L245" s="208"/>
      <c r="M245" s="209"/>
      <c r="N245" s="210"/>
      <c r="O245" s="210"/>
      <c r="P245" s="210"/>
      <c r="Q245" s="210"/>
      <c r="R245" s="210"/>
      <c r="S245" s="210"/>
      <c r="T245" s="211"/>
      <c r="AT245" s="212" t="s">
        <v>137</v>
      </c>
      <c r="AU245" s="212" t="s">
        <v>82</v>
      </c>
      <c r="AV245" s="13" t="s">
        <v>82</v>
      </c>
      <c r="AW245" s="13" t="s">
        <v>33</v>
      </c>
      <c r="AX245" s="13" t="s">
        <v>72</v>
      </c>
      <c r="AY245" s="212" t="s">
        <v>114</v>
      </c>
    </row>
    <row r="246" spans="1:65" s="14" customFormat="1" ht="10.199999999999999">
      <c r="B246" s="213"/>
      <c r="C246" s="214"/>
      <c r="D246" s="186" t="s">
        <v>137</v>
      </c>
      <c r="E246" s="215" t="s">
        <v>19</v>
      </c>
      <c r="F246" s="216" t="s">
        <v>139</v>
      </c>
      <c r="G246" s="214"/>
      <c r="H246" s="217">
        <v>152</v>
      </c>
      <c r="I246" s="218"/>
      <c r="J246" s="214"/>
      <c r="K246" s="214"/>
      <c r="L246" s="219"/>
      <c r="M246" s="220"/>
      <c r="N246" s="221"/>
      <c r="O246" s="221"/>
      <c r="P246" s="221"/>
      <c r="Q246" s="221"/>
      <c r="R246" s="221"/>
      <c r="S246" s="221"/>
      <c r="T246" s="222"/>
      <c r="AT246" s="223" t="s">
        <v>137</v>
      </c>
      <c r="AU246" s="223" t="s">
        <v>82</v>
      </c>
      <c r="AV246" s="14" t="s">
        <v>121</v>
      </c>
      <c r="AW246" s="14" t="s">
        <v>33</v>
      </c>
      <c r="AX246" s="14" t="s">
        <v>80</v>
      </c>
      <c r="AY246" s="223" t="s">
        <v>114</v>
      </c>
    </row>
    <row r="247" spans="1:65" s="2" customFormat="1" ht="22.2" customHeight="1">
      <c r="A247" s="34"/>
      <c r="B247" s="35"/>
      <c r="C247" s="173" t="s">
        <v>308</v>
      </c>
      <c r="D247" s="173" t="s">
        <v>117</v>
      </c>
      <c r="E247" s="174" t="s">
        <v>309</v>
      </c>
      <c r="F247" s="175" t="s">
        <v>310</v>
      </c>
      <c r="G247" s="176" t="s">
        <v>160</v>
      </c>
      <c r="H247" s="177">
        <v>60</v>
      </c>
      <c r="I247" s="178"/>
      <c r="J247" s="179">
        <f>ROUND(I247*H247,2)</f>
        <v>0</v>
      </c>
      <c r="K247" s="175" t="s">
        <v>19</v>
      </c>
      <c r="L247" s="39"/>
      <c r="M247" s="180" t="s">
        <v>19</v>
      </c>
      <c r="N247" s="181" t="s">
        <v>43</v>
      </c>
      <c r="O247" s="64"/>
      <c r="P247" s="182">
        <f>O247*H247</f>
        <v>0</v>
      </c>
      <c r="Q247" s="182">
        <v>0</v>
      </c>
      <c r="R247" s="182">
        <f>Q247*H247</f>
        <v>0</v>
      </c>
      <c r="S247" s="182">
        <v>0</v>
      </c>
      <c r="T247" s="183">
        <f>S247*H247</f>
        <v>0</v>
      </c>
      <c r="U247" s="34"/>
      <c r="V247" s="34"/>
      <c r="W247" s="34"/>
      <c r="X247" s="34"/>
      <c r="Y247" s="34"/>
      <c r="Z247" s="34"/>
      <c r="AA247" s="34"/>
      <c r="AB247" s="34"/>
      <c r="AC247" s="34"/>
      <c r="AD247" s="34"/>
      <c r="AE247" s="34"/>
      <c r="AR247" s="184" t="s">
        <v>121</v>
      </c>
      <c r="AT247" s="184" t="s">
        <v>117</v>
      </c>
      <c r="AU247" s="184" t="s">
        <v>82</v>
      </c>
      <c r="AY247" s="17" t="s">
        <v>114</v>
      </c>
      <c r="BE247" s="185">
        <f>IF(N247="základní",J247,0)</f>
        <v>0</v>
      </c>
      <c r="BF247" s="185">
        <f>IF(N247="snížená",J247,0)</f>
        <v>0</v>
      </c>
      <c r="BG247" s="185">
        <f>IF(N247="zákl. přenesená",J247,0)</f>
        <v>0</v>
      </c>
      <c r="BH247" s="185">
        <f>IF(N247="sníž. přenesená",J247,0)</f>
        <v>0</v>
      </c>
      <c r="BI247" s="185">
        <f>IF(N247="nulová",J247,0)</f>
        <v>0</v>
      </c>
      <c r="BJ247" s="17" t="s">
        <v>80</v>
      </c>
      <c r="BK247" s="185">
        <f>ROUND(I247*H247,2)</f>
        <v>0</v>
      </c>
      <c r="BL247" s="17" t="s">
        <v>121</v>
      </c>
      <c r="BM247" s="184" t="s">
        <v>311</v>
      </c>
    </row>
    <row r="248" spans="1:65" s="2" customFormat="1" ht="19.2">
      <c r="A248" s="34"/>
      <c r="B248" s="35"/>
      <c r="C248" s="36"/>
      <c r="D248" s="186" t="s">
        <v>123</v>
      </c>
      <c r="E248" s="36"/>
      <c r="F248" s="187" t="s">
        <v>310</v>
      </c>
      <c r="G248" s="36"/>
      <c r="H248" s="36"/>
      <c r="I248" s="188"/>
      <c r="J248" s="36"/>
      <c r="K248" s="36"/>
      <c r="L248" s="39"/>
      <c r="M248" s="189"/>
      <c r="N248" s="190"/>
      <c r="O248" s="64"/>
      <c r="P248" s="64"/>
      <c r="Q248" s="64"/>
      <c r="R248" s="64"/>
      <c r="S248" s="64"/>
      <c r="T248" s="65"/>
      <c r="U248" s="34"/>
      <c r="V248" s="34"/>
      <c r="W248" s="34"/>
      <c r="X248" s="34"/>
      <c r="Y248" s="34"/>
      <c r="Z248" s="34"/>
      <c r="AA248" s="34"/>
      <c r="AB248" s="34"/>
      <c r="AC248" s="34"/>
      <c r="AD248" s="34"/>
      <c r="AE248" s="34"/>
      <c r="AT248" s="17" t="s">
        <v>123</v>
      </c>
      <c r="AU248" s="17" t="s">
        <v>82</v>
      </c>
    </row>
    <row r="249" spans="1:65" s="2" customFormat="1" ht="19.2">
      <c r="A249" s="34"/>
      <c r="B249" s="35"/>
      <c r="C249" s="36"/>
      <c r="D249" s="186" t="s">
        <v>124</v>
      </c>
      <c r="E249" s="36"/>
      <c r="F249" s="191" t="s">
        <v>312</v>
      </c>
      <c r="G249" s="36"/>
      <c r="H249" s="36"/>
      <c r="I249" s="188"/>
      <c r="J249" s="36"/>
      <c r="K249" s="36"/>
      <c r="L249" s="39"/>
      <c r="M249" s="189"/>
      <c r="N249" s="190"/>
      <c r="O249" s="64"/>
      <c r="P249" s="64"/>
      <c r="Q249" s="64"/>
      <c r="R249" s="64"/>
      <c r="S249" s="64"/>
      <c r="T249" s="65"/>
      <c r="U249" s="34"/>
      <c r="V249" s="34"/>
      <c r="W249" s="34"/>
      <c r="X249" s="34"/>
      <c r="Y249" s="34"/>
      <c r="Z249" s="34"/>
      <c r="AA249" s="34"/>
      <c r="AB249" s="34"/>
      <c r="AC249" s="34"/>
      <c r="AD249" s="34"/>
      <c r="AE249" s="34"/>
      <c r="AT249" s="17" t="s">
        <v>124</v>
      </c>
      <c r="AU249" s="17" t="s">
        <v>82</v>
      </c>
    </row>
    <row r="250" spans="1:65" s="2" customFormat="1" ht="13.8" customHeight="1">
      <c r="A250" s="34"/>
      <c r="B250" s="35"/>
      <c r="C250" s="192" t="s">
        <v>313</v>
      </c>
      <c r="D250" s="192" t="s">
        <v>131</v>
      </c>
      <c r="E250" s="193" t="s">
        <v>208</v>
      </c>
      <c r="F250" s="194" t="s">
        <v>209</v>
      </c>
      <c r="G250" s="195" t="s">
        <v>160</v>
      </c>
      <c r="H250" s="196">
        <v>152</v>
      </c>
      <c r="I250" s="197"/>
      <c r="J250" s="198">
        <f>ROUND(I250*H250,2)</f>
        <v>0</v>
      </c>
      <c r="K250" s="194" t="s">
        <v>19</v>
      </c>
      <c r="L250" s="199"/>
      <c r="M250" s="200" t="s">
        <v>19</v>
      </c>
      <c r="N250" s="201" t="s">
        <v>43</v>
      </c>
      <c r="O250" s="64"/>
      <c r="P250" s="182">
        <f>O250*H250</f>
        <v>0</v>
      </c>
      <c r="Q250" s="182">
        <v>0</v>
      </c>
      <c r="R250" s="182">
        <f>Q250*H250</f>
        <v>0</v>
      </c>
      <c r="S250" s="182">
        <v>0</v>
      </c>
      <c r="T250" s="183">
        <f>S250*H250</f>
        <v>0</v>
      </c>
      <c r="U250" s="34"/>
      <c r="V250" s="34"/>
      <c r="W250" s="34"/>
      <c r="X250" s="34"/>
      <c r="Y250" s="34"/>
      <c r="Z250" s="34"/>
      <c r="AA250" s="34"/>
      <c r="AB250" s="34"/>
      <c r="AC250" s="34"/>
      <c r="AD250" s="34"/>
      <c r="AE250" s="34"/>
      <c r="AR250" s="184" t="s">
        <v>135</v>
      </c>
      <c r="AT250" s="184" t="s">
        <v>131</v>
      </c>
      <c r="AU250" s="184" t="s">
        <v>82</v>
      </c>
      <c r="AY250" s="17" t="s">
        <v>114</v>
      </c>
      <c r="BE250" s="185">
        <f>IF(N250="základní",J250,0)</f>
        <v>0</v>
      </c>
      <c r="BF250" s="185">
        <f>IF(N250="snížená",J250,0)</f>
        <v>0</v>
      </c>
      <c r="BG250" s="185">
        <f>IF(N250="zákl. přenesená",J250,0)</f>
        <v>0</v>
      </c>
      <c r="BH250" s="185">
        <f>IF(N250="sníž. přenesená",J250,0)</f>
        <v>0</v>
      </c>
      <c r="BI250" s="185">
        <f>IF(N250="nulová",J250,0)</f>
        <v>0</v>
      </c>
      <c r="BJ250" s="17" t="s">
        <v>80</v>
      </c>
      <c r="BK250" s="185">
        <f>ROUND(I250*H250,2)</f>
        <v>0</v>
      </c>
      <c r="BL250" s="17" t="s">
        <v>121</v>
      </c>
      <c r="BM250" s="184" t="s">
        <v>314</v>
      </c>
    </row>
    <row r="251" spans="1:65" s="2" customFormat="1" ht="10.199999999999999">
      <c r="A251" s="34"/>
      <c r="B251" s="35"/>
      <c r="C251" s="36"/>
      <c r="D251" s="186" t="s">
        <v>123</v>
      </c>
      <c r="E251" s="36"/>
      <c r="F251" s="187" t="s">
        <v>209</v>
      </c>
      <c r="G251" s="36"/>
      <c r="H251" s="36"/>
      <c r="I251" s="188"/>
      <c r="J251" s="36"/>
      <c r="K251" s="36"/>
      <c r="L251" s="39"/>
      <c r="M251" s="189"/>
      <c r="N251" s="190"/>
      <c r="O251" s="64"/>
      <c r="P251" s="64"/>
      <c r="Q251" s="64"/>
      <c r="R251" s="64"/>
      <c r="S251" s="64"/>
      <c r="T251" s="65"/>
      <c r="U251" s="34"/>
      <c r="V251" s="34"/>
      <c r="W251" s="34"/>
      <c r="X251" s="34"/>
      <c r="Y251" s="34"/>
      <c r="Z251" s="34"/>
      <c r="AA251" s="34"/>
      <c r="AB251" s="34"/>
      <c r="AC251" s="34"/>
      <c r="AD251" s="34"/>
      <c r="AE251" s="34"/>
      <c r="AT251" s="17" t="s">
        <v>123</v>
      </c>
      <c r="AU251" s="17" t="s">
        <v>82</v>
      </c>
    </row>
    <row r="252" spans="1:65" s="2" customFormat="1" ht="28.8">
      <c r="A252" s="34"/>
      <c r="B252" s="35"/>
      <c r="C252" s="36"/>
      <c r="D252" s="186" t="s">
        <v>124</v>
      </c>
      <c r="E252" s="36"/>
      <c r="F252" s="191" t="s">
        <v>261</v>
      </c>
      <c r="G252" s="36"/>
      <c r="H252" s="36"/>
      <c r="I252" s="188"/>
      <c r="J252" s="36"/>
      <c r="K252" s="36"/>
      <c r="L252" s="39"/>
      <c r="M252" s="189"/>
      <c r="N252" s="190"/>
      <c r="O252" s="64"/>
      <c r="P252" s="64"/>
      <c r="Q252" s="64"/>
      <c r="R252" s="64"/>
      <c r="S252" s="64"/>
      <c r="T252" s="65"/>
      <c r="U252" s="34"/>
      <c r="V252" s="34"/>
      <c r="W252" s="34"/>
      <c r="X252" s="34"/>
      <c r="Y252" s="34"/>
      <c r="Z252" s="34"/>
      <c r="AA252" s="34"/>
      <c r="AB252" s="34"/>
      <c r="AC252" s="34"/>
      <c r="AD252" s="34"/>
      <c r="AE252" s="34"/>
      <c r="AT252" s="17" t="s">
        <v>124</v>
      </c>
      <c r="AU252" s="17" t="s">
        <v>82</v>
      </c>
    </row>
    <row r="253" spans="1:65" s="2" customFormat="1" ht="13.8" customHeight="1">
      <c r="A253" s="34"/>
      <c r="B253" s="35"/>
      <c r="C253" s="192" t="s">
        <v>315</v>
      </c>
      <c r="D253" s="192" t="s">
        <v>131</v>
      </c>
      <c r="E253" s="193" t="s">
        <v>223</v>
      </c>
      <c r="F253" s="194" t="s">
        <v>224</v>
      </c>
      <c r="G253" s="195" t="s">
        <v>182</v>
      </c>
      <c r="H253" s="196">
        <v>316</v>
      </c>
      <c r="I253" s="197"/>
      <c r="J253" s="198">
        <f>ROUND(I253*H253,2)</f>
        <v>0</v>
      </c>
      <c r="K253" s="194" t="s">
        <v>19</v>
      </c>
      <c r="L253" s="199"/>
      <c r="M253" s="200" t="s">
        <v>19</v>
      </c>
      <c r="N253" s="201" t="s">
        <v>43</v>
      </c>
      <c r="O253" s="64"/>
      <c r="P253" s="182">
        <f>O253*H253</f>
        <v>0</v>
      </c>
      <c r="Q253" s="182">
        <v>0</v>
      </c>
      <c r="R253" s="182">
        <f>Q253*H253</f>
        <v>0</v>
      </c>
      <c r="S253" s="182">
        <v>0</v>
      </c>
      <c r="T253" s="183">
        <f>S253*H253</f>
        <v>0</v>
      </c>
      <c r="U253" s="34"/>
      <c r="V253" s="34"/>
      <c r="W253" s="34"/>
      <c r="X253" s="34"/>
      <c r="Y253" s="34"/>
      <c r="Z253" s="34"/>
      <c r="AA253" s="34"/>
      <c r="AB253" s="34"/>
      <c r="AC253" s="34"/>
      <c r="AD253" s="34"/>
      <c r="AE253" s="34"/>
      <c r="AR253" s="184" t="s">
        <v>135</v>
      </c>
      <c r="AT253" s="184" t="s">
        <v>131</v>
      </c>
      <c r="AU253" s="184" t="s">
        <v>82</v>
      </c>
      <c r="AY253" s="17" t="s">
        <v>114</v>
      </c>
      <c r="BE253" s="185">
        <f>IF(N253="základní",J253,0)</f>
        <v>0</v>
      </c>
      <c r="BF253" s="185">
        <f>IF(N253="snížená",J253,0)</f>
        <v>0</v>
      </c>
      <c r="BG253" s="185">
        <f>IF(N253="zákl. přenesená",J253,0)</f>
        <v>0</v>
      </c>
      <c r="BH253" s="185">
        <f>IF(N253="sníž. přenesená",J253,0)</f>
        <v>0</v>
      </c>
      <c r="BI253" s="185">
        <f>IF(N253="nulová",J253,0)</f>
        <v>0</v>
      </c>
      <c r="BJ253" s="17" t="s">
        <v>80</v>
      </c>
      <c r="BK253" s="185">
        <f>ROUND(I253*H253,2)</f>
        <v>0</v>
      </c>
      <c r="BL253" s="17" t="s">
        <v>121</v>
      </c>
      <c r="BM253" s="184" t="s">
        <v>316</v>
      </c>
    </row>
    <row r="254" spans="1:65" s="2" customFormat="1" ht="10.199999999999999">
      <c r="A254" s="34"/>
      <c r="B254" s="35"/>
      <c r="C254" s="36"/>
      <c r="D254" s="186" t="s">
        <v>123</v>
      </c>
      <c r="E254" s="36"/>
      <c r="F254" s="187" t="s">
        <v>224</v>
      </c>
      <c r="G254" s="36"/>
      <c r="H254" s="36"/>
      <c r="I254" s="188"/>
      <c r="J254" s="36"/>
      <c r="K254" s="36"/>
      <c r="L254" s="39"/>
      <c r="M254" s="189"/>
      <c r="N254" s="190"/>
      <c r="O254" s="64"/>
      <c r="P254" s="64"/>
      <c r="Q254" s="64"/>
      <c r="R254" s="64"/>
      <c r="S254" s="64"/>
      <c r="T254" s="65"/>
      <c r="U254" s="34"/>
      <c r="V254" s="34"/>
      <c r="W254" s="34"/>
      <c r="X254" s="34"/>
      <c r="Y254" s="34"/>
      <c r="Z254" s="34"/>
      <c r="AA254" s="34"/>
      <c r="AB254" s="34"/>
      <c r="AC254" s="34"/>
      <c r="AD254" s="34"/>
      <c r="AE254" s="34"/>
      <c r="AT254" s="17" t="s">
        <v>123</v>
      </c>
      <c r="AU254" s="17" t="s">
        <v>82</v>
      </c>
    </row>
    <row r="255" spans="1:65" s="13" customFormat="1" ht="10.199999999999999">
      <c r="B255" s="202"/>
      <c r="C255" s="203"/>
      <c r="D255" s="186" t="s">
        <v>137</v>
      </c>
      <c r="E255" s="204" t="s">
        <v>19</v>
      </c>
      <c r="F255" s="205" t="s">
        <v>317</v>
      </c>
      <c r="G255" s="203"/>
      <c r="H255" s="206">
        <v>316</v>
      </c>
      <c r="I255" s="207"/>
      <c r="J255" s="203"/>
      <c r="K255" s="203"/>
      <c r="L255" s="208"/>
      <c r="M255" s="209"/>
      <c r="N255" s="210"/>
      <c r="O255" s="210"/>
      <c r="P255" s="210"/>
      <c r="Q255" s="210"/>
      <c r="R255" s="210"/>
      <c r="S255" s="210"/>
      <c r="T255" s="211"/>
      <c r="AT255" s="212" t="s">
        <v>137</v>
      </c>
      <c r="AU255" s="212" t="s">
        <v>82</v>
      </c>
      <c r="AV255" s="13" t="s">
        <v>82</v>
      </c>
      <c r="AW255" s="13" t="s">
        <v>33</v>
      </c>
      <c r="AX255" s="13" t="s">
        <v>72</v>
      </c>
      <c r="AY255" s="212" t="s">
        <v>114</v>
      </c>
    </row>
    <row r="256" spans="1:65" s="14" customFormat="1" ht="10.199999999999999">
      <c r="B256" s="213"/>
      <c r="C256" s="214"/>
      <c r="D256" s="186" t="s">
        <v>137</v>
      </c>
      <c r="E256" s="215" t="s">
        <v>19</v>
      </c>
      <c r="F256" s="216" t="s">
        <v>139</v>
      </c>
      <c r="G256" s="214"/>
      <c r="H256" s="217">
        <v>316</v>
      </c>
      <c r="I256" s="218"/>
      <c r="J256" s="214"/>
      <c r="K256" s="214"/>
      <c r="L256" s="219"/>
      <c r="M256" s="220"/>
      <c r="N256" s="221"/>
      <c r="O256" s="221"/>
      <c r="P256" s="221"/>
      <c r="Q256" s="221"/>
      <c r="R256" s="221"/>
      <c r="S256" s="221"/>
      <c r="T256" s="222"/>
      <c r="AT256" s="223" t="s">
        <v>137</v>
      </c>
      <c r="AU256" s="223" t="s">
        <v>82</v>
      </c>
      <c r="AV256" s="14" t="s">
        <v>121</v>
      </c>
      <c r="AW256" s="14" t="s">
        <v>33</v>
      </c>
      <c r="AX256" s="14" t="s">
        <v>80</v>
      </c>
      <c r="AY256" s="223" t="s">
        <v>114</v>
      </c>
    </row>
    <row r="257" spans="1:65" s="2" customFormat="1" ht="13.8" customHeight="1">
      <c r="A257" s="34"/>
      <c r="B257" s="35"/>
      <c r="C257" s="192" t="s">
        <v>318</v>
      </c>
      <c r="D257" s="192" t="s">
        <v>131</v>
      </c>
      <c r="E257" s="193" t="s">
        <v>319</v>
      </c>
      <c r="F257" s="194" t="s">
        <v>320</v>
      </c>
      <c r="G257" s="195" t="s">
        <v>182</v>
      </c>
      <c r="H257" s="196">
        <v>80</v>
      </c>
      <c r="I257" s="197"/>
      <c r="J257" s="198">
        <f>ROUND(I257*H257,2)</f>
        <v>0</v>
      </c>
      <c r="K257" s="194" t="s">
        <v>19</v>
      </c>
      <c r="L257" s="199"/>
      <c r="M257" s="200" t="s">
        <v>19</v>
      </c>
      <c r="N257" s="201" t="s">
        <v>43</v>
      </c>
      <c r="O257" s="64"/>
      <c r="P257" s="182">
        <f>O257*H257</f>
        <v>0</v>
      </c>
      <c r="Q257" s="182">
        <v>0</v>
      </c>
      <c r="R257" s="182">
        <f>Q257*H257</f>
        <v>0</v>
      </c>
      <c r="S257" s="182">
        <v>0</v>
      </c>
      <c r="T257" s="183">
        <f>S257*H257</f>
        <v>0</v>
      </c>
      <c r="U257" s="34"/>
      <c r="V257" s="34"/>
      <c r="W257" s="34"/>
      <c r="X257" s="34"/>
      <c r="Y257" s="34"/>
      <c r="Z257" s="34"/>
      <c r="AA257" s="34"/>
      <c r="AB257" s="34"/>
      <c r="AC257" s="34"/>
      <c r="AD257" s="34"/>
      <c r="AE257" s="34"/>
      <c r="AR257" s="184" t="s">
        <v>135</v>
      </c>
      <c r="AT257" s="184" t="s">
        <v>131</v>
      </c>
      <c r="AU257" s="184" t="s">
        <v>82</v>
      </c>
      <c r="AY257" s="17" t="s">
        <v>114</v>
      </c>
      <c r="BE257" s="185">
        <f>IF(N257="základní",J257,0)</f>
        <v>0</v>
      </c>
      <c r="BF257" s="185">
        <f>IF(N257="snížená",J257,0)</f>
        <v>0</v>
      </c>
      <c r="BG257" s="185">
        <f>IF(N257="zákl. přenesená",J257,0)</f>
        <v>0</v>
      </c>
      <c r="BH257" s="185">
        <f>IF(N257="sníž. přenesená",J257,0)</f>
        <v>0</v>
      </c>
      <c r="BI257" s="185">
        <f>IF(N257="nulová",J257,0)</f>
        <v>0</v>
      </c>
      <c r="BJ257" s="17" t="s">
        <v>80</v>
      </c>
      <c r="BK257" s="185">
        <f>ROUND(I257*H257,2)</f>
        <v>0</v>
      </c>
      <c r="BL257" s="17" t="s">
        <v>121</v>
      </c>
      <c r="BM257" s="184" t="s">
        <v>321</v>
      </c>
    </row>
    <row r="258" spans="1:65" s="2" customFormat="1" ht="10.199999999999999">
      <c r="A258" s="34"/>
      <c r="B258" s="35"/>
      <c r="C258" s="36"/>
      <c r="D258" s="186" t="s">
        <v>123</v>
      </c>
      <c r="E258" s="36"/>
      <c r="F258" s="187" t="s">
        <v>320</v>
      </c>
      <c r="G258" s="36"/>
      <c r="H258" s="36"/>
      <c r="I258" s="188"/>
      <c r="J258" s="36"/>
      <c r="K258" s="36"/>
      <c r="L258" s="39"/>
      <c r="M258" s="189"/>
      <c r="N258" s="190"/>
      <c r="O258" s="64"/>
      <c r="P258" s="64"/>
      <c r="Q258" s="64"/>
      <c r="R258" s="64"/>
      <c r="S258" s="64"/>
      <c r="T258" s="65"/>
      <c r="U258" s="34"/>
      <c r="V258" s="34"/>
      <c r="W258" s="34"/>
      <c r="X258" s="34"/>
      <c r="Y258" s="34"/>
      <c r="Z258" s="34"/>
      <c r="AA258" s="34"/>
      <c r="AB258" s="34"/>
      <c r="AC258" s="34"/>
      <c r="AD258" s="34"/>
      <c r="AE258" s="34"/>
      <c r="AT258" s="17" t="s">
        <v>123</v>
      </c>
      <c r="AU258" s="17" t="s">
        <v>82</v>
      </c>
    </row>
    <row r="259" spans="1:65" s="13" customFormat="1" ht="10.199999999999999">
      <c r="B259" s="202"/>
      <c r="C259" s="203"/>
      <c r="D259" s="186" t="s">
        <v>137</v>
      </c>
      <c r="E259" s="204" t="s">
        <v>19</v>
      </c>
      <c r="F259" s="205" t="s">
        <v>322</v>
      </c>
      <c r="G259" s="203"/>
      <c r="H259" s="206">
        <v>80</v>
      </c>
      <c r="I259" s="207"/>
      <c r="J259" s="203"/>
      <c r="K259" s="203"/>
      <c r="L259" s="208"/>
      <c r="M259" s="209"/>
      <c r="N259" s="210"/>
      <c r="O259" s="210"/>
      <c r="P259" s="210"/>
      <c r="Q259" s="210"/>
      <c r="R259" s="210"/>
      <c r="S259" s="210"/>
      <c r="T259" s="211"/>
      <c r="AT259" s="212" t="s">
        <v>137</v>
      </c>
      <c r="AU259" s="212" t="s">
        <v>82</v>
      </c>
      <c r="AV259" s="13" t="s">
        <v>82</v>
      </c>
      <c r="AW259" s="13" t="s">
        <v>33</v>
      </c>
      <c r="AX259" s="13" t="s">
        <v>72</v>
      </c>
      <c r="AY259" s="212" t="s">
        <v>114</v>
      </c>
    </row>
    <row r="260" spans="1:65" s="14" customFormat="1" ht="10.199999999999999">
      <c r="B260" s="213"/>
      <c r="C260" s="214"/>
      <c r="D260" s="186" t="s">
        <v>137</v>
      </c>
      <c r="E260" s="215" t="s">
        <v>19</v>
      </c>
      <c r="F260" s="216" t="s">
        <v>139</v>
      </c>
      <c r="G260" s="214"/>
      <c r="H260" s="217">
        <v>80</v>
      </c>
      <c r="I260" s="218"/>
      <c r="J260" s="214"/>
      <c r="K260" s="214"/>
      <c r="L260" s="219"/>
      <c r="M260" s="220"/>
      <c r="N260" s="221"/>
      <c r="O260" s="221"/>
      <c r="P260" s="221"/>
      <c r="Q260" s="221"/>
      <c r="R260" s="221"/>
      <c r="S260" s="221"/>
      <c r="T260" s="222"/>
      <c r="AT260" s="223" t="s">
        <v>137</v>
      </c>
      <c r="AU260" s="223" t="s">
        <v>82</v>
      </c>
      <c r="AV260" s="14" t="s">
        <v>121</v>
      </c>
      <c r="AW260" s="14" t="s">
        <v>33</v>
      </c>
      <c r="AX260" s="14" t="s">
        <v>80</v>
      </c>
      <c r="AY260" s="223" t="s">
        <v>114</v>
      </c>
    </row>
    <row r="261" spans="1:65" s="2" customFormat="1" ht="13.8" customHeight="1">
      <c r="A261" s="34"/>
      <c r="B261" s="35"/>
      <c r="C261" s="192" t="s">
        <v>323</v>
      </c>
      <c r="D261" s="192" t="s">
        <v>131</v>
      </c>
      <c r="E261" s="193" t="s">
        <v>324</v>
      </c>
      <c r="F261" s="194" t="s">
        <v>325</v>
      </c>
      <c r="G261" s="195" t="s">
        <v>182</v>
      </c>
      <c r="H261" s="196">
        <v>80</v>
      </c>
      <c r="I261" s="197"/>
      <c r="J261" s="198">
        <f>ROUND(I261*H261,2)</f>
        <v>0</v>
      </c>
      <c r="K261" s="194" t="s">
        <v>19</v>
      </c>
      <c r="L261" s="199"/>
      <c r="M261" s="200" t="s">
        <v>19</v>
      </c>
      <c r="N261" s="201" t="s">
        <v>43</v>
      </c>
      <c r="O261" s="64"/>
      <c r="P261" s="182">
        <f>O261*H261</f>
        <v>0</v>
      </c>
      <c r="Q261" s="182">
        <v>0</v>
      </c>
      <c r="R261" s="182">
        <f>Q261*H261</f>
        <v>0</v>
      </c>
      <c r="S261" s="182">
        <v>0</v>
      </c>
      <c r="T261" s="183">
        <f>S261*H261</f>
        <v>0</v>
      </c>
      <c r="U261" s="34"/>
      <c r="V261" s="34"/>
      <c r="W261" s="34"/>
      <c r="X261" s="34"/>
      <c r="Y261" s="34"/>
      <c r="Z261" s="34"/>
      <c r="AA261" s="34"/>
      <c r="AB261" s="34"/>
      <c r="AC261" s="34"/>
      <c r="AD261" s="34"/>
      <c r="AE261" s="34"/>
      <c r="AR261" s="184" t="s">
        <v>135</v>
      </c>
      <c r="AT261" s="184" t="s">
        <v>131</v>
      </c>
      <c r="AU261" s="184" t="s">
        <v>82</v>
      </c>
      <c r="AY261" s="17" t="s">
        <v>114</v>
      </c>
      <c r="BE261" s="185">
        <f>IF(N261="základní",J261,0)</f>
        <v>0</v>
      </c>
      <c r="BF261" s="185">
        <f>IF(N261="snížená",J261,0)</f>
        <v>0</v>
      </c>
      <c r="BG261" s="185">
        <f>IF(N261="zákl. přenesená",J261,0)</f>
        <v>0</v>
      </c>
      <c r="BH261" s="185">
        <f>IF(N261="sníž. přenesená",J261,0)</f>
        <v>0</v>
      </c>
      <c r="BI261" s="185">
        <f>IF(N261="nulová",J261,0)</f>
        <v>0</v>
      </c>
      <c r="BJ261" s="17" t="s">
        <v>80</v>
      </c>
      <c r="BK261" s="185">
        <f>ROUND(I261*H261,2)</f>
        <v>0</v>
      </c>
      <c r="BL261" s="17" t="s">
        <v>121</v>
      </c>
      <c r="BM261" s="184" t="s">
        <v>326</v>
      </c>
    </row>
    <row r="262" spans="1:65" s="2" customFormat="1" ht="10.199999999999999">
      <c r="A262" s="34"/>
      <c r="B262" s="35"/>
      <c r="C262" s="36"/>
      <c r="D262" s="186" t="s">
        <v>123</v>
      </c>
      <c r="E262" s="36"/>
      <c r="F262" s="187" t="s">
        <v>325</v>
      </c>
      <c r="G262" s="36"/>
      <c r="H262" s="36"/>
      <c r="I262" s="188"/>
      <c r="J262" s="36"/>
      <c r="K262" s="36"/>
      <c r="L262" s="39"/>
      <c r="M262" s="189"/>
      <c r="N262" s="190"/>
      <c r="O262" s="64"/>
      <c r="P262" s="64"/>
      <c r="Q262" s="64"/>
      <c r="R262" s="64"/>
      <c r="S262" s="64"/>
      <c r="T262" s="65"/>
      <c r="U262" s="34"/>
      <c r="V262" s="34"/>
      <c r="W262" s="34"/>
      <c r="X262" s="34"/>
      <c r="Y262" s="34"/>
      <c r="Z262" s="34"/>
      <c r="AA262" s="34"/>
      <c r="AB262" s="34"/>
      <c r="AC262" s="34"/>
      <c r="AD262" s="34"/>
      <c r="AE262" s="34"/>
      <c r="AT262" s="17" t="s">
        <v>123</v>
      </c>
      <c r="AU262" s="17" t="s">
        <v>82</v>
      </c>
    </row>
    <row r="263" spans="1:65" s="2" customFormat="1" ht="13.8" customHeight="1">
      <c r="A263" s="34"/>
      <c r="B263" s="35"/>
      <c r="C263" s="192" t="s">
        <v>327</v>
      </c>
      <c r="D263" s="192" t="s">
        <v>131</v>
      </c>
      <c r="E263" s="193" t="s">
        <v>328</v>
      </c>
      <c r="F263" s="194" t="s">
        <v>329</v>
      </c>
      <c r="G263" s="195" t="s">
        <v>182</v>
      </c>
      <c r="H263" s="196">
        <v>80</v>
      </c>
      <c r="I263" s="197"/>
      <c r="J263" s="198">
        <f>ROUND(I263*H263,2)</f>
        <v>0</v>
      </c>
      <c r="K263" s="194" t="s">
        <v>19</v>
      </c>
      <c r="L263" s="199"/>
      <c r="M263" s="200" t="s">
        <v>19</v>
      </c>
      <c r="N263" s="201" t="s">
        <v>43</v>
      </c>
      <c r="O263" s="64"/>
      <c r="P263" s="182">
        <f>O263*H263</f>
        <v>0</v>
      </c>
      <c r="Q263" s="182">
        <v>0</v>
      </c>
      <c r="R263" s="182">
        <f>Q263*H263</f>
        <v>0</v>
      </c>
      <c r="S263" s="182">
        <v>0</v>
      </c>
      <c r="T263" s="183">
        <f>S263*H263</f>
        <v>0</v>
      </c>
      <c r="U263" s="34"/>
      <c r="V263" s="34"/>
      <c r="W263" s="34"/>
      <c r="X263" s="34"/>
      <c r="Y263" s="34"/>
      <c r="Z263" s="34"/>
      <c r="AA263" s="34"/>
      <c r="AB263" s="34"/>
      <c r="AC263" s="34"/>
      <c r="AD263" s="34"/>
      <c r="AE263" s="34"/>
      <c r="AR263" s="184" t="s">
        <v>135</v>
      </c>
      <c r="AT263" s="184" t="s">
        <v>131</v>
      </c>
      <c r="AU263" s="184" t="s">
        <v>82</v>
      </c>
      <c r="AY263" s="17" t="s">
        <v>114</v>
      </c>
      <c r="BE263" s="185">
        <f>IF(N263="základní",J263,0)</f>
        <v>0</v>
      </c>
      <c r="BF263" s="185">
        <f>IF(N263="snížená",J263,0)</f>
        <v>0</v>
      </c>
      <c r="BG263" s="185">
        <f>IF(N263="zákl. přenesená",J263,0)</f>
        <v>0</v>
      </c>
      <c r="BH263" s="185">
        <f>IF(N263="sníž. přenesená",J263,0)</f>
        <v>0</v>
      </c>
      <c r="BI263" s="185">
        <f>IF(N263="nulová",J263,0)</f>
        <v>0</v>
      </c>
      <c r="BJ263" s="17" t="s">
        <v>80</v>
      </c>
      <c r="BK263" s="185">
        <f>ROUND(I263*H263,2)</f>
        <v>0</v>
      </c>
      <c r="BL263" s="17" t="s">
        <v>121</v>
      </c>
      <c r="BM263" s="184" t="s">
        <v>330</v>
      </c>
    </row>
    <row r="264" spans="1:65" s="2" customFormat="1" ht="10.199999999999999">
      <c r="A264" s="34"/>
      <c r="B264" s="35"/>
      <c r="C264" s="36"/>
      <c r="D264" s="186" t="s">
        <v>123</v>
      </c>
      <c r="E264" s="36"/>
      <c r="F264" s="187" t="s">
        <v>329</v>
      </c>
      <c r="G264" s="36"/>
      <c r="H264" s="36"/>
      <c r="I264" s="188"/>
      <c r="J264" s="36"/>
      <c r="K264" s="36"/>
      <c r="L264" s="39"/>
      <c r="M264" s="189"/>
      <c r="N264" s="190"/>
      <c r="O264" s="64"/>
      <c r="P264" s="64"/>
      <c r="Q264" s="64"/>
      <c r="R264" s="64"/>
      <c r="S264" s="64"/>
      <c r="T264" s="65"/>
      <c r="U264" s="34"/>
      <c r="V264" s="34"/>
      <c r="W264" s="34"/>
      <c r="X264" s="34"/>
      <c r="Y264" s="34"/>
      <c r="Z264" s="34"/>
      <c r="AA264" s="34"/>
      <c r="AB264" s="34"/>
      <c r="AC264" s="34"/>
      <c r="AD264" s="34"/>
      <c r="AE264" s="34"/>
      <c r="AT264" s="17" t="s">
        <v>123</v>
      </c>
      <c r="AU264" s="17" t="s">
        <v>82</v>
      </c>
    </row>
    <row r="265" spans="1:65" s="2" customFormat="1" ht="13.8" customHeight="1">
      <c r="A265" s="34"/>
      <c r="B265" s="35"/>
      <c r="C265" s="192" t="s">
        <v>331</v>
      </c>
      <c r="D265" s="192" t="s">
        <v>131</v>
      </c>
      <c r="E265" s="193" t="s">
        <v>195</v>
      </c>
      <c r="F265" s="194" t="s">
        <v>196</v>
      </c>
      <c r="G265" s="195" t="s">
        <v>182</v>
      </c>
      <c r="H265" s="196">
        <v>80</v>
      </c>
      <c r="I265" s="197"/>
      <c r="J265" s="198">
        <f>ROUND(I265*H265,2)</f>
        <v>0</v>
      </c>
      <c r="K265" s="194" t="s">
        <v>19</v>
      </c>
      <c r="L265" s="199"/>
      <c r="M265" s="200" t="s">
        <v>19</v>
      </c>
      <c r="N265" s="201" t="s">
        <v>43</v>
      </c>
      <c r="O265" s="64"/>
      <c r="P265" s="182">
        <f>O265*H265</f>
        <v>0</v>
      </c>
      <c r="Q265" s="182">
        <v>0</v>
      </c>
      <c r="R265" s="182">
        <f>Q265*H265</f>
        <v>0</v>
      </c>
      <c r="S265" s="182">
        <v>0</v>
      </c>
      <c r="T265" s="183">
        <f>S265*H265</f>
        <v>0</v>
      </c>
      <c r="U265" s="34"/>
      <c r="V265" s="34"/>
      <c r="W265" s="34"/>
      <c r="X265" s="34"/>
      <c r="Y265" s="34"/>
      <c r="Z265" s="34"/>
      <c r="AA265" s="34"/>
      <c r="AB265" s="34"/>
      <c r="AC265" s="34"/>
      <c r="AD265" s="34"/>
      <c r="AE265" s="34"/>
      <c r="AR265" s="184" t="s">
        <v>135</v>
      </c>
      <c r="AT265" s="184" t="s">
        <v>131</v>
      </c>
      <c r="AU265" s="184" t="s">
        <v>82</v>
      </c>
      <c r="AY265" s="17" t="s">
        <v>114</v>
      </c>
      <c r="BE265" s="185">
        <f>IF(N265="základní",J265,0)</f>
        <v>0</v>
      </c>
      <c r="BF265" s="185">
        <f>IF(N265="snížená",J265,0)</f>
        <v>0</v>
      </c>
      <c r="BG265" s="185">
        <f>IF(N265="zákl. přenesená",J265,0)</f>
        <v>0</v>
      </c>
      <c r="BH265" s="185">
        <f>IF(N265="sníž. přenesená",J265,0)</f>
        <v>0</v>
      </c>
      <c r="BI265" s="185">
        <f>IF(N265="nulová",J265,0)</f>
        <v>0</v>
      </c>
      <c r="BJ265" s="17" t="s">
        <v>80</v>
      </c>
      <c r="BK265" s="185">
        <f>ROUND(I265*H265,2)</f>
        <v>0</v>
      </c>
      <c r="BL265" s="17" t="s">
        <v>121</v>
      </c>
      <c r="BM265" s="184" t="s">
        <v>332</v>
      </c>
    </row>
    <row r="266" spans="1:65" s="2" customFormat="1" ht="10.199999999999999">
      <c r="A266" s="34"/>
      <c r="B266" s="35"/>
      <c r="C266" s="36"/>
      <c r="D266" s="186" t="s">
        <v>123</v>
      </c>
      <c r="E266" s="36"/>
      <c r="F266" s="187" t="s">
        <v>196</v>
      </c>
      <c r="G266" s="36"/>
      <c r="H266" s="36"/>
      <c r="I266" s="188"/>
      <c r="J266" s="36"/>
      <c r="K266" s="36"/>
      <c r="L266" s="39"/>
      <c r="M266" s="189"/>
      <c r="N266" s="190"/>
      <c r="O266" s="64"/>
      <c r="P266" s="64"/>
      <c r="Q266" s="64"/>
      <c r="R266" s="64"/>
      <c r="S266" s="64"/>
      <c r="T266" s="65"/>
      <c r="U266" s="34"/>
      <c r="V266" s="34"/>
      <c r="W266" s="34"/>
      <c r="X266" s="34"/>
      <c r="Y266" s="34"/>
      <c r="Z266" s="34"/>
      <c r="AA266" s="34"/>
      <c r="AB266" s="34"/>
      <c r="AC266" s="34"/>
      <c r="AD266" s="34"/>
      <c r="AE266" s="34"/>
      <c r="AT266" s="17" t="s">
        <v>123</v>
      </c>
      <c r="AU266" s="17" t="s">
        <v>82</v>
      </c>
    </row>
    <row r="267" spans="1:65" s="2" customFormat="1" ht="22.2" customHeight="1">
      <c r="A267" s="34"/>
      <c r="B267" s="35"/>
      <c r="C267" s="173" t="s">
        <v>333</v>
      </c>
      <c r="D267" s="173" t="s">
        <v>117</v>
      </c>
      <c r="E267" s="174" t="s">
        <v>334</v>
      </c>
      <c r="F267" s="175" t="s">
        <v>335</v>
      </c>
      <c r="G267" s="176" t="s">
        <v>145</v>
      </c>
      <c r="H267" s="177">
        <v>4.8000000000000001E-2</v>
      </c>
      <c r="I267" s="178"/>
      <c r="J267" s="179">
        <f>ROUND(I267*H267,2)</f>
        <v>0</v>
      </c>
      <c r="K267" s="175" t="s">
        <v>19</v>
      </c>
      <c r="L267" s="39"/>
      <c r="M267" s="180" t="s">
        <v>19</v>
      </c>
      <c r="N267" s="181" t="s">
        <v>43</v>
      </c>
      <c r="O267" s="64"/>
      <c r="P267" s="182">
        <f>O267*H267</f>
        <v>0</v>
      </c>
      <c r="Q267" s="182">
        <v>0</v>
      </c>
      <c r="R267" s="182">
        <f>Q267*H267</f>
        <v>0</v>
      </c>
      <c r="S267" s="182">
        <v>0</v>
      </c>
      <c r="T267" s="183">
        <f>S267*H267</f>
        <v>0</v>
      </c>
      <c r="U267" s="34"/>
      <c r="V267" s="34"/>
      <c r="W267" s="34"/>
      <c r="X267" s="34"/>
      <c r="Y267" s="34"/>
      <c r="Z267" s="34"/>
      <c r="AA267" s="34"/>
      <c r="AB267" s="34"/>
      <c r="AC267" s="34"/>
      <c r="AD267" s="34"/>
      <c r="AE267" s="34"/>
      <c r="AR267" s="184" t="s">
        <v>121</v>
      </c>
      <c r="AT267" s="184" t="s">
        <v>117</v>
      </c>
      <c r="AU267" s="184" t="s">
        <v>82</v>
      </c>
      <c r="AY267" s="17" t="s">
        <v>114</v>
      </c>
      <c r="BE267" s="185">
        <f>IF(N267="základní",J267,0)</f>
        <v>0</v>
      </c>
      <c r="BF267" s="185">
        <f>IF(N267="snížená",J267,0)</f>
        <v>0</v>
      </c>
      <c r="BG267" s="185">
        <f>IF(N267="zákl. přenesená",J267,0)</f>
        <v>0</v>
      </c>
      <c r="BH267" s="185">
        <f>IF(N267="sníž. přenesená",J267,0)</f>
        <v>0</v>
      </c>
      <c r="BI267" s="185">
        <f>IF(N267="nulová",J267,0)</f>
        <v>0</v>
      </c>
      <c r="BJ267" s="17" t="s">
        <v>80</v>
      </c>
      <c r="BK267" s="185">
        <f>ROUND(I267*H267,2)</f>
        <v>0</v>
      </c>
      <c r="BL267" s="17" t="s">
        <v>121</v>
      </c>
      <c r="BM267" s="184" t="s">
        <v>336</v>
      </c>
    </row>
    <row r="268" spans="1:65" s="2" customFormat="1" ht="19.2">
      <c r="A268" s="34"/>
      <c r="B268" s="35"/>
      <c r="C268" s="36"/>
      <c r="D268" s="186" t="s">
        <v>123</v>
      </c>
      <c r="E268" s="36"/>
      <c r="F268" s="187" t="s">
        <v>335</v>
      </c>
      <c r="G268" s="36"/>
      <c r="H268" s="36"/>
      <c r="I268" s="188"/>
      <c r="J268" s="36"/>
      <c r="K268" s="36"/>
      <c r="L268" s="39"/>
      <c r="M268" s="189"/>
      <c r="N268" s="190"/>
      <c r="O268" s="64"/>
      <c r="P268" s="64"/>
      <c r="Q268" s="64"/>
      <c r="R268" s="64"/>
      <c r="S268" s="64"/>
      <c r="T268" s="65"/>
      <c r="U268" s="34"/>
      <c r="V268" s="34"/>
      <c r="W268" s="34"/>
      <c r="X268" s="34"/>
      <c r="Y268" s="34"/>
      <c r="Z268" s="34"/>
      <c r="AA268" s="34"/>
      <c r="AB268" s="34"/>
      <c r="AC268" s="34"/>
      <c r="AD268" s="34"/>
      <c r="AE268" s="34"/>
      <c r="AT268" s="17" t="s">
        <v>123</v>
      </c>
      <c r="AU268" s="17" t="s">
        <v>82</v>
      </c>
    </row>
    <row r="269" spans="1:65" s="2" customFormat="1" ht="19.2">
      <c r="A269" s="34"/>
      <c r="B269" s="35"/>
      <c r="C269" s="36"/>
      <c r="D269" s="186" t="s">
        <v>124</v>
      </c>
      <c r="E269" s="36"/>
      <c r="F269" s="191" t="s">
        <v>337</v>
      </c>
      <c r="G269" s="36"/>
      <c r="H269" s="36"/>
      <c r="I269" s="188"/>
      <c r="J269" s="36"/>
      <c r="K269" s="36"/>
      <c r="L269" s="39"/>
      <c r="M269" s="189"/>
      <c r="N269" s="190"/>
      <c r="O269" s="64"/>
      <c r="P269" s="64"/>
      <c r="Q269" s="64"/>
      <c r="R269" s="64"/>
      <c r="S269" s="64"/>
      <c r="T269" s="65"/>
      <c r="U269" s="34"/>
      <c r="V269" s="34"/>
      <c r="W269" s="34"/>
      <c r="X269" s="34"/>
      <c r="Y269" s="34"/>
      <c r="Z269" s="34"/>
      <c r="AA269" s="34"/>
      <c r="AB269" s="34"/>
      <c r="AC269" s="34"/>
      <c r="AD269" s="34"/>
      <c r="AE269" s="34"/>
      <c r="AT269" s="17" t="s">
        <v>124</v>
      </c>
      <c r="AU269" s="17" t="s">
        <v>82</v>
      </c>
    </row>
    <row r="270" spans="1:65" s="13" customFormat="1" ht="10.199999999999999">
      <c r="B270" s="202"/>
      <c r="C270" s="203"/>
      <c r="D270" s="186" t="s">
        <v>137</v>
      </c>
      <c r="E270" s="204" t="s">
        <v>19</v>
      </c>
      <c r="F270" s="205" t="s">
        <v>338</v>
      </c>
      <c r="G270" s="203"/>
      <c r="H270" s="206">
        <v>4.8000000000000001E-2</v>
      </c>
      <c r="I270" s="207"/>
      <c r="J270" s="203"/>
      <c r="K270" s="203"/>
      <c r="L270" s="208"/>
      <c r="M270" s="209"/>
      <c r="N270" s="210"/>
      <c r="O270" s="210"/>
      <c r="P270" s="210"/>
      <c r="Q270" s="210"/>
      <c r="R270" s="210"/>
      <c r="S270" s="210"/>
      <c r="T270" s="211"/>
      <c r="AT270" s="212" t="s">
        <v>137</v>
      </c>
      <c r="AU270" s="212" t="s">
        <v>82</v>
      </c>
      <c r="AV270" s="13" t="s">
        <v>82</v>
      </c>
      <c r="AW270" s="13" t="s">
        <v>33</v>
      </c>
      <c r="AX270" s="13" t="s">
        <v>72</v>
      </c>
      <c r="AY270" s="212" t="s">
        <v>114</v>
      </c>
    </row>
    <row r="271" spans="1:65" s="14" customFormat="1" ht="10.199999999999999">
      <c r="B271" s="213"/>
      <c r="C271" s="214"/>
      <c r="D271" s="186" t="s">
        <v>137</v>
      </c>
      <c r="E271" s="215" t="s">
        <v>19</v>
      </c>
      <c r="F271" s="216" t="s">
        <v>139</v>
      </c>
      <c r="G271" s="214"/>
      <c r="H271" s="217">
        <v>4.8000000000000001E-2</v>
      </c>
      <c r="I271" s="218"/>
      <c r="J271" s="214"/>
      <c r="K271" s="214"/>
      <c r="L271" s="219"/>
      <c r="M271" s="220"/>
      <c r="N271" s="221"/>
      <c r="O271" s="221"/>
      <c r="P271" s="221"/>
      <c r="Q271" s="221"/>
      <c r="R271" s="221"/>
      <c r="S271" s="221"/>
      <c r="T271" s="222"/>
      <c r="AT271" s="223" t="s">
        <v>137</v>
      </c>
      <c r="AU271" s="223" t="s">
        <v>82</v>
      </c>
      <c r="AV271" s="14" t="s">
        <v>121</v>
      </c>
      <c r="AW271" s="14" t="s">
        <v>33</v>
      </c>
      <c r="AX271" s="14" t="s">
        <v>80</v>
      </c>
      <c r="AY271" s="223" t="s">
        <v>114</v>
      </c>
    </row>
    <row r="272" spans="1:65" s="2" customFormat="1" ht="22.2" customHeight="1">
      <c r="A272" s="34"/>
      <c r="B272" s="35"/>
      <c r="C272" s="173" t="s">
        <v>339</v>
      </c>
      <c r="D272" s="173" t="s">
        <v>117</v>
      </c>
      <c r="E272" s="174" t="s">
        <v>340</v>
      </c>
      <c r="F272" s="175" t="s">
        <v>341</v>
      </c>
      <c r="G272" s="176" t="s">
        <v>145</v>
      </c>
      <c r="H272" s="177">
        <v>1.08</v>
      </c>
      <c r="I272" s="178"/>
      <c r="J272" s="179">
        <f>ROUND(I272*H272,2)</f>
        <v>0</v>
      </c>
      <c r="K272" s="175" t="s">
        <v>19</v>
      </c>
      <c r="L272" s="39"/>
      <c r="M272" s="180" t="s">
        <v>19</v>
      </c>
      <c r="N272" s="181" t="s">
        <v>43</v>
      </c>
      <c r="O272" s="64"/>
      <c r="P272" s="182">
        <f>O272*H272</f>
        <v>0</v>
      </c>
      <c r="Q272" s="182">
        <v>0</v>
      </c>
      <c r="R272" s="182">
        <f>Q272*H272</f>
        <v>0</v>
      </c>
      <c r="S272" s="182">
        <v>0</v>
      </c>
      <c r="T272" s="183">
        <f>S272*H272</f>
        <v>0</v>
      </c>
      <c r="U272" s="34"/>
      <c r="V272" s="34"/>
      <c r="W272" s="34"/>
      <c r="X272" s="34"/>
      <c r="Y272" s="34"/>
      <c r="Z272" s="34"/>
      <c r="AA272" s="34"/>
      <c r="AB272" s="34"/>
      <c r="AC272" s="34"/>
      <c r="AD272" s="34"/>
      <c r="AE272" s="34"/>
      <c r="AR272" s="184" t="s">
        <v>121</v>
      </c>
      <c r="AT272" s="184" t="s">
        <v>117</v>
      </c>
      <c r="AU272" s="184" t="s">
        <v>82</v>
      </c>
      <c r="AY272" s="17" t="s">
        <v>114</v>
      </c>
      <c r="BE272" s="185">
        <f>IF(N272="základní",J272,0)</f>
        <v>0</v>
      </c>
      <c r="BF272" s="185">
        <f>IF(N272="snížená",J272,0)</f>
        <v>0</v>
      </c>
      <c r="BG272" s="185">
        <f>IF(N272="zákl. přenesená",J272,0)</f>
        <v>0</v>
      </c>
      <c r="BH272" s="185">
        <f>IF(N272="sníž. přenesená",J272,0)</f>
        <v>0</v>
      </c>
      <c r="BI272" s="185">
        <f>IF(N272="nulová",J272,0)</f>
        <v>0</v>
      </c>
      <c r="BJ272" s="17" t="s">
        <v>80</v>
      </c>
      <c r="BK272" s="185">
        <f>ROUND(I272*H272,2)</f>
        <v>0</v>
      </c>
      <c r="BL272" s="17" t="s">
        <v>121</v>
      </c>
      <c r="BM272" s="184" t="s">
        <v>342</v>
      </c>
    </row>
    <row r="273" spans="1:65" s="2" customFormat="1" ht="19.2">
      <c r="A273" s="34"/>
      <c r="B273" s="35"/>
      <c r="C273" s="36"/>
      <c r="D273" s="186" t="s">
        <v>123</v>
      </c>
      <c r="E273" s="36"/>
      <c r="F273" s="187" t="s">
        <v>341</v>
      </c>
      <c r="G273" s="36"/>
      <c r="H273" s="36"/>
      <c r="I273" s="188"/>
      <c r="J273" s="36"/>
      <c r="K273" s="36"/>
      <c r="L273" s="39"/>
      <c r="M273" s="189"/>
      <c r="N273" s="190"/>
      <c r="O273" s="64"/>
      <c r="P273" s="64"/>
      <c r="Q273" s="64"/>
      <c r="R273" s="64"/>
      <c r="S273" s="64"/>
      <c r="T273" s="65"/>
      <c r="U273" s="34"/>
      <c r="V273" s="34"/>
      <c r="W273" s="34"/>
      <c r="X273" s="34"/>
      <c r="Y273" s="34"/>
      <c r="Z273" s="34"/>
      <c r="AA273" s="34"/>
      <c r="AB273" s="34"/>
      <c r="AC273" s="34"/>
      <c r="AD273" s="34"/>
      <c r="AE273" s="34"/>
      <c r="AT273" s="17" t="s">
        <v>123</v>
      </c>
      <c r="AU273" s="17" t="s">
        <v>82</v>
      </c>
    </row>
    <row r="274" spans="1:65" s="2" customFormat="1" ht="19.2">
      <c r="A274" s="34"/>
      <c r="B274" s="35"/>
      <c r="C274" s="36"/>
      <c r="D274" s="186" t="s">
        <v>124</v>
      </c>
      <c r="E274" s="36"/>
      <c r="F274" s="191" t="s">
        <v>337</v>
      </c>
      <c r="G274" s="36"/>
      <c r="H274" s="36"/>
      <c r="I274" s="188"/>
      <c r="J274" s="36"/>
      <c r="K274" s="36"/>
      <c r="L274" s="39"/>
      <c r="M274" s="189"/>
      <c r="N274" s="190"/>
      <c r="O274" s="64"/>
      <c r="P274" s="64"/>
      <c r="Q274" s="64"/>
      <c r="R274" s="64"/>
      <c r="S274" s="64"/>
      <c r="T274" s="65"/>
      <c r="U274" s="34"/>
      <c r="V274" s="34"/>
      <c r="W274" s="34"/>
      <c r="X274" s="34"/>
      <c r="Y274" s="34"/>
      <c r="Z274" s="34"/>
      <c r="AA274" s="34"/>
      <c r="AB274" s="34"/>
      <c r="AC274" s="34"/>
      <c r="AD274" s="34"/>
      <c r="AE274" s="34"/>
      <c r="AT274" s="17" t="s">
        <v>124</v>
      </c>
      <c r="AU274" s="17" t="s">
        <v>82</v>
      </c>
    </row>
    <row r="275" spans="1:65" s="2" customFormat="1" ht="22.2" customHeight="1">
      <c r="A275" s="34"/>
      <c r="B275" s="35"/>
      <c r="C275" s="173" t="s">
        <v>343</v>
      </c>
      <c r="D275" s="173" t="s">
        <v>117</v>
      </c>
      <c r="E275" s="174" t="s">
        <v>344</v>
      </c>
      <c r="F275" s="175" t="s">
        <v>345</v>
      </c>
      <c r="G275" s="176" t="s">
        <v>145</v>
      </c>
      <c r="H275" s="177">
        <v>0.47</v>
      </c>
      <c r="I275" s="178"/>
      <c r="J275" s="179">
        <f>ROUND(I275*H275,2)</f>
        <v>0</v>
      </c>
      <c r="K275" s="175" t="s">
        <v>19</v>
      </c>
      <c r="L275" s="39"/>
      <c r="M275" s="180" t="s">
        <v>19</v>
      </c>
      <c r="N275" s="181" t="s">
        <v>43</v>
      </c>
      <c r="O275" s="64"/>
      <c r="P275" s="182">
        <f>O275*H275</f>
        <v>0</v>
      </c>
      <c r="Q275" s="182">
        <v>0</v>
      </c>
      <c r="R275" s="182">
        <f>Q275*H275</f>
        <v>0</v>
      </c>
      <c r="S275" s="182">
        <v>0</v>
      </c>
      <c r="T275" s="183">
        <f>S275*H275</f>
        <v>0</v>
      </c>
      <c r="U275" s="34"/>
      <c r="V275" s="34"/>
      <c r="W275" s="34"/>
      <c r="X275" s="34"/>
      <c r="Y275" s="34"/>
      <c r="Z275" s="34"/>
      <c r="AA275" s="34"/>
      <c r="AB275" s="34"/>
      <c r="AC275" s="34"/>
      <c r="AD275" s="34"/>
      <c r="AE275" s="34"/>
      <c r="AR275" s="184" t="s">
        <v>121</v>
      </c>
      <c r="AT275" s="184" t="s">
        <v>117</v>
      </c>
      <c r="AU275" s="184" t="s">
        <v>82</v>
      </c>
      <c r="AY275" s="17" t="s">
        <v>114</v>
      </c>
      <c r="BE275" s="185">
        <f>IF(N275="základní",J275,0)</f>
        <v>0</v>
      </c>
      <c r="BF275" s="185">
        <f>IF(N275="snížená",J275,0)</f>
        <v>0</v>
      </c>
      <c r="BG275" s="185">
        <f>IF(N275="zákl. přenesená",J275,0)</f>
        <v>0</v>
      </c>
      <c r="BH275" s="185">
        <f>IF(N275="sníž. přenesená",J275,0)</f>
        <v>0</v>
      </c>
      <c r="BI275" s="185">
        <f>IF(N275="nulová",J275,0)</f>
        <v>0</v>
      </c>
      <c r="BJ275" s="17" t="s">
        <v>80</v>
      </c>
      <c r="BK275" s="185">
        <f>ROUND(I275*H275,2)</f>
        <v>0</v>
      </c>
      <c r="BL275" s="17" t="s">
        <v>121</v>
      </c>
      <c r="BM275" s="184" t="s">
        <v>346</v>
      </c>
    </row>
    <row r="276" spans="1:65" s="2" customFormat="1" ht="19.2">
      <c r="A276" s="34"/>
      <c r="B276" s="35"/>
      <c r="C276" s="36"/>
      <c r="D276" s="186" t="s">
        <v>123</v>
      </c>
      <c r="E276" s="36"/>
      <c r="F276" s="187" t="s">
        <v>345</v>
      </c>
      <c r="G276" s="36"/>
      <c r="H276" s="36"/>
      <c r="I276" s="188"/>
      <c r="J276" s="36"/>
      <c r="K276" s="36"/>
      <c r="L276" s="39"/>
      <c r="M276" s="189"/>
      <c r="N276" s="190"/>
      <c r="O276" s="64"/>
      <c r="P276" s="64"/>
      <c r="Q276" s="64"/>
      <c r="R276" s="64"/>
      <c r="S276" s="64"/>
      <c r="T276" s="65"/>
      <c r="U276" s="34"/>
      <c r="V276" s="34"/>
      <c r="W276" s="34"/>
      <c r="X276" s="34"/>
      <c r="Y276" s="34"/>
      <c r="Z276" s="34"/>
      <c r="AA276" s="34"/>
      <c r="AB276" s="34"/>
      <c r="AC276" s="34"/>
      <c r="AD276" s="34"/>
      <c r="AE276" s="34"/>
      <c r="AT276" s="17" t="s">
        <v>123</v>
      </c>
      <c r="AU276" s="17" t="s">
        <v>82</v>
      </c>
    </row>
    <row r="277" spans="1:65" s="2" customFormat="1" ht="19.2">
      <c r="A277" s="34"/>
      <c r="B277" s="35"/>
      <c r="C277" s="36"/>
      <c r="D277" s="186" t="s">
        <v>124</v>
      </c>
      <c r="E277" s="36"/>
      <c r="F277" s="191" t="s">
        <v>337</v>
      </c>
      <c r="G277" s="36"/>
      <c r="H277" s="36"/>
      <c r="I277" s="188"/>
      <c r="J277" s="36"/>
      <c r="K277" s="36"/>
      <c r="L277" s="39"/>
      <c r="M277" s="189"/>
      <c r="N277" s="190"/>
      <c r="O277" s="64"/>
      <c r="P277" s="64"/>
      <c r="Q277" s="64"/>
      <c r="R277" s="64"/>
      <c r="S277" s="64"/>
      <c r="T277" s="65"/>
      <c r="U277" s="34"/>
      <c r="V277" s="34"/>
      <c r="W277" s="34"/>
      <c r="X277" s="34"/>
      <c r="Y277" s="34"/>
      <c r="Z277" s="34"/>
      <c r="AA277" s="34"/>
      <c r="AB277" s="34"/>
      <c r="AC277" s="34"/>
      <c r="AD277" s="34"/>
      <c r="AE277" s="34"/>
      <c r="AT277" s="17" t="s">
        <v>124</v>
      </c>
      <c r="AU277" s="17" t="s">
        <v>82</v>
      </c>
    </row>
    <row r="278" spans="1:65" s="2" customFormat="1" ht="22.2" customHeight="1">
      <c r="A278" s="34"/>
      <c r="B278" s="35"/>
      <c r="C278" s="173" t="s">
        <v>347</v>
      </c>
      <c r="D278" s="173" t="s">
        <v>117</v>
      </c>
      <c r="E278" s="174" t="s">
        <v>348</v>
      </c>
      <c r="F278" s="175" t="s">
        <v>349</v>
      </c>
      <c r="G278" s="176" t="s">
        <v>160</v>
      </c>
      <c r="H278" s="177">
        <v>150.96899999999999</v>
      </c>
      <c r="I278" s="178"/>
      <c r="J278" s="179">
        <f>ROUND(I278*H278,2)</f>
        <v>0</v>
      </c>
      <c r="K278" s="175" t="s">
        <v>19</v>
      </c>
      <c r="L278" s="39"/>
      <c r="M278" s="180" t="s">
        <v>19</v>
      </c>
      <c r="N278" s="181" t="s">
        <v>43</v>
      </c>
      <c r="O278" s="64"/>
      <c r="P278" s="182">
        <f>O278*H278</f>
        <v>0</v>
      </c>
      <c r="Q278" s="182">
        <v>0</v>
      </c>
      <c r="R278" s="182">
        <f>Q278*H278</f>
        <v>0</v>
      </c>
      <c r="S278" s="182">
        <v>0</v>
      </c>
      <c r="T278" s="183">
        <f>S278*H278</f>
        <v>0</v>
      </c>
      <c r="U278" s="34"/>
      <c r="V278" s="34"/>
      <c r="W278" s="34"/>
      <c r="X278" s="34"/>
      <c r="Y278" s="34"/>
      <c r="Z278" s="34"/>
      <c r="AA278" s="34"/>
      <c r="AB278" s="34"/>
      <c r="AC278" s="34"/>
      <c r="AD278" s="34"/>
      <c r="AE278" s="34"/>
      <c r="AR278" s="184" t="s">
        <v>121</v>
      </c>
      <c r="AT278" s="184" t="s">
        <v>117</v>
      </c>
      <c r="AU278" s="184" t="s">
        <v>82</v>
      </c>
      <c r="AY278" s="17" t="s">
        <v>114</v>
      </c>
      <c r="BE278" s="185">
        <f>IF(N278="základní",J278,0)</f>
        <v>0</v>
      </c>
      <c r="BF278" s="185">
        <f>IF(N278="snížená",J278,0)</f>
        <v>0</v>
      </c>
      <c r="BG278" s="185">
        <f>IF(N278="zákl. přenesená",J278,0)</f>
        <v>0</v>
      </c>
      <c r="BH278" s="185">
        <f>IF(N278="sníž. přenesená",J278,0)</f>
        <v>0</v>
      </c>
      <c r="BI278" s="185">
        <f>IF(N278="nulová",J278,0)</f>
        <v>0</v>
      </c>
      <c r="BJ278" s="17" t="s">
        <v>80</v>
      </c>
      <c r="BK278" s="185">
        <f>ROUND(I278*H278,2)</f>
        <v>0</v>
      </c>
      <c r="BL278" s="17" t="s">
        <v>121</v>
      </c>
      <c r="BM278" s="184" t="s">
        <v>350</v>
      </c>
    </row>
    <row r="279" spans="1:65" s="2" customFormat="1" ht="19.2">
      <c r="A279" s="34"/>
      <c r="B279" s="35"/>
      <c r="C279" s="36"/>
      <c r="D279" s="186" t="s">
        <v>123</v>
      </c>
      <c r="E279" s="36"/>
      <c r="F279" s="187" t="s">
        <v>349</v>
      </c>
      <c r="G279" s="36"/>
      <c r="H279" s="36"/>
      <c r="I279" s="188"/>
      <c r="J279" s="36"/>
      <c r="K279" s="36"/>
      <c r="L279" s="39"/>
      <c r="M279" s="189"/>
      <c r="N279" s="190"/>
      <c r="O279" s="64"/>
      <c r="P279" s="64"/>
      <c r="Q279" s="64"/>
      <c r="R279" s="64"/>
      <c r="S279" s="64"/>
      <c r="T279" s="65"/>
      <c r="U279" s="34"/>
      <c r="V279" s="34"/>
      <c r="W279" s="34"/>
      <c r="X279" s="34"/>
      <c r="Y279" s="34"/>
      <c r="Z279" s="34"/>
      <c r="AA279" s="34"/>
      <c r="AB279" s="34"/>
      <c r="AC279" s="34"/>
      <c r="AD279" s="34"/>
      <c r="AE279" s="34"/>
      <c r="AT279" s="17" t="s">
        <v>123</v>
      </c>
      <c r="AU279" s="17" t="s">
        <v>82</v>
      </c>
    </row>
    <row r="280" spans="1:65" s="2" customFormat="1" ht="19.2">
      <c r="A280" s="34"/>
      <c r="B280" s="35"/>
      <c r="C280" s="36"/>
      <c r="D280" s="186" t="s">
        <v>124</v>
      </c>
      <c r="E280" s="36"/>
      <c r="F280" s="191" t="s">
        <v>351</v>
      </c>
      <c r="G280" s="36"/>
      <c r="H280" s="36"/>
      <c r="I280" s="188"/>
      <c r="J280" s="36"/>
      <c r="K280" s="36"/>
      <c r="L280" s="39"/>
      <c r="M280" s="189"/>
      <c r="N280" s="190"/>
      <c r="O280" s="64"/>
      <c r="P280" s="64"/>
      <c r="Q280" s="64"/>
      <c r="R280" s="64"/>
      <c r="S280" s="64"/>
      <c r="T280" s="65"/>
      <c r="U280" s="34"/>
      <c r="V280" s="34"/>
      <c r="W280" s="34"/>
      <c r="X280" s="34"/>
      <c r="Y280" s="34"/>
      <c r="Z280" s="34"/>
      <c r="AA280" s="34"/>
      <c r="AB280" s="34"/>
      <c r="AC280" s="34"/>
      <c r="AD280" s="34"/>
      <c r="AE280" s="34"/>
      <c r="AT280" s="17" t="s">
        <v>124</v>
      </c>
      <c r="AU280" s="17" t="s">
        <v>82</v>
      </c>
    </row>
    <row r="281" spans="1:65" s="13" customFormat="1" ht="10.199999999999999">
      <c r="B281" s="202"/>
      <c r="C281" s="203"/>
      <c r="D281" s="186" t="s">
        <v>137</v>
      </c>
      <c r="E281" s="204" t="s">
        <v>19</v>
      </c>
      <c r="F281" s="205" t="s">
        <v>162</v>
      </c>
      <c r="G281" s="203"/>
      <c r="H281" s="206">
        <v>150.96899999999999</v>
      </c>
      <c r="I281" s="207"/>
      <c r="J281" s="203"/>
      <c r="K281" s="203"/>
      <c r="L281" s="208"/>
      <c r="M281" s="209"/>
      <c r="N281" s="210"/>
      <c r="O281" s="210"/>
      <c r="P281" s="210"/>
      <c r="Q281" s="210"/>
      <c r="R281" s="210"/>
      <c r="S281" s="210"/>
      <c r="T281" s="211"/>
      <c r="AT281" s="212" t="s">
        <v>137</v>
      </c>
      <c r="AU281" s="212" t="s">
        <v>82</v>
      </c>
      <c r="AV281" s="13" t="s">
        <v>82</v>
      </c>
      <c r="AW281" s="13" t="s">
        <v>33</v>
      </c>
      <c r="AX281" s="13" t="s">
        <v>72</v>
      </c>
      <c r="AY281" s="212" t="s">
        <v>114</v>
      </c>
    </row>
    <row r="282" spans="1:65" s="14" customFormat="1" ht="10.199999999999999">
      <c r="B282" s="213"/>
      <c r="C282" s="214"/>
      <c r="D282" s="186" t="s">
        <v>137</v>
      </c>
      <c r="E282" s="215" t="s">
        <v>19</v>
      </c>
      <c r="F282" s="216" t="s">
        <v>139</v>
      </c>
      <c r="G282" s="214"/>
      <c r="H282" s="217">
        <v>150.96899999999999</v>
      </c>
      <c r="I282" s="218"/>
      <c r="J282" s="214"/>
      <c r="K282" s="214"/>
      <c r="L282" s="219"/>
      <c r="M282" s="220"/>
      <c r="N282" s="221"/>
      <c r="O282" s="221"/>
      <c r="P282" s="221"/>
      <c r="Q282" s="221"/>
      <c r="R282" s="221"/>
      <c r="S282" s="221"/>
      <c r="T282" s="222"/>
      <c r="AT282" s="223" t="s">
        <v>137</v>
      </c>
      <c r="AU282" s="223" t="s">
        <v>82</v>
      </c>
      <c r="AV282" s="14" t="s">
        <v>121</v>
      </c>
      <c r="AW282" s="14" t="s">
        <v>33</v>
      </c>
      <c r="AX282" s="14" t="s">
        <v>80</v>
      </c>
      <c r="AY282" s="223" t="s">
        <v>114</v>
      </c>
    </row>
    <row r="283" spans="1:65" s="2" customFormat="1" ht="22.2" customHeight="1">
      <c r="A283" s="34"/>
      <c r="B283" s="35"/>
      <c r="C283" s="173" t="s">
        <v>352</v>
      </c>
      <c r="D283" s="173" t="s">
        <v>117</v>
      </c>
      <c r="E283" s="174" t="s">
        <v>353</v>
      </c>
      <c r="F283" s="175" t="s">
        <v>354</v>
      </c>
      <c r="G283" s="176" t="s">
        <v>355</v>
      </c>
      <c r="H283" s="177">
        <v>138</v>
      </c>
      <c r="I283" s="178"/>
      <c r="J283" s="179">
        <f>ROUND(I283*H283,2)</f>
        <v>0</v>
      </c>
      <c r="K283" s="175" t="s">
        <v>19</v>
      </c>
      <c r="L283" s="39"/>
      <c r="M283" s="180" t="s">
        <v>19</v>
      </c>
      <c r="N283" s="181" t="s">
        <v>43</v>
      </c>
      <c r="O283" s="64"/>
      <c r="P283" s="182">
        <f>O283*H283</f>
        <v>0</v>
      </c>
      <c r="Q283" s="182">
        <v>0</v>
      </c>
      <c r="R283" s="182">
        <f>Q283*H283</f>
        <v>0</v>
      </c>
      <c r="S283" s="182">
        <v>0</v>
      </c>
      <c r="T283" s="183">
        <f>S283*H283</f>
        <v>0</v>
      </c>
      <c r="U283" s="34"/>
      <c r="V283" s="34"/>
      <c r="W283" s="34"/>
      <c r="X283" s="34"/>
      <c r="Y283" s="34"/>
      <c r="Z283" s="34"/>
      <c r="AA283" s="34"/>
      <c r="AB283" s="34"/>
      <c r="AC283" s="34"/>
      <c r="AD283" s="34"/>
      <c r="AE283" s="34"/>
      <c r="AR283" s="184" t="s">
        <v>121</v>
      </c>
      <c r="AT283" s="184" t="s">
        <v>117</v>
      </c>
      <c r="AU283" s="184" t="s">
        <v>82</v>
      </c>
      <c r="AY283" s="17" t="s">
        <v>114</v>
      </c>
      <c r="BE283" s="185">
        <f>IF(N283="základní",J283,0)</f>
        <v>0</v>
      </c>
      <c r="BF283" s="185">
        <f>IF(N283="snížená",J283,0)</f>
        <v>0</v>
      </c>
      <c r="BG283" s="185">
        <f>IF(N283="zákl. přenesená",J283,0)</f>
        <v>0</v>
      </c>
      <c r="BH283" s="185">
        <f>IF(N283="sníž. přenesená",J283,0)</f>
        <v>0</v>
      </c>
      <c r="BI283" s="185">
        <f>IF(N283="nulová",J283,0)</f>
        <v>0</v>
      </c>
      <c r="BJ283" s="17" t="s">
        <v>80</v>
      </c>
      <c r="BK283" s="185">
        <f>ROUND(I283*H283,2)</f>
        <v>0</v>
      </c>
      <c r="BL283" s="17" t="s">
        <v>121</v>
      </c>
      <c r="BM283" s="184" t="s">
        <v>356</v>
      </c>
    </row>
    <row r="284" spans="1:65" s="2" customFormat="1" ht="19.2">
      <c r="A284" s="34"/>
      <c r="B284" s="35"/>
      <c r="C284" s="36"/>
      <c r="D284" s="186" t="s">
        <v>123</v>
      </c>
      <c r="E284" s="36"/>
      <c r="F284" s="187" t="s">
        <v>354</v>
      </c>
      <c r="G284" s="36"/>
      <c r="H284" s="36"/>
      <c r="I284" s="188"/>
      <c r="J284" s="36"/>
      <c r="K284" s="36"/>
      <c r="L284" s="39"/>
      <c r="M284" s="189"/>
      <c r="N284" s="190"/>
      <c r="O284" s="64"/>
      <c r="P284" s="64"/>
      <c r="Q284" s="64"/>
      <c r="R284" s="64"/>
      <c r="S284" s="64"/>
      <c r="T284" s="65"/>
      <c r="U284" s="34"/>
      <c r="V284" s="34"/>
      <c r="W284" s="34"/>
      <c r="X284" s="34"/>
      <c r="Y284" s="34"/>
      <c r="Z284" s="34"/>
      <c r="AA284" s="34"/>
      <c r="AB284" s="34"/>
      <c r="AC284" s="34"/>
      <c r="AD284" s="34"/>
      <c r="AE284" s="34"/>
      <c r="AT284" s="17" t="s">
        <v>123</v>
      </c>
      <c r="AU284" s="17" t="s">
        <v>82</v>
      </c>
    </row>
    <row r="285" spans="1:65" s="13" customFormat="1" ht="10.199999999999999">
      <c r="B285" s="202"/>
      <c r="C285" s="203"/>
      <c r="D285" s="186" t="s">
        <v>137</v>
      </c>
      <c r="E285" s="204" t="s">
        <v>19</v>
      </c>
      <c r="F285" s="205" t="s">
        <v>357</v>
      </c>
      <c r="G285" s="203"/>
      <c r="H285" s="206">
        <v>138</v>
      </c>
      <c r="I285" s="207"/>
      <c r="J285" s="203"/>
      <c r="K285" s="203"/>
      <c r="L285" s="208"/>
      <c r="M285" s="209"/>
      <c r="N285" s="210"/>
      <c r="O285" s="210"/>
      <c r="P285" s="210"/>
      <c r="Q285" s="210"/>
      <c r="R285" s="210"/>
      <c r="S285" s="210"/>
      <c r="T285" s="211"/>
      <c r="AT285" s="212" t="s">
        <v>137</v>
      </c>
      <c r="AU285" s="212" t="s">
        <v>82</v>
      </c>
      <c r="AV285" s="13" t="s">
        <v>82</v>
      </c>
      <c r="AW285" s="13" t="s">
        <v>33</v>
      </c>
      <c r="AX285" s="13" t="s">
        <v>72</v>
      </c>
      <c r="AY285" s="212" t="s">
        <v>114</v>
      </c>
    </row>
    <row r="286" spans="1:65" s="14" customFormat="1" ht="10.199999999999999">
      <c r="B286" s="213"/>
      <c r="C286" s="214"/>
      <c r="D286" s="186" t="s">
        <v>137</v>
      </c>
      <c r="E286" s="215" t="s">
        <v>19</v>
      </c>
      <c r="F286" s="216" t="s">
        <v>139</v>
      </c>
      <c r="G286" s="214"/>
      <c r="H286" s="217">
        <v>138</v>
      </c>
      <c r="I286" s="218"/>
      <c r="J286" s="214"/>
      <c r="K286" s="214"/>
      <c r="L286" s="219"/>
      <c r="M286" s="220"/>
      <c r="N286" s="221"/>
      <c r="O286" s="221"/>
      <c r="P286" s="221"/>
      <c r="Q286" s="221"/>
      <c r="R286" s="221"/>
      <c r="S286" s="221"/>
      <c r="T286" s="222"/>
      <c r="AT286" s="223" t="s">
        <v>137</v>
      </c>
      <c r="AU286" s="223" t="s">
        <v>82</v>
      </c>
      <c r="AV286" s="14" t="s">
        <v>121</v>
      </c>
      <c r="AW286" s="14" t="s">
        <v>33</v>
      </c>
      <c r="AX286" s="14" t="s">
        <v>80</v>
      </c>
      <c r="AY286" s="223" t="s">
        <v>114</v>
      </c>
    </row>
    <row r="287" spans="1:65" s="2" customFormat="1" ht="22.2" customHeight="1">
      <c r="A287" s="34"/>
      <c r="B287" s="35"/>
      <c r="C287" s="173" t="s">
        <v>358</v>
      </c>
      <c r="D287" s="173" t="s">
        <v>117</v>
      </c>
      <c r="E287" s="174" t="s">
        <v>359</v>
      </c>
      <c r="F287" s="175" t="s">
        <v>360</v>
      </c>
      <c r="G287" s="176" t="s">
        <v>160</v>
      </c>
      <c r="H287" s="177">
        <v>1896.864</v>
      </c>
      <c r="I287" s="178"/>
      <c r="J287" s="179">
        <f>ROUND(I287*H287,2)</f>
        <v>0</v>
      </c>
      <c r="K287" s="175" t="s">
        <v>19</v>
      </c>
      <c r="L287" s="39"/>
      <c r="M287" s="180" t="s">
        <v>19</v>
      </c>
      <c r="N287" s="181" t="s">
        <v>43</v>
      </c>
      <c r="O287" s="64"/>
      <c r="P287" s="182">
        <f>O287*H287</f>
        <v>0</v>
      </c>
      <c r="Q287" s="182">
        <v>0</v>
      </c>
      <c r="R287" s="182">
        <f>Q287*H287</f>
        <v>0</v>
      </c>
      <c r="S287" s="182">
        <v>0</v>
      </c>
      <c r="T287" s="183">
        <f>S287*H287</f>
        <v>0</v>
      </c>
      <c r="U287" s="34"/>
      <c r="V287" s="34"/>
      <c r="W287" s="34"/>
      <c r="X287" s="34"/>
      <c r="Y287" s="34"/>
      <c r="Z287" s="34"/>
      <c r="AA287" s="34"/>
      <c r="AB287" s="34"/>
      <c r="AC287" s="34"/>
      <c r="AD287" s="34"/>
      <c r="AE287" s="34"/>
      <c r="AR287" s="184" t="s">
        <v>121</v>
      </c>
      <c r="AT287" s="184" t="s">
        <v>117</v>
      </c>
      <c r="AU287" s="184" t="s">
        <v>82</v>
      </c>
      <c r="AY287" s="17" t="s">
        <v>114</v>
      </c>
      <c r="BE287" s="185">
        <f>IF(N287="základní",J287,0)</f>
        <v>0</v>
      </c>
      <c r="BF287" s="185">
        <f>IF(N287="snížená",J287,0)</f>
        <v>0</v>
      </c>
      <c r="BG287" s="185">
        <f>IF(N287="zákl. přenesená",J287,0)</f>
        <v>0</v>
      </c>
      <c r="BH287" s="185">
        <f>IF(N287="sníž. přenesená",J287,0)</f>
        <v>0</v>
      </c>
      <c r="BI287" s="185">
        <f>IF(N287="nulová",J287,0)</f>
        <v>0</v>
      </c>
      <c r="BJ287" s="17" t="s">
        <v>80</v>
      </c>
      <c r="BK287" s="185">
        <f>ROUND(I287*H287,2)</f>
        <v>0</v>
      </c>
      <c r="BL287" s="17" t="s">
        <v>121</v>
      </c>
      <c r="BM287" s="184" t="s">
        <v>361</v>
      </c>
    </row>
    <row r="288" spans="1:65" s="2" customFormat="1" ht="19.2">
      <c r="A288" s="34"/>
      <c r="B288" s="35"/>
      <c r="C288" s="36"/>
      <c r="D288" s="186" t="s">
        <v>123</v>
      </c>
      <c r="E288" s="36"/>
      <c r="F288" s="187" t="s">
        <v>360</v>
      </c>
      <c r="G288" s="36"/>
      <c r="H288" s="36"/>
      <c r="I288" s="188"/>
      <c r="J288" s="36"/>
      <c r="K288" s="36"/>
      <c r="L288" s="39"/>
      <c r="M288" s="189"/>
      <c r="N288" s="190"/>
      <c r="O288" s="64"/>
      <c r="P288" s="64"/>
      <c r="Q288" s="64"/>
      <c r="R288" s="64"/>
      <c r="S288" s="64"/>
      <c r="T288" s="65"/>
      <c r="U288" s="34"/>
      <c r="V288" s="34"/>
      <c r="W288" s="34"/>
      <c r="X288" s="34"/>
      <c r="Y288" s="34"/>
      <c r="Z288" s="34"/>
      <c r="AA288" s="34"/>
      <c r="AB288" s="34"/>
      <c r="AC288" s="34"/>
      <c r="AD288" s="34"/>
      <c r="AE288" s="34"/>
      <c r="AT288" s="17" t="s">
        <v>123</v>
      </c>
      <c r="AU288" s="17" t="s">
        <v>82</v>
      </c>
    </row>
    <row r="289" spans="1:65" s="2" customFormat="1" ht="19.2">
      <c r="A289" s="34"/>
      <c r="B289" s="35"/>
      <c r="C289" s="36"/>
      <c r="D289" s="186" t="s">
        <v>124</v>
      </c>
      <c r="E289" s="36"/>
      <c r="F289" s="191" t="s">
        <v>312</v>
      </c>
      <c r="G289" s="36"/>
      <c r="H289" s="36"/>
      <c r="I289" s="188"/>
      <c r="J289" s="36"/>
      <c r="K289" s="36"/>
      <c r="L289" s="39"/>
      <c r="M289" s="189"/>
      <c r="N289" s="190"/>
      <c r="O289" s="64"/>
      <c r="P289" s="64"/>
      <c r="Q289" s="64"/>
      <c r="R289" s="64"/>
      <c r="S289" s="64"/>
      <c r="T289" s="65"/>
      <c r="U289" s="34"/>
      <c r="V289" s="34"/>
      <c r="W289" s="34"/>
      <c r="X289" s="34"/>
      <c r="Y289" s="34"/>
      <c r="Z289" s="34"/>
      <c r="AA289" s="34"/>
      <c r="AB289" s="34"/>
      <c r="AC289" s="34"/>
      <c r="AD289" s="34"/>
      <c r="AE289" s="34"/>
      <c r="AT289" s="17" t="s">
        <v>124</v>
      </c>
      <c r="AU289" s="17" t="s">
        <v>82</v>
      </c>
    </row>
    <row r="290" spans="1:65" s="13" customFormat="1" ht="10.199999999999999">
      <c r="B290" s="202"/>
      <c r="C290" s="203"/>
      <c r="D290" s="186" t="s">
        <v>137</v>
      </c>
      <c r="E290" s="204" t="s">
        <v>19</v>
      </c>
      <c r="F290" s="205" t="s">
        <v>362</v>
      </c>
      <c r="G290" s="203"/>
      <c r="H290" s="206">
        <v>1896.864</v>
      </c>
      <c r="I290" s="207"/>
      <c r="J290" s="203"/>
      <c r="K290" s="203"/>
      <c r="L290" s="208"/>
      <c r="M290" s="209"/>
      <c r="N290" s="210"/>
      <c r="O290" s="210"/>
      <c r="P290" s="210"/>
      <c r="Q290" s="210"/>
      <c r="R290" s="210"/>
      <c r="S290" s="210"/>
      <c r="T290" s="211"/>
      <c r="AT290" s="212" t="s">
        <v>137</v>
      </c>
      <c r="AU290" s="212" t="s">
        <v>82</v>
      </c>
      <c r="AV290" s="13" t="s">
        <v>82</v>
      </c>
      <c r="AW290" s="13" t="s">
        <v>33</v>
      </c>
      <c r="AX290" s="13" t="s">
        <v>72</v>
      </c>
      <c r="AY290" s="212" t="s">
        <v>114</v>
      </c>
    </row>
    <row r="291" spans="1:65" s="14" customFormat="1" ht="10.199999999999999">
      <c r="B291" s="213"/>
      <c r="C291" s="214"/>
      <c r="D291" s="186" t="s">
        <v>137</v>
      </c>
      <c r="E291" s="215" t="s">
        <v>19</v>
      </c>
      <c r="F291" s="216" t="s">
        <v>139</v>
      </c>
      <c r="G291" s="214"/>
      <c r="H291" s="217">
        <v>1896.864</v>
      </c>
      <c r="I291" s="218"/>
      <c r="J291" s="214"/>
      <c r="K291" s="214"/>
      <c r="L291" s="219"/>
      <c r="M291" s="220"/>
      <c r="N291" s="221"/>
      <c r="O291" s="221"/>
      <c r="P291" s="221"/>
      <c r="Q291" s="221"/>
      <c r="R291" s="221"/>
      <c r="S291" s="221"/>
      <c r="T291" s="222"/>
      <c r="AT291" s="223" t="s">
        <v>137</v>
      </c>
      <c r="AU291" s="223" t="s">
        <v>82</v>
      </c>
      <c r="AV291" s="14" t="s">
        <v>121</v>
      </c>
      <c r="AW291" s="14" t="s">
        <v>33</v>
      </c>
      <c r="AX291" s="14" t="s">
        <v>80</v>
      </c>
      <c r="AY291" s="223" t="s">
        <v>114</v>
      </c>
    </row>
    <row r="292" spans="1:65" s="2" customFormat="1" ht="22.2" customHeight="1">
      <c r="A292" s="34"/>
      <c r="B292" s="35"/>
      <c r="C292" s="173" t="s">
        <v>363</v>
      </c>
      <c r="D292" s="173" t="s">
        <v>117</v>
      </c>
      <c r="E292" s="174" t="s">
        <v>364</v>
      </c>
      <c r="F292" s="175" t="s">
        <v>365</v>
      </c>
      <c r="G292" s="176" t="s">
        <v>160</v>
      </c>
      <c r="H292" s="177">
        <v>1084</v>
      </c>
      <c r="I292" s="178"/>
      <c r="J292" s="179">
        <f>ROUND(I292*H292,2)</f>
        <v>0</v>
      </c>
      <c r="K292" s="175" t="s">
        <v>19</v>
      </c>
      <c r="L292" s="39"/>
      <c r="M292" s="180" t="s">
        <v>19</v>
      </c>
      <c r="N292" s="181" t="s">
        <v>43</v>
      </c>
      <c r="O292" s="64"/>
      <c r="P292" s="182">
        <f>O292*H292</f>
        <v>0</v>
      </c>
      <c r="Q292" s="182">
        <v>0</v>
      </c>
      <c r="R292" s="182">
        <f>Q292*H292</f>
        <v>0</v>
      </c>
      <c r="S292" s="182">
        <v>0</v>
      </c>
      <c r="T292" s="183">
        <f>S292*H292</f>
        <v>0</v>
      </c>
      <c r="U292" s="34"/>
      <c r="V292" s="34"/>
      <c r="W292" s="34"/>
      <c r="X292" s="34"/>
      <c r="Y292" s="34"/>
      <c r="Z292" s="34"/>
      <c r="AA292" s="34"/>
      <c r="AB292" s="34"/>
      <c r="AC292" s="34"/>
      <c r="AD292" s="34"/>
      <c r="AE292" s="34"/>
      <c r="AR292" s="184" t="s">
        <v>121</v>
      </c>
      <c r="AT292" s="184" t="s">
        <v>117</v>
      </c>
      <c r="AU292" s="184" t="s">
        <v>82</v>
      </c>
      <c r="AY292" s="17" t="s">
        <v>114</v>
      </c>
      <c r="BE292" s="185">
        <f>IF(N292="základní",J292,0)</f>
        <v>0</v>
      </c>
      <c r="BF292" s="185">
        <f>IF(N292="snížená",J292,0)</f>
        <v>0</v>
      </c>
      <c r="BG292" s="185">
        <f>IF(N292="zákl. přenesená",J292,0)</f>
        <v>0</v>
      </c>
      <c r="BH292" s="185">
        <f>IF(N292="sníž. přenesená",J292,0)</f>
        <v>0</v>
      </c>
      <c r="BI292" s="185">
        <f>IF(N292="nulová",J292,0)</f>
        <v>0</v>
      </c>
      <c r="BJ292" s="17" t="s">
        <v>80</v>
      </c>
      <c r="BK292" s="185">
        <f>ROUND(I292*H292,2)</f>
        <v>0</v>
      </c>
      <c r="BL292" s="17" t="s">
        <v>121</v>
      </c>
      <c r="BM292" s="184" t="s">
        <v>366</v>
      </c>
    </row>
    <row r="293" spans="1:65" s="2" customFormat="1" ht="19.2">
      <c r="A293" s="34"/>
      <c r="B293" s="35"/>
      <c r="C293" s="36"/>
      <c r="D293" s="186" t="s">
        <v>123</v>
      </c>
      <c r="E293" s="36"/>
      <c r="F293" s="187" t="s">
        <v>365</v>
      </c>
      <c r="G293" s="36"/>
      <c r="H293" s="36"/>
      <c r="I293" s="188"/>
      <c r="J293" s="36"/>
      <c r="K293" s="36"/>
      <c r="L293" s="39"/>
      <c r="M293" s="189"/>
      <c r="N293" s="190"/>
      <c r="O293" s="64"/>
      <c r="P293" s="64"/>
      <c r="Q293" s="64"/>
      <c r="R293" s="64"/>
      <c r="S293" s="64"/>
      <c r="T293" s="65"/>
      <c r="U293" s="34"/>
      <c r="V293" s="34"/>
      <c r="W293" s="34"/>
      <c r="X293" s="34"/>
      <c r="Y293" s="34"/>
      <c r="Z293" s="34"/>
      <c r="AA293" s="34"/>
      <c r="AB293" s="34"/>
      <c r="AC293" s="34"/>
      <c r="AD293" s="34"/>
      <c r="AE293" s="34"/>
      <c r="AT293" s="17" t="s">
        <v>123</v>
      </c>
      <c r="AU293" s="17" t="s">
        <v>82</v>
      </c>
    </row>
    <row r="294" spans="1:65" s="13" customFormat="1" ht="10.199999999999999">
      <c r="B294" s="202"/>
      <c r="C294" s="203"/>
      <c r="D294" s="186" t="s">
        <v>137</v>
      </c>
      <c r="E294" s="204" t="s">
        <v>19</v>
      </c>
      <c r="F294" s="205" t="s">
        <v>367</v>
      </c>
      <c r="G294" s="203"/>
      <c r="H294" s="206">
        <v>1084</v>
      </c>
      <c r="I294" s="207"/>
      <c r="J294" s="203"/>
      <c r="K294" s="203"/>
      <c r="L294" s="208"/>
      <c r="M294" s="209"/>
      <c r="N294" s="210"/>
      <c r="O294" s="210"/>
      <c r="P294" s="210"/>
      <c r="Q294" s="210"/>
      <c r="R294" s="210"/>
      <c r="S294" s="210"/>
      <c r="T294" s="211"/>
      <c r="AT294" s="212" t="s">
        <v>137</v>
      </c>
      <c r="AU294" s="212" t="s">
        <v>82</v>
      </c>
      <c r="AV294" s="13" t="s">
        <v>82</v>
      </c>
      <c r="AW294" s="13" t="s">
        <v>33</v>
      </c>
      <c r="AX294" s="13" t="s">
        <v>72</v>
      </c>
      <c r="AY294" s="212" t="s">
        <v>114</v>
      </c>
    </row>
    <row r="295" spans="1:65" s="14" customFormat="1" ht="10.199999999999999">
      <c r="B295" s="213"/>
      <c r="C295" s="214"/>
      <c r="D295" s="186" t="s">
        <v>137</v>
      </c>
      <c r="E295" s="215" t="s">
        <v>19</v>
      </c>
      <c r="F295" s="216" t="s">
        <v>139</v>
      </c>
      <c r="G295" s="214"/>
      <c r="H295" s="217">
        <v>1084</v>
      </c>
      <c r="I295" s="218"/>
      <c r="J295" s="214"/>
      <c r="K295" s="214"/>
      <c r="L295" s="219"/>
      <c r="M295" s="220"/>
      <c r="N295" s="221"/>
      <c r="O295" s="221"/>
      <c r="P295" s="221"/>
      <c r="Q295" s="221"/>
      <c r="R295" s="221"/>
      <c r="S295" s="221"/>
      <c r="T295" s="222"/>
      <c r="AT295" s="223" t="s">
        <v>137</v>
      </c>
      <c r="AU295" s="223" t="s">
        <v>82</v>
      </c>
      <c r="AV295" s="14" t="s">
        <v>121</v>
      </c>
      <c r="AW295" s="14" t="s">
        <v>33</v>
      </c>
      <c r="AX295" s="14" t="s">
        <v>80</v>
      </c>
      <c r="AY295" s="223" t="s">
        <v>114</v>
      </c>
    </row>
    <row r="296" spans="1:65" s="2" customFormat="1" ht="22.2" customHeight="1">
      <c r="A296" s="34"/>
      <c r="B296" s="35"/>
      <c r="C296" s="173" t="s">
        <v>368</v>
      </c>
      <c r="D296" s="173" t="s">
        <v>117</v>
      </c>
      <c r="E296" s="174" t="s">
        <v>369</v>
      </c>
      <c r="F296" s="175" t="s">
        <v>370</v>
      </c>
      <c r="G296" s="176" t="s">
        <v>160</v>
      </c>
      <c r="H296" s="177">
        <v>1896.864</v>
      </c>
      <c r="I296" s="178"/>
      <c r="J296" s="179">
        <f>ROUND(I296*H296,2)</f>
        <v>0</v>
      </c>
      <c r="K296" s="175" t="s">
        <v>19</v>
      </c>
      <c r="L296" s="39"/>
      <c r="M296" s="180" t="s">
        <v>19</v>
      </c>
      <c r="N296" s="181" t="s">
        <v>43</v>
      </c>
      <c r="O296" s="64"/>
      <c r="P296" s="182">
        <f>O296*H296</f>
        <v>0</v>
      </c>
      <c r="Q296" s="182">
        <v>0</v>
      </c>
      <c r="R296" s="182">
        <f>Q296*H296</f>
        <v>0</v>
      </c>
      <c r="S296" s="182">
        <v>0</v>
      </c>
      <c r="T296" s="183">
        <f>S296*H296</f>
        <v>0</v>
      </c>
      <c r="U296" s="34"/>
      <c r="V296" s="34"/>
      <c r="W296" s="34"/>
      <c r="X296" s="34"/>
      <c r="Y296" s="34"/>
      <c r="Z296" s="34"/>
      <c r="AA296" s="34"/>
      <c r="AB296" s="34"/>
      <c r="AC296" s="34"/>
      <c r="AD296" s="34"/>
      <c r="AE296" s="34"/>
      <c r="AR296" s="184" t="s">
        <v>121</v>
      </c>
      <c r="AT296" s="184" t="s">
        <v>117</v>
      </c>
      <c r="AU296" s="184" t="s">
        <v>82</v>
      </c>
      <c r="AY296" s="17" t="s">
        <v>114</v>
      </c>
      <c r="BE296" s="185">
        <f>IF(N296="základní",J296,0)</f>
        <v>0</v>
      </c>
      <c r="BF296" s="185">
        <f>IF(N296="snížená",J296,0)</f>
        <v>0</v>
      </c>
      <c r="BG296" s="185">
        <f>IF(N296="zákl. přenesená",J296,0)</f>
        <v>0</v>
      </c>
      <c r="BH296" s="185">
        <f>IF(N296="sníž. přenesená",J296,0)</f>
        <v>0</v>
      </c>
      <c r="BI296" s="185">
        <f>IF(N296="nulová",J296,0)</f>
        <v>0</v>
      </c>
      <c r="BJ296" s="17" t="s">
        <v>80</v>
      </c>
      <c r="BK296" s="185">
        <f>ROUND(I296*H296,2)</f>
        <v>0</v>
      </c>
      <c r="BL296" s="17" t="s">
        <v>121</v>
      </c>
      <c r="BM296" s="184" t="s">
        <v>371</v>
      </c>
    </row>
    <row r="297" spans="1:65" s="2" customFormat="1" ht="19.2">
      <c r="A297" s="34"/>
      <c r="B297" s="35"/>
      <c r="C297" s="36"/>
      <c r="D297" s="186" t="s">
        <v>123</v>
      </c>
      <c r="E297" s="36"/>
      <c r="F297" s="187" t="s">
        <v>370</v>
      </c>
      <c r="G297" s="36"/>
      <c r="H297" s="36"/>
      <c r="I297" s="188"/>
      <c r="J297" s="36"/>
      <c r="K297" s="36"/>
      <c r="L297" s="39"/>
      <c r="M297" s="189"/>
      <c r="N297" s="190"/>
      <c r="O297" s="64"/>
      <c r="P297" s="64"/>
      <c r="Q297" s="64"/>
      <c r="R297" s="64"/>
      <c r="S297" s="64"/>
      <c r="T297" s="65"/>
      <c r="U297" s="34"/>
      <c r="V297" s="34"/>
      <c r="W297" s="34"/>
      <c r="X297" s="34"/>
      <c r="Y297" s="34"/>
      <c r="Z297" s="34"/>
      <c r="AA297" s="34"/>
      <c r="AB297" s="34"/>
      <c r="AC297" s="34"/>
      <c r="AD297" s="34"/>
      <c r="AE297" s="34"/>
      <c r="AT297" s="17" t="s">
        <v>123</v>
      </c>
      <c r="AU297" s="17" t="s">
        <v>82</v>
      </c>
    </row>
    <row r="298" spans="1:65" s="2" customFormat="1" ht="19.2">
      <c r="A298" s="34"/>
      <c r="B298" s="35"/>
      <c r="C298" s="36"/>
      <c r="D298" s="186" t="s">
        <v>124</v>
      </c>
      <c r="E298" s="36"/>
      <c r="F298" s="191" t="s">
        <v>312</v>
      </c>
      <c r="G298" s="36"/>
      <c r="H298" s="36"/>
      <c r="I298" s="188"/>
      <c r="J298" s="36"/>
      <c r="K298" s="36"/>
      <c r="L298" s="39"/>
      <c r="M298" s="189"/>
      <c r="N298" s="190"/>
      <c r="O298" s="64"/>
      <c r="P298" s="64"/>
      <c r="Q298" s="64"/>
      <c r="R298" s="64"/>
      <c r="S298" s="64"/>
      <c r="T298" s="65"/>
      <c r="U298" s="34"/>
      <c r="V298" s="34"/>
      <c r="W298" s="34"/>
      <c r="X298" s="34"/>
      <c r="Y298" s="34"/>
      <c r="Z298" s="34"/>
      <c r="AA298" s="34"/>
      <c r="AB298" s="34"/>
      <c r="AC298" s="34"/>
      <c r="AD298" s="34"/>
      <c r="AE298" s="34"/>
      <c r="AT298" s="17" t="s">
        <v>124</v>
      </c>
      <c r="AU298" s="17" t="s">
        <v>82</v>
      </c>
    </row>
    <row r="299" spans="1:65" s="13" customFormat="1" ht="10.199999999999999">
      <c r="B299" s="202"/>
      <c r="C299" s="203"/>
      <c r="D299" s="186" t="s">
        <v>137</v>
      </c>
      <c r="E299" s="204" t="s">
        <v>19</v>
      </c>
      <c r="F299" s="205" t="s">
        <v>372</v>
      </c>
      <c r="G299" s="203"/>
      <c r="H299" s="206">
        <v>1896.864</v>
      </c>
      <c r="I299" s="207"/>
      <c r="J299" s="203"/>
      <c r="K299" s="203"/>
      <c r="L299" s="208"/>
      <c r="M299" s="209"/>
      <c r="N299" s="210"/>
      <c r="O299" s="210"/>
      <c r="P299" s="210"/>
      <c r="Q299" s="210"/>
      <c r="R299" s="210"/>
      <c r="S299" s="210"/>
      <c r="T299" s="211"/>
      <c r="AT299" s="212" t="s">
        <v>137</v>
      </c>
      <c r="AU299" s="212" t="s">
        <v>82</v>
      </c>
      <c r="AV299" s="13" t="s">
        <v>82</v>
      </c>
      <c r="AW299" s="13" t="s">
        <v>33</v>
      </c>
      <c r="AX299" s="13" t="s">
        <v>72</v>
      </c>
      <c r="AY299" s="212" t="s">
        <v>114</v>
      </c>
    </row>
    <row r="300" spans="1:65" s="14" customFormat="1" ht="10.199999999999999">
      <c r="B300" s="213"/>
      <c r="C300" s="214"/>
      <c r="D300" s="186" t="s">
        <v>137</v>
      </c>
      <c r="E300" s="215" t="s">
        <v>19</v>
      </c>
      <c r="F300" s="216" t="s">
        <v>139</v>
      </c>
      <c r="G300" s="214"/>
      <c r="H300" s="217">
        <v>1896.864</v>
      </c>
      <c r="I300" s="218"/>
      <c r="J300" s="214"/>
      <c r="K300" s="214"/>
      <c r="L300" s="219"/>
      <c r="M300" s="220"/>
      <c r="N300" s="221"/>
      <c r="O300" s="221"/>
      <c r="P300" s="221"/>
      <c r="Q300" s="221"/>
      <c r="R300" s="221"/>
      <c r="S300" s="221"/>
      <c r="T300" s="222"/>
      <c r="AT300" s="223" t="s">
        <v>137</v>
      </c>
      <c r="AU300" s="223" t="s">
        <v>82</v>
      </c>
      <c r="AV300" s="14" t="s">
        <v>121</v>
      </c>
      <c r="AW300" s="14" t="s">
        <v>33</v>
      </c>
      <c r="AX300" s="14" t="s">
        <v>80</v>
      </c>
      <c r="AY300" s="223" t="s">
        <v>114</v>
      </c>
    </row>
    <row r="301" spans="1:65" s="2" customFormat="1" ht="22.2" customHeight="1">
      <c r="A301" s="34"/>
      <c r="B301" s="35"/>
      <c r="C301" s="173" t="s">
        <v>373</v>
      </c>
      <c r="D301" s="173" t="s">
        <v>117</v>
      </c>
      <c r="E301" s="174" t="s">
        <v>374</v>
      </c>
      <c r="F301" s="175" t="s">
        <v>375</v>
      </c>
      <c r="G301" s="176" t="s">
        <v>160</v>
      </c>
      <c r="H301" s="177">
        <v>1084</v>
      </c>
      <c r="I301" s="178"/>
      <c r="J301" s="179">
        <f>ROUND(I301*H301,2)</f>
        <v>0</v>
      </c>
      <c r="K301" s="175" t="s">
        <v>19</v>
      </c>
      <c r="L301" s="39"/>
      <c r="M301" s="180" t="s">
        <v>19</v>
      </c>
      <c r="N301" s="181" t="s">
        <v>43</v>
      </c>
      <c r="O301" s="64"/>
      <c r="P301" s="182">
        <f>O301*H301</f>
        <v>0</v>
      </c>
      <c r="Q301" s="182">
        <v>0</v>
      </c>
      <c r="R301" s="182">
        <f>Q301*H301</f>
        <v>0</v>
      </c>
      <c r="S301" s="182">
        <v>0</v>
      </c>
      <c r="T301" s="183">
        <f>S301*H301</f>
        <v>0</v>
      </c>
      <c r="U301" s="34"/>
      <c r="V301" s="34"/>
      <c r="W301" s="34"/>
      <c r="X301" s="34"/>
      <c r="Y301" s="34"/>
      <c r="Z301" s="34"/>
      <c r="AA301" s="34"/>
      <c r="AB301" s="34"/>
      <c r="AC301" s="34"/>
      <c r="AD301" s="34"/>
      <c r="AE301" s="34"/>
      <c r="AR301" s="184" t="s">
        <v>121</v>
      </c>
      <c r="AT301" s="184" t="s">
        <v>117</v>
      </c>
      <c r="AU301" s="184" t="s">
        <v>82</v>
      </c>
      <c r="AY301" s="17" t="s">
        <v>114</v>
      </c>
      <c r="BE301" s="185">
        <f>IF(N301="základní",J301,0)</f>
        <v>0</v>
      </c>
      <c r="BF301" s="185">
        <f>IF(N301="snížená",J301,0)</f>
        <v>0</v>
      </c>
      <c r="BG301" s="185">
        <f>IF(N301="zákl. přenesená",J301,0)</f>
        <v>0</v>
      </c>
      <c r="BH301" s="185">
        <f>IF(N301="sníž. přenesená",J301,0)</f>
        <v>0</v>
      </c>
      <c r="BI301" s="185">
        <f>IF(N301="nulová",J301,0)</f>
        <v>0</v>
      </c>
      <c r="BJ301" s="17" t="s">
        <v>80</v>
      </c>
      <c r="BK301" s="185">
        <f>ROUND(I301*H301,2)</f>
        <v>0</v>
      </c>
      <c r="BL301" s="17" t="s">
        <v>121</v>
      </c>
      <c r="BM301" s="184" t="s">
        <v>376</v>
      </c>
    </row>
    <row r="302" spans="1:65" s="2" customFormat="1" ht="19.2">
      <c r="A302" s="34"/>
      <c r="B302" s="35"/>
      <c r="C302" s="36"/>
      <c r="D302" s="186" t="s">
        <v>123</v>
      </c>
      <c r="E302" s="36"/>
      <c r="F302" s="187" t="s">
        <v>375</v>
      </c>
      <c r="G302" s="36"/>
      <c r="H302" s="36"/>
      <c r="I302" s="188"/>
      <c r="J302" s="36"/>
      <c r="K302" s="36"/>
      <c r="L302" s="39"/>
      <c r="M302" s="189"/>
      <c r="N302" s="190"/>
      <c r="O302" s="64"/>
      <c r="P302" s="64"/>
      <c r="Q302" s="64"/>
      <c r="R302" s="64"/>
      <c r="S302" s="64"/>
      <c r="T302" s="65"/>
      <c r="U302" s="34"/>
      <c r="V302" s="34"/>
      <c r="W302" s="34"/>
      <c r="X302" s="34"/>
      <c r="Y302" s="34"/>
      <c r="Z302" s="34"/>
      <c r="AA302" s="34"/>
      <c r="AB302" s="34"/>
      <c r="AC302" s="34"/>
      <c r="AD302" s="34"/>
      <c r="AE302" s="34"/>
      <c r="AT302" s="17" t="s">
        <v>123</v>
      </c>
      <c r="AU302" s="17" t="s">
        <v>82</v>
      </c>
    </row>
    <row r="303" spans="1:65" s="13" customFormat="1" ht="10.199999999999999">
      <c r="B303" s="202"/>
      <c r="C303" s="203"/>
      <c r="D303" s="186" t="s">
        <v>137</v>
      </c>
      <c r="E303" s="204" t="s">
        <v>19</v>
      </c>
      <c r="F303" s="205" t="s">
        <v>367</v>
      </c>
      <c r="G303" s="203"/>
      <c r="H303" s="206">
        <v>1084</v>
      </c>
      <c r="I303" s="207"/>
      <c r="J303" s="203"/>
      <c r="K303" s="203"/>
      <c r="L303" s="208"/>
      <c r="M303" s="209"/>
      <c r="N303" s="210"/>
      <c r="O303" s="210"/>
      <c r="P303" s="210"/>
      <c r="Q303" s="210"/>
      <c r="R303" s="210"/>
      <c r="S303" s="210"/>
      <c r="T303" s="211"/>
      <c r="AT303" s="212" t="s">
        <v>137</v>
      </c>
      <c r="AU303" s="212" t="s">
        <v>82</v>
      </c>
      <c r="AV303" s="13" t="s">
        <v>82</v>
      </c>
      <c r="AW303" s="13" t="s">
        <v>33</v>
      </c>
      <c r="AX303" s="13" t="s">
        <v>72</v>
      </c>
      <c r="AY303" s="212" t="s">
        <v>114</v>
      </c>
    </row>
    <row r="304" spans="1:65" s="14" customFormat="1" ht="10.199999999999999">
      <c r="B304" s="213"/>
      <c r="C304" s="214"/>
      <c r="D304" s="186" t="s">
        <v>137</v>
      </c>
      <c r="E304" s="215" t="s">
        <v>19</v>
      </c>
      <c r="F304" s="216" t="s">
        <v>139</v>
      </c>
      <c r="G304" s="214"/>
      <c r="H304" s="217">
        <v>1084</v>
      </c>
      <c r="I304" s="218"/>
      <c r="J304" s="214"/>
      <c r="K304" s="214"/>
      <c r="L304" s="219"/>
      <c r="M304" s="220"/>
      <c r="N304" s="221"/>
      <c r="O304" s="221"/>
      <c r="P304" s="221"/>
      <c r="Q304" s="221"/>
      <c r="R304" s="221"/>
      <c r="S304" s="221"/>
      <c r="T304" s="222"/>
      <c r="AT304" s="223" t="s">
        <v>137</v>
      </c>
      <c r="AU304" s="223" t="s">
        <v>82</v>
      </c>
      <c r="AV304" s="14" t="s">
        <v>121</v>
      </c>
      <c r="AW304" s="14" t="s">
        <v>33</v>
      </c>
      <c r="AX304" s="14" t="s">
        <v>80</v>
      </c>
      <c r="AY304" s="223" t="s">
        <v>114</v>
      </c>
    </row>
    <row r="305" spans="1:65" s="2" customFormat="1" ht="22.2" customHeight="1">
      <c r="A305" s="34"/>
      <c r="B305" s="35"/>
      <c r="C305" s="173" t="s">
        <v>377</v>
      </c>
      <c r="D305" s="173" t="s">
        <v>117</v>
      </c>
      <c r="E305" s="174" t="s">
        <v>378</v>
      </c>
      <c r="F305" s="175" t="s">
        <v>379</v>
      </c>
      <c r="G305" s="176" t="s">
        <v>160</v>
      </c>
      <c r="H305" s="177">
        <v>244.56800000000001</v>
      </c>
      <c r="I305" s="178"/>
      <c r="J305" s="179">
        <f>ROUND(I305*H305,2)</f>
        <v>0</v>
      </c>
      <c r="K305" s="175" t="s">
        <v>19</v>
      </c>
      <c r="L305" s="39"/>
      <c r="M305" s="180" t="s">
        <v>19</v>
      </c>
      <c r="N305" s="181" t="s">
        <v>43</v>
      </c>
      <c r="O305" s="64"/>
      <c r="P305" s="182">
        <f>O305*H305</f>
        <v>0</v>
      </c>
      <c r="Q305" s="182">
        <v>0</v>
      </c>
      <c r="R305" s="182">
        <f>Q305*H305</f>
        <v>0</v>
      </c>
      <c r="S305" s="182">
        <v>0</v>
      </c>
      <c r="T305" s="183">
        <f>S305*H305</f>
        <v>0</v>
      </c>
      <c r="U305" s="34"/>
      <c r="V305" s="34"/>
      <c r="W305" s="34"/>
      <c r="X305" s="34"/>
      <c r="Y305" s="34"/>
      <c r="Z305" s="34"/>
      <c r="AA305" s="34"/>
      <c r="AB305" s="34"/>
      <c r="AC305" s="34"/>
      <c r="AD305" s="34"/>
      <c r="AE305" s="34"/>
      <c r="AR305" s="184" t="s">
        <v>121</v>
      </c>
      <c r="AT305" s="184" t="s">
        <v>117</v>
      </c>
      <c r="AU305" s="184" t="s">
        <v>82</v>
      </c>
      <c r="AY305" s="17" t="s">
        <v>114</v>
      </c>
      <c r="BE305" s="185">
        <f>IF(N305="základní",J305,0)</f>
        <v>0</v>
      </c>
      <c r="BF305" s="185">
        <f>IF(N305="snížená",J305,0)</f>
        <v>0</v>
      </c>
      <c r="BG305" s="185">
        <f>IF(N305="zákl. přenesená",J305,0)</f>
        <v>0</v>
      </c>
      <c r="BH305" s="185">
        <f>IF(N305="sníž. přenesená",J305,0)</f>
        <v>0</v>
      </c>
      <c r="BI305" s="185">
        <f>IF(N305="nulová",J305,0)</f>
        <v>0</v>
      </c>
      <c r="BJ305" s="17" t="s">
        <v>80</v>
      </c>
      <c r="BK305" s="185">
        <f>ROUND(I305*H305,2)</f>
        <v>0</v>
      </c>
      <c r="BL305" s="17" t="s">
        <v>121</v>
      </c>
      <c r="BM305" s="184" t="s">
        <v>380</v>
      </c>
    </row>
    <row r="306" spans="1:65" s="2" customFormat="1" ht="19.2">
      <c r="A306" s="34"/>
      <c r="B306" s="35"/>
      <c r="C306" s="36"/>
      <c r="D306" s="186" t="s">
        <v>123</v>
      </c>
      <c r="E306" s="36"/>
      <c r="F306" s="187" t="s">
        <v>379</v>
      </c>
      <c r="G306" s="36"/>
      <c r="H306" s="36"/>
      <c r="I306" s="188"/>
      <c r="J306" s="36"/>
      <c r="K306" s="36"/>
      <c r="L306" s="39"/>
      <c r="M306" s="189"/>
      <c r="N306" s="190"/>
      <c r="O306" s="64"/>
      <c r="P306" s="64"/>
      <c r="Q306" s="64"/>
      <c r="R306" s="64"/>
      <c r="S306" s="64"/>
      <c r="T306" s="65"/>
      <c r="U306" s="34"/>
      <c r="V306" s="34"/>
      <c r="W306" s="34"/>
      <c r="X306" s="34"/>
      <c r="Y306" s="34"/>
      <c r="Z306" s="34"/>
      <c r="AA306" s="34"/>
      <c r="AB306" s="34"/>
      <c r="AC306" s="34"/>
      <c r="AD306" s="34"/>
      <c r="AE306" s="34"/>
      <c r="AT306" s="17" t="s">
        <v>123</v>
      </c>
      <c r="AU306" s="17" t="s">
        <v>82</v>
      </c>
    </row>
    <row r="307" spans="1:65" s="2" customFormat="1" ht="19.2">
      <c r="A307" s="34"/>
      <c r="B307" s="35"/>
      <c r="C307" s="36"/>
      <c r="D307" s="186" t="s">
        <v>124</v>
      </c>
      <c r="E307" s="36"/>
      <c r="F307" s="191" t="s">
        <v>351</v>
      </c>
      <c r="G307" s="36"/>
      <c r="H307" s="36"/>
      <c r="I307" s="188"/>
      <c r="J307" s="36"/>
      <c r="K307" s="36"/>
      <c r="L307" s="39"/>
      <c r="M307" s="189"/>
      <c r="N307" s="190"/>
      <c r="O307" s="64"/>
      <c r="P307" s="64"/>
      <c r="Q307" s="64"/>
      <c r="R307" s="64"/>
      <c r="S307" s="64"/>
      <c r="T307" s="65"/>
      <c r="U307" s="34"/>
      <c r="V307" s="34"/>
      <c r="W307" s="34"/>
      <c r="X307" s="34"/>
      <c r="Y307" s="34"/>
      <c r="Z307" s="34"/>
      <c r="AA307" s="34"/>
      <c r="AB307" s="34"/>
      <c r="AC307" s="34"/>
      <c r="AD307" s="34"/>
      <c r="AE307" s="34"/>
      <c r="AT307" s="17" t="s">
        <v>124</v>
      </c>
      <c r="AU307" s="17" t="s">
        <v>82</v>
      </c>
    </row>
    <row r="308" spans="1:65" s="2" customFormat="1" ht="22.2" customHeight="1">
      <c r="A308" s="34"/>
      <c r="B308" s="35"/>
      <c r="C308" s="173" t="s">
        <v>381</v>
      </c>
      <c r="D308" s="173" t="s">
        <v>117</v>
      </c>
      <c r="E308" s="174" t="s">
        <v>382</v>
      </c>
      <c r="F308" s="175" t="s">
        <v>383</v>
      </c>
      <c r="G308" s="176" t="s">
        <v>160</v>
      </c>
      <c r="H308" s="177">
        <v>244.56800000000001</v>
      </c>
      <c r="I308" s="178"/>
      <c r="J308" s="179">
        <f>ROUND(I308*H308,2)</f>
        <v>0</v>
      </c>
      <c r="K308" s="175" t="s">
        <v>19</v>
      </c>
      <c r="L308" s="39"/>
      <c r="M308" s="180" t="s">
        <v>19</v>
      </c>
      <c r="N308" s="181" t="s">
        <v>43</v>
      </c>
      <c r="O308" s="64"/>
      <c r="P308" s="182">
        <f>O308*H308</f>
        <v>0</v>
      </c>
      <c r="Q308" s="182">
        <v>0</v>
      </c>
      <c r="R308" s="182">
        <f>Q308*H308</f>
        <v>0</v>
      </c>
      <c r="S308" s="182">
        <v>0</v>
      </c>
      <c r="T308" s="183">
        <f>S308*H308</f>
        <v>0</v>
      </c>
      <c r="U308" s="34"/>
      <c r="V308" s="34"/>
      <c r="W308" s="34"/>
      <c r="X308" s="34"/>
      <c r="Y308" s="34"/>
      <c r="Z308" s="34"/>
      <c r="AA308" s="34"/>
      <c r="AB308" s="34"/>
      <c r="AC308" s="34"/>
      <c r="AD308" s="34"/>
      <c r="AE308" s="34"/>
      <c r="AR308" s="184" t="s">
        <v>121</v>
      </c>
      <c r="AT308" s="184" t="s">
        <v>117</v>
      </c>
      <c r="AU308" s="184" t="s">
        <v>82</v>
      </c>
      <c r="AY308" s="17" t="s">
        <v>114</v>
      </c>
      <c r="BE308" s="185">
        <f>IF(N308="základní",J308,0)</f>
        <v>0</v>
      </c>
      <c r="BF308" s="185">
        <f>IF(N308="snížená",J308,0)</f>
        <v>0</v>
      </c>
      <c r="BG308" s="185">
        <f>IF(N308="zákl. přenesená",J308,0)</f>
        <v>0</v>
      </c>
      <c r="BH308" s="185">
        <f>IF(N308="sníž. přenesená",J308,0)</f>
        <v>0</v>
      </c>
      <c r="BI308" s="185">
        <f>IF(N308="nulová",J308,0)</f>
        <v>0</v>
      </c>
      <c r="BJ308" s="17" t="s">
        <v>80</v>
      </c>
      <c r="BK308" s="185">
        <f>ROUND(I308*H308,2)</f>
        <v>0</v>
      </c>
      <c r="BL308" s="17" t="s">
        <v>121</v>
      </c>
      <c r="BM308" s="184" t="s">
        <v>384</v>
      </c>
    </row>
    <row r="309" spans="1:65" s="2" customFormat="1" ht="19.2">
      <c r="A309" s="34"/>
      <c r="B309" s="35"/>
      <c r="C309" s="36"/>
      <c r="D309" s="186" t="s">
        <v>123</v>
      </c>
      <c r="E309" s="36"/>
      <c r="F309" s="187" t="s">
        <v>383</v>
      </c>
      <c r="G309" s="36"/>
      <c r="H309" s="36"/>
      <c r="I309" s="188"/>
      <c r="J309" s="36"/>
      <c r="K309" s="36"/>
      <c r="L309" s="39"/>
      <c r="M309" s="189"/>
      <c r="N309" s="190"/>
      <c r="O309" s="64"/>
      <c r="P309" s="64"/>
      <c r="Q309" s="64"/>
      <c r="R309" s="64"/>
      <c r="S309" s="64"/>
      <c r="T309" s="65"/>
      <c r="U309" s="34"/>
      <c r="V309" s="34"/>
      <c r="W309" s="34"/>
      <c r="X309" s="34"/>
      <c r="Y309" s="34"/>
      <c r="Z309" s="34"/>
      <c r="AA309" s="34"/>
      <c r="AB309" s="34"/>
      <c r="AC309" s="34"/>
      <c r="AD309" s="34"/>
      <c r="AE309" s="34"/>
      <c r="AT309" s="17" t="s">
        <v>123</v>
      </c>
      <c r="AU309" s="17" t="s">
        <v>82</v>
      </c>
    </row>
    <row r="310" spans="1:65" s="2" customFormat="1" ht="19.2">
      <c r="A310" s="34"/>
      <c r="B310" s="35"/>
      <c r="C310" s="36"/>
      <c r="D310" s="186" t="s">
        <v>124</v>
      </c>
      <c r="E310" s="36"/>
      <c r="F310" s="191" t="s">
        <v>351</v>
      </c>
      <c r="G310" s="36"/>
      <c r="H310" s="36"/>
      <c r="I310" s="188"/>
      <c r="J310" s="36"/>
      <c r="K310" s="36"/>
      <c r="L310" s="39"/>
      <c r="M310" s="189"/>
      <c r="N310" s="190"/>
      <c r="O310" s="64"/>
      <c r="P310" s="64"/>
      <c r="Q310" s="64"/>
      <c r="R310" s="64"/>
      <c r="S310" s="64"/>
      <c r="T310" s="65"/>
      <c r="U310" s="34"/>
      <c r="V310" s="34"/>
      <c r="W310" s="34"/>
      <c r="X310" s="34"/>
      <c r="Y310" s="34"/>
      <c r="Z310" s="34"/>
      <c r="AA310" s="34"/>
      <c r="AB310" s="34"/>
      <c r="AC310" s="34"/>
      <c r="AD310" s="34"/>
      <c r="AE310" s="34"/>
      <c r="AT310" s="17" t="s">
        <v>124</v>
      </c>
      <c r="AU310" s="17" t="s">
        <v>82</v>
      </c>
    </row>
    <row r="311" spans="1:65" s="2" customFormat="1" ht="22.2" customHeight="1">
      <c r="A311" s="34"/>
      <c r="B311" s="35"/>
      <c r="C311" s="173" t="s">
        <v>385</v>
      </c>
      <c r="D311" s="173" t="s">
        <v>117</v>
      </c>
      <c r="E311" s="174" t="s">
        <v>386</v>
      </c>
      <c r="F311" s="175" t="s">
        <v>387</v>
      </c>
      <c r="G311" s="176" t="s">
        <v>160</v>
      </c>
      <c r="H311" s="177">
        <v>18</v>
      </c>
      <c r="I311" s="178"/>
      <c r="J311" s="179">
        <f>ROUND(I311*H311,2)</f>
        <v>0</v>
      </c>
      <c r="K311" s="175" t="s">
        <v>19</v>
      </c>
      <c r="L311" s="39"/>
      <c r="M311" s="180" t="s">
        <v>19</v>
      </c>
      <c r="N311" s="181" t="s">
        <v>43</v>
      </c>
      <c r="O311" s="64"/>
      <c r="P311" s="182">
        <f>O311*H311</f>
        <v>0</v>
      </c>
      <c r="Q311" s="182">
        <v>0</v>
      </c>
      <c r="R311" s="182">
        <f>Q311*H311</f>
        <v>0</v>
      </c>
      <c r="S311" s="182">
        <v>0</v>
      </c>
      <c r="T311" s="183">
        <f>S311*H311</f>
        <v>0</v>
      </c>
      <c r="U311" s="34"/>
      <c r="V311" s="34"/>
      <c r="W311" s="34"/>
      <c r="X311" s="34"/>
      <c r="Y311" s="34"/>
      <c r="Z311" s="34"/>
      <c r="AA311" s="34"/>
      <c r="AB311" s="34"/>
      <c r="AC311" s="34"/>
      <c r="AD311" s="34"/>
      <c r="AE311" s="34"/>
      <c r="AR311" s="184" t="s">
        <v>121</v>
      </c>
      <c r="AT311" s="184" t="s">
        <v>117</v>
      </c>
      <c r="AU311" s="184" t="s">
        <v>82</v>
      </c>
      <c r="AY311" s="17" t="s">
        <v>114</v>
      </c>
      <c r="BE311" s="185">
        <f>IF(N311="základní",J311,0)</f>
        <v>0</v>
      </c>
      <c r="BF311" s="185">
        <f>IF(N311="snížená",J311,0)</f>
        <v>0</v>
      </c>
      <c r="BG311" s="185">
        <f>IF(N311="zákl. přenesená",J311,0)</f>
        <v>0</v>
      </c>
      <c r="BH311" s="185">
        <f>IF(N311="sníž. přenesená",J311,0)</f>
        <v>0</v>
      </c>
      <c r="BI311" s="185">
        <f>IF(N311="nulová",J311,0)</f>
        <v>0</v>
      </c>
      <c r="BJ311" s="17" t="s">
        <v>80</v>
      </c>
      <c r="BK311" s="185">
        <f>ROUND(I311*H311,2)</f>
        <v>0</v>
      </c>
      <c r="BL311" s="17" t="s">
        <v>121</v>
      </c>
      <c r="BM311" s="184" t="s">
        <v>388</v>
      </c>
    </row>
    <row r="312" spans="1:65" s="2" customFormat="1" ht="19.2">
      <c r="A312" s="34"/>
      <c r="B312" s="35"/>
      <c r="C312" s="36"/>
      <c r="D312" s="186" t="s">
        <v>123</v>
      </c>
      <c r="E312" s="36"/>
      <c r="F312" s="187" t="s">
        <v>387</v>
      </c>
      <c r="G312" s="36"/>
      <c r="H312" s="36"/>
      <c r="I312" s="188"/>
      <c r="J312" s="36"/>
      <c r="K312" s="36"/>
      <c r="L312" s="39"/>
      <c r="M312" s="189"/>
      <c r="N312" s="190"/>
      <c r="O312" s="64"/>
      <c r="P312" s="64"/>
      <c r="Q312" s="64"/>
      <c r="R312" s="64"/>
      <c r="S312" s="64"/>
      <c r="T312" s="65"/>
      <c r="U312" s="34"/>
      <c r="V312" s="34"/>
      <c r="W312" s="34"/>
      <c r="X312" s="34"/>
      <c r="Y312" s="34"/>
      <c r="Z312" s="34"/>
      <c r="AA312" s="34"/>
      <c r="AB312" s="34"/>
      <c r="AC312" s="34"/>
      <c r="AD312" s="34"/>
      <c r="AE312" s="34"/>
      <c r="AT312" s="17" t="s">
        <v>123</v>
      </c>
      <c r="AU312" s="17" t="s">
        <v>82</v>
      </c>
    </row>
    <row r="313" spans="1:65" s="2" customFormat="1" ht="19.2">
      <c r="A313" s="34"/>
      <c r="B313" s="35"/>
      <c r="C313" s="36"/>
      <c r="D313" s="186" t="s">
        <v>124</v>
      </c>
      <c r="E313" s="36"/>
      <c r="F313" s="191" t="s">
        <v>389</v>
      </c>
      <c r="G313" s="36"/>
      <c r="H313" s="36"/>
      <c r="I313" s="188"/>
      <c r="J313" s="36"/>
      <c r="K313" s="36"/>
      <c r="L313" s="39"/>
      <c r="M313" s="189"/>
      <c r="N313" s="190"/>
      <c r="O313" s="64"/>
      <c r="P313" s="64"/>
      <c r="Q313" s="64"/>
      <c r="R313" s="64"/>
      <c r="S313" s="64"/>
      <c r="T313" s="65"/>
      <c r="U313" s="34"/>
      <c r="V313" s="34"/>
      <c r="W313" s="34"/>
      <c r="X313" s="34"/>
      <c r="Y313" s="34"/>
      <c r="Z313" s="34"/>
      <c r="AA313" s="34"/>
      <c r="AB313" s="34"/>
      <c r="AC313" s="34"/>
      <c r="AD313" s="34"/>
      <c r="AE313" s="34"/>
      <c r="AT313" s="17" t="s">
        <v>124</v>
      </c>
      <c r="AU313" s="17" t="s">
        <v>82</v>
      </c>
    </row>
    <row r="314" spans="1:65" s="13" customFormat="1" ht="10.199999999999999">
      <c r="B314" s="202"/>
      <c r="C314" s="203"/>
      <c r="D314" s="186" t="s">
        <v>137</v>
      </c>
      <c r="E314" s="204" t="s">
        <v>19</v>
      </c>
      <c r="F314" s="205" t="s">
        <v>390</v>
      </c>
      <c r="G314" s="203"/>
      <c r="H314" s="206">
        <v>18</v>
      </c>
      <c r="I314" s="207"/>
      <c r="J314" s="203"/>
      <c r="K314" s="203"/>
      <c r="L314" s="208"/>
      <c r="M314" s="209"/>
      <c r="N314" s="210"/>
      <c r="O314" s="210"/>
      <c r="P314" s="210"/>
      <c r="Q314" s="210"/>
      <c r="R314" s="210"/>
      <c r="S314" s="210"/>
      <c r="T314" s="211"/>
      <c r="AT314" s="212" t="s">
        <v>137</v>
      </c>
      <c r="AU314" s="212" t="s">
        <v>82</v>
      </c>
      <c r="AV314" s="13" t="s">
        <v>82</v>
      </c>
      <c r="AW314" s="13" t="s">
        <v>33</v>
      </c>
      <c r="AX314" s="13" t="s">
        <v>72</v>
      </c>
      <c r="AY314" s="212" t="s">
        <v>114</v>
      </c>
    </row>
    <row r="315" spans="1:65" s="14" customFormat="1" ht="10.199999999999999">
      <c r="B315" s="213"/>
      <c r="C315" s="214"/>
      <c r="D315" s="186" t="s">
        <v>137</v>
      </c>
      <c r="E315" s="215" t="s">
        <v>19</v>
      </c>
      <c r="F315" s="216" t="s">
        <v>139</v>
      </c>
      <c r="G315" s="214"/>
      <c r="H315" s="217">
        <v>18</v>
      </c>
      <c r="I315" s="218"/>
      <c r="J315" s="214"/>
      <c r="K315" s="214"/>
      <c r="L315" s="219"/>
      <c r="M315" s="220"/>
      <c r="N315" s="221"/>
      <c r="O315" s="221"/>
      <c r="P315" s="221"/>
      <c r="Q315" s="221"/>
      <c r="R315" s="221"/>
      <c r="S315" s="221"/>
      <c r="T315" s="222"/>
      <c r="AT315" s="223" t="s">
        <v>137</v>
      </c>
      <c r="AU315" s="223" t="s">
        <v>82</v>
      </c>
      <c r="AV315" s="14" t="s">
        <v>121</v>
      </c>
      <c r="AW315" s="14" t="s">
        <v>33</v>
      </c>
      <c r="AX315" s="14" t="s">
        <v>80</v>
      </c>
      <c r="AY315" s="223" t="s">
        <v>114</v>
      </c>
    </row>
    <row r="316" spans="1:65" s="2" customFormat="1" ht="34.799999999999997" customHeight="1">
      <c r="A316" s="34"/>
      <c r="B316" s="35"/>
      <c r="C316" s="173" t="s">
        <v>391</v>
      </c>
      <c r="D316" s="173" t="s">
        <v>117</v>
      </c>
      <c r="E316" s="174" t="s">
        <v>392</v>
      </c>
      <c r="F316" s="175" t="s">
        <v>393</v>
      </c>
      <c r="G316" s="176" t="s">
        <v>182</v>
      </c>
      <c r="H316" s="177">
        <v>2</v>
      </c>
      <c r="I316" s="178"/>
      <c r="J316" s="179">
        <f>ROUND(I316*H316,2)</f>
        <v>0</v>
      </c>
      <c r="K316" s="175" t="s">
        <v>19</v>
      </c>
      <c r="L316" s="39"/>
      <c r="M316" s="180" t="s">
        <v>19</v>
      </c>
      <c r="N316" s="181" t="s">
        <v>43</v>
      </c>
      <c r="O316" s="64"/>
      <c r="P316" s="182">
        <f>O316*H316</f>
        <v>0</v>
      </c>
      <c r="Q316" s="182">
        <v>0</v>
      </c>
      <c r="R316" s="182">
        <f>Q316*H316</f>
        <v>0</v>
      </c>
      <c r="S316" s="182">
        <v>0</v>
      </c>
      <c r="T316" s="183">
        <f>S316*H316</f>
        <v>0</v>
      </c>
      <c r="U316" s="34"/>
      <c r="V316" s="34"/>
      <c r="W316" s="34"/>
      <c r="X316" s="34"/>
      <c r="Y316" s="34"/>
      <c r="Z316" s="34"/>
      <c r="AA316" s="34"/>
      <c r="AB316" s="34"/>
      <c r="AC316" s="34"/>
      <c r="AD316" s="34"/>
      <c r="AE316" s="34"/>
      <c r="AR316" s="184" t="s">
        <v>121</v>
      </c>
      <c r="AT316" s="184" t="s">
        <v>117</v>
      </c>
      <c r="AU316" s="184" t="s">
        <v>82</v>
      </c>
      <c r="AY316" s="17" t="s">
        <v>114</v>
      </c>
      <c r="BE316" s="185">
        <f>IF(N316="základní",J316,0)</f>
        <v>0</v>
      </c>
      <c r="BF316" s="185">
        <f>IF(N316="snížená",J316,0)</f>
        <v>0</v>
      </c>
      <c r="BG316" s="185">
        <f>IF(N316="zákl. přenesená",J316,0)</f>
        <v>0</v>
      </c>
      <c r="BH316" s="185">
        <f>IF(N316="sníž. přenesená",J316,0)</f>
        <v>0</v>
      </c>
      <c r="BI316" s="185">
        <f>IF(N316="nulová",J316,0)</f>
        <v>0</v>
      </c>
      <c r="BJ316" s="17" t="s">
        <v>80</v>
      </c>
      <c r="BK316" s="185">
        <f>ROUND(I316*H316,2)</f>
        <v>0</v>
      </c>
      <c r="BL316" s="17" t="s">
        <v>121</v>
      </c>
      <c r="BM316" s="184" t="s">
        <v>394</v>
      </c>
    </row>
    <row r="317" spans="1:65" s="2" customFormat="1" ht="19.2">
      <c r="A317" s="34"/>
      <c r="B317" s="35"/>
      <c r="C317" s="36"/>
      <c r="D317" s="186" t="s">
        <v>123</v>
      </c>
      <c r="E317" s="36"/>
      <c r="F317" s="187" t="s">
        <v>393</v>
      </c>
      <c r="G317" s="36"/>
      <c r="H317" s="36"/>
      <c r="I317" s="188"/>
      <c r="J317" s="36"/>
      <c r="K317" s="36"/>
      <c r="L317" s="39"/>
      <c r="M317" s="189"/>
      <c r="N317" s="190"/>
      <c r="O317" s="64"/>
      <c r="P317" s="64"/>
      <c r="Q317" s="64"/>
      <c r="R317" s="64"/>
      <c r="S317" s="64"/>
      <c r="T317" s="65"/>
      <c r="U317" s="34"/>
      <c r="V317" s="34"/>
      <c r="W317" s="34"/>
      <c r="X317" s="34"/>
      <c r="Y317" s="34"/>
      <c r="Z317" s="34"/>
      <c r="AA317" s="34"/>
      <c r="AB317" s="34"/>
      <c r="AC317" s="34"/>
      <c r="AD317" s="34"/>
      <c r="AE317" s="34"/>
      <c r="AT317" s="17" t="s">
        <v>123</v>
      </c>
      <c r="AU317" s="17" t="s">
        <v>82</v>
      </c>
    </row>
    <row r="318" spans="1:65" s="2" customFormat="1" ht="13.8" customHeight="1">
      <c r="A318" s="34"/>
      <c r="B318" s="35"/>
      <c r="C318" s="173" t="s">
        <v>395</v>
      </c>
      <c r="D318" s="173" t="s">
        <v>117</v>
      </c>
      <c r="E318" s="174" t="s">
        <v>396</v>
      </c>
      <c r="F318" s="175" t="s">
        <v>397</v>
      </c>
      <c r="G318" s="176" t="s">
        <v>182</v>
      </c>
      <c r="H318" s="177">
        <v>43</v>
      </c>
      <c r="I318" s="178"/>
      <c r="J318" s="179">
        <f>ROUND(I318*H318,2)</f>
        <v>0</v>
      </c>
      <c r="K318" s="175" t="s">
        <v>19</v>
      </c>
      <c r="L318" s="39"/>
      <c r="M318" s="180" t="s">
        <v>19</v>
      </c>
      <c r="N318" s="181" t="s">
        <v>43</v>
      </c>
      <c r="O318" s="64"/>
      <c r="P318" s="182">
        <f>O318*H318</f>
        <v>0</v>
      </c>
      <c r="Q318" s="182">
        <v>0</v>
      </c>
      <c r="R318" s="182">
        <f>Q318*H318</f>
        <v>0</v>
      </c>
      <c r="S318" s="182">
        <v>0</v>
      </c>
      <c r="T318" s="183">
        <f>S318*H318</f>
        <v>0</v>
      </c>
      <c r="U318" s="34"/>
      <c r="V318" s="34"/>
      <c r="W318" s="34"/>
      <c r="X318" s="34"/>
      <c r="Y318" s="34"/>
      <c r="Z318" s="34"/>
      <c r="AA318" s="34"/>
      <c r="AB318" s="34"/>
      <c r="AC318" s="34"/>
      <c r="AD318" s="34"/>
      <c r="AE318" s="34"/>
      <c r="AR318" s="184" t="s">
        <v>121</v>
      </c>
      <c r="AT318" s="184" t="s">
        <v>117</v>
      </c>
      <c r="AU318" s="184" t="s">
        <v>82</v>
      </c>
      <c r="AY318" s="17" t="s">
        <v>114</v>
      </c>
      <c r="BE318" s="185">
        <f>IF(N318="základní",J318,0)</f>
        <v>0</v>
      </c>
      <c r="BF318" s="185">
        <f>IF(N318="snížená",J318,0)</f>
        <v>0</v>
      </c>
      <c r="BG318" s="185">
        <f>IF(N318="zákl. přenesená",J318,0)</f>
        <v>0</v>
      </c>
      <c r="BH318" s="185">
        <f>IF(N318="sníž. přenesená",J318,0)</f>
        <v>0</v>
      </c>
      <c r="BI318" s="185">
        <f>IF(N318="nulová",J318,0)</f>
        <v>0</v>
      </c>
      <c r="BJ318" s="17" t="s">
        <v>80</v>
      </c>
      <c r="BK318" s="185">
        <f>ROUND(I318*H318,2)</f>
        <v>0</v>
      </c>
      <c r="BL318" s="17" t="s">
        <v>121</v>
      </c>
      <c r="BM318" s="184" t="s">
        <v>398</v>
      </c>
    </row>
    <row r="319" spans="1:65" s="2" customFormat="1" ht="10.199999999999999">
      <c r="A319" s="34"/>
      <c r="B319" s="35"/>
      <c r="C319" s="36"/>
      <c r="D319" s="186" t="s">
        <v>123</v>
      </c>
      <c r="E319" s="36"/>
      <c r="F319" s="187" t="s">
        <v>397</v>
      </c>
      <c r="G319" s="36"/>
      <c r="H319" s="36"/>
      <c r="I319" s="188"/>
      <c r="J319" s="36"/>
      <c r="K319" s="36"/>
      <c r="L319" s="39"/>
      <c r="M319" s="189"/>
      <c r="N319" s="190"/>
      <c r="O319" s="64"/>
      <c r="P319" s="64"/>
      <c r="Q319" s="64"/>
      <c r="R319" s="64"/>
      <c r="S319" s="64"/>
      <c r="T319" s="65"/>
      <c r="U319" s="34"/>
      <c r="V319" s="34"/>
      <c r="W319" s="34"/>
      <c r="X319" s="34"/>
      <c r="Y319" s="34"/>
      <c r="Z319" s="34"/>
      <c r="AA319" s="34"/>
      <c r="AB319" s="34"/>
      <c r="AC319" s="34"/>
      <c r="AD319" s="34"/>
      <c r="AE319" s="34"/>
      <c r="AT319" s="17" t="s">
        <v>123</v>
      </c>
      <c r="AU319" s="17" t="s">
        <v>82</v>
      </c>
    </row>
    <row r="320" spans="1:65" s="2" customFormat="1" ht="13.8" customHeight="1">
      <c r="A320" s="34"/>
      <c r="B320" s="35"/>
      <c r="C320" s="192" t="s">
        <v>399</v>
      </c>
      <c r="D320" s="192" t="s">
        <v>131</v>
      </c>
      <c r="E320" s="193" t="s">
        <v>400</v>
      </c>
      <c r="F320" s="194" t="s">
        <v>401</v>
      </c>
      <c r="G320" s="195" t="s">
        <v>182</v>
      </c>
      <c r="H320" s="196">
        <v>43</v>
      </c>
      <c r="I320" s="197"/>
      <c r="J320" s="198">
        <f>ROUND(I320*H320,2)</f>
        <v>0</v>
      </c>
      <c r="K320" s="194" t="s">
        <v>19</v>
      </c>
      <c r="L320" s="199"/>
      <c r="M320" s="200" t="s">
        <v>19</v>
      </c>
      <c r="N320" s="201" t="s">
        <v>43</v>
      </c>
      <c r="O320" s="64"/>
      <c r="P320" s="182">
        <f>O320*H320</f>
        <v>0</v>
      </c>
      <c r="Q320" s="182">
        <v>0</v>
      </c>
      <c r="R320" s="182">
        <f>Q320*H320</f>
        <v>0</v>
      </c>
      <c r="S320" s="182">
        <v>0</v>
      </c>
      <c r="T320" s="183">
        <f>S320*H320</f>
        <v>0</v>
      </c>
      <c r="U320" s="34"/>
      <c r="V320" s="34"/>
      <c r="W320" s="34"/>
      <c r="X320" s="34"/>
      <c r="Y320" s="34"/>
      <c r="Z320" s="34"/>
      <c r="AA320" s="34"/>
      <c r="AB320" s="34"/>
      <c r="AC320" s="34"/>
      <c r="AD320" s="34"/>
      <c r="AE320" s="34"/>
      <c r="AR320" s="184" t="s">
        <v>135</v>
      </c>
      <c r="AT320" s="184" t="s">
        <v>131</v>
      </c>
      <c r="AU320" s="184" t="s">
        <v>82</v>
      </c>
      <c r="AY320" s="17" t="s">
        <v>114</v>
      </c>
      <c r="BE320" s="185">
        <f>IF(N320="základní",J320,0)</f>
        <v>0</v>
      </c>
      <c r="BF320" s="185">
        <f>IF(N320="snížená",J320,0)</f>
        <v>0</v>
      </c>
      <c r="BG320" s="185">
        <f>IF(N320="zákl. přenesená",J320,0)</f>
        <v>0</v>
      </c>
      <c r="BH320" s="185">
        <f>IF(N320="sníž. přenesená",J320,0)</f>
        <v>0</v>
      </c>
      <c r="BI320" s="185">
        <f>IF(N320="nulová",J320,0)</f>
        <v>0</v>
      </c>
      <c r="BJ320" s="17" t="s">
        <v>80</v>
      </c>
      <c r="BK320" s="185">
        <f>ROUND(I320*H320,2)</f>
        <v>0</v>
      </c>
      <c r="BL320" s="17" t="s">
        <v>121</v>
      </c>
      <c r="BM320" s="184" t="s">
        <v>402</v>
      </c>
    </row>
    <row r="321" spans="1:65" s="2" customFormat="1" ht="10.199999999999999">
      <c r="A321" s="34"/>
      <c r="B321" s="35"/>
      <c r="C321" s="36"/>
      <c r="D321" s="186" t="s">
        <v>123</v>
      </c>
      <c r="E321" s="36"/>
      <c r="F321" s="187" t="s">
        <v>401</v>
      </c>
      <c r="G321" s="36"/>
      <c r="H321" s="36"/>
      <c r="I321" s="188"/>
      <c r="J321" s="36"/>
      <c r="K321" s="36"/>
      <c r="L321" s="39"/>
      <c r="M321" s="189"/>
      <c r="N321" s="190"/>
      <c r="O321" s="64"/>
      <c r="P321" s="64"/>
      <c r="Q321" s="64"/>
      <c r="R321" s="64"/>
      <c r="S321" s="64"/>
      <c r="T321" s="65"/>
      <c r="U321" s="34"/>
      <c r="V321" s="34"/>
      <c r="W321" s="34"/>
      <c r="X321" s="34"/>
      <c r="Y321" s="34"/>
      <c r="Z321" s="34"/>
      <c r="AA321" s="34"/>
      <c r="AB321" s="34"/>
      <c r="AC321" s="34"/>
      <c r="AD321" s="34"/>
      <c r="AE321" s="34"/>
      <c r="AT321" s="17" t="s">
        <v>123</v>
      </c>
      <c r="AU321" s="17" t="s">
        <v>82</v>
      </c>
    </row>
    <row r="322" spans="1:65" s="2" customFormat="1" ht="13.8" customHeight="1">
      <c r="A322" s="34"/>
      <c r="B322" s="35"/>
      <c r="C322" s="173" t="s">
        <v>403</v>
      </c>
      <c r="D322" s="173" t="s">
        <v>117</v>
      </c>
      <c r="E322" s="174" t="s">
        <v>404</v>
      </c>
      <c r="F322" s="175" t="s">
        <v>405</v>
      </c>
      <c r="G322" s="176" t="s">
        <v>182</v>
      </c>
      <c r="H322" s="177">
        <v>22</v>
      </c>
      <c r="I322" s="178"/>
      <c r="J322" s="179">
        <f>ROUND(I322*H322,2)</f>
        <v>0</v>
      </c>
      <c r="K322" s="175" t="s">
        <v>19</v>
      </c>
      <c r="L322" s="39"/>
      <c r="M322" s="180" t="s">
        <v>19</v>
      </c>
      <c r="N322" s="181" t="s">
        <v>43</v>
      </c>
      <c r="O322" s="64"/>
      <c r="P322" s="182">
        <f>O322*H322</f>
        <v>0</v>
      </c>
      <c r="Q322" s="182">
        <v>0</v>
      </c>
      <c r="R322" s="182">
        <f>Q322*H322</f>
        <v>0</v>
      </c>
      <c r="S322" s="182">
        <v>0</v>
      </c>
      <c r="T322" s="183">
        <f>S322*H322</f>
        <v>0</v>
      </c>
      <c r="U322" s="34"/>
      <c r="V322" s="34"/>
      <c r="W322" s="34"/>
      <c r="X322" s="34"/>
      <c r="Y322" s="34"/>
      <c r="Z322" s="34"/>
      <c r="AA322" s="34"/>
      <c r="AB322" s="34"/>
      <c r="AC322" s="34"/>
      <c r="AD322" s="34"/>
      <c r="AE322" s="34"/>
      <c r="AR322" s="184" t="s">
        <v>121</v>
      </c>
      <c r="AT322" s="184" t="s">
        <v>117</v>
      </c>
      <c r="AU322" s="184" t="s">
        <v>82</v>
      </c>
      <c r="AY322" s="17" t="s">
        <v>114</v>
      </c>
      <c r="BE322" s="185">
        <f>IF(N322="základní",J322,0)</f>
        <v>0</v>
      </c>
      <c r="BF322" s="185">
        <f>IF(N322="snížená",J322,0)</f>
        <v>0</v>
      </c>
      <c r="BG322" s="185">
        <f>IF(N322="zákl. přenesená",J322,0)</f>
        <v>0</v>
      </c>
      <c r="BH322" s="185">
        <f>IF(N322="sníž. přenesená",J322,0)</f>
        <v>0</v>
      </c>
      <c r="BI322" s="185">
        <f>IF(N322="nulová",J322,0)</f>
        <v>0</v>
      </c>
      <c r="BJ322" s="17" t="s">
        <v>80</v>
      </c>
      <c r="BK322" s="185">
        <f>ROUND(I322*H322,2)</f>
        <v>0</v>
      </c>
      <c r="BL322" s="17" t="s">
        <v>121</v>
      </c>
      <c r="BM322" s="184" t="s">
        <v>406</v>
      </c>
    </row>
    <row r="323" spans="1:65" s="2" customFormat="1" ht="10.199999999999999">
      <c r="A323" s="34"/>
      <c r="B323" s="35"/>
      <c r="C323" s="36"/>
      <c r="D323" s="186" t="s">
        <v>123</v>
      </c>
      <c r="E323" s="36"/>
      <c r="F323" s="187" t="s">
        <v>405</v>
      </c>
      <c r="G323" s="36"/>
      <c r="H323" s="36"/>
      <c r="I323" s="188"/>
      <c r="J323" s="36"/>
      <c r="K323" s="36"/>
      <c r="L323" s="39"/>
      <c r="M323" s="189"/>
      <c r="N323" s="190"/>
      <c r="O323" s="64"/>
      <c r="P323" s="64"/>
      <c r="Q323" s="64"/>
      <c r="R323" s="64"/>
      <c r="S323" s="64"/>
      <c r="T323" s="65"/>
      <c r="U323" s="34"/>
      <c r="V323" s="34"/>
      <c r="W323" s="34"/>
      <c r="X323" s="34"/>
      <c r="Y323" s="34"/>
      <c r="Z323" s="34"/>
      <c r="AA323" s="34"/>
      <c r="AB323" s="34"/>
      <c r="AC323" s="34"/>
      <c r="AD323" s="34"/>
      <c r="AE323" s="34"/>
      <c r="AT323" s="17" t="s">
        <v>123</v>
      </c>
      <c r="AU323" s="17" t="s">
        <v>82</v>
      </c>
    </row>
    <row r="324" spans="1:65" s="2" customFormat="1" ht="13.8" customHeight="1">
      <c r="A324" s="34"/>
      <c r="B324" s="35"/>
      <c r="C324" s="192" t="s">
        <v>407</v>
      </c>
      <c r="D324" s="192" t="s">
        <v>131</v>
      </c>
      <c r="E324" s="193" t="s">
        <v>408</v>
      </c>
      <c r="F324" s="194" t="s">
        <v>409</v>
      </c>
      <c r="G324" s="195" t="s">
        <v>182</v>
      </c>
      <c r="H324" s="196">
        <v>2</v>
      </c>
      <c r="I324" s="197"/>
      <c r="J324" s="198">
        <f>ROUND(I324*H324,2)</f>
        <v>0</v>
      </c>
      <c r="K324" s="194" t="s">
        <v>19</v>
      </c>
      <c r="L324" s="199"/>
      <c r="M324" s="200" t="s">
        <v>19</v>
      </c>
      <c r="N324" s="201" t="s">
        <v>43</v>
      </c>
      <c r="O324" s="64"/>
      <c r="P324" s="182">
        <f>O324*H324</f>
        <v>0</v>
      </c>
      <c r="Q324" s="182">
        <v>1.64E-3</v>
      </c>
      <c r="R324" s="182">
        <f>Q324*H324</f>
        <v>3.2799999999999999E-3</v>
      </c>
      <c r="S324" s="182">
        <v>0</v>
      </c>
      <c r="T324" s="183">
        <f>S324*H324</f>
        <v>0</v>
      </c>
      <c r="U324" s="34"/>
      <c r="V324" s="34"/>
      <c r="W324" s="34"/>
      <c r="X324" s="34"/>
      <c r="Y324" s="34"/>
      <c r="Z324" s="34"/>
      <c r="AA324" s="34"/>
      <c r="AB324" s="34"/>
      <c r="AC324" s="34"/>
      <c r="AD324" s="34"/>
      <c r="AE324" s="34"/>
      <c r="AR324" s="184" t="s">
        <v>135</v>
      </c>
      <c r="AT324" s="184" t="s">
        <v>131</v>
      </c>
      <c r="AU324" s="184" t="s">
        <v>82</v>
      </c>
      <c r="AY324" s="17" t="s">
        <v>114</v>
      </c>
      <c r="BE324" s="185">
        <f>IF(N324="základní",J324,0)</f>
        <v>0</v>
      </c>
      <c r="BF324" s="185">
        <f>IF(N324="snížená",J324,0)</f>
        <v>0</v>
      </c>
      <c r="BG324" s="185">
        <f>IF(N324="zákl. přenesená",J324,0)</f>
        <v>0</v>
      </c>
      <c r="BH324" s="185">
        <f>IF(N324="sníž. přenesená",J324,0)</f>
        <v>0</v>
      </c>
      <c r="BI324" s="185">
        <f>IF(N324="nulová",J324,0)</f>
        <v>0</v>
      </c>
      <c r="BJ324" s="17" t="s">
        <v>80</v>
      </c>
      <c r="BK324" s="185">
        <f>ROUND(I324*H324,2)</f>
        <v>0</v>
      </c>
      <c r="BL324" s="17" t="s">
        <v>121</v>
      </c>
      <c r="BM324" s="184" t="s">
        <v>410</v>
      </c>
    </row>
    <row r="325" spans="1:65" s="2" customFormat="1" ht="10.199999999999999">
      <c r="A325" s="34"/>
      <c r="B325" s="35"/>
      <c r="C325" s="36"/>
      <c r="D325" s="186" t="s">
        <v>123</v>
      </c>
      <c r="E325" s="36"/>
      <c r="F325" s="187" t="s">
        <v>409</v>
      </c>
      <c r="G325" s="36"/>
      <c r="H325" s="36"/>
      <c r="I325" s="188"/>
      <c r="J325" s="36"/>
      <c r="K325" s="36"/>
      <c r="L325" s="39"/>
      <c r="M325" s="189"/>
      <c r="N325" s="190"/>
      <c r="O325" s="64"/>
      <c r="P325" s="64"/>
      <c r="Q325" s="64"/>
      <c r="R325" s="64"/>
      <c r="S325" s="64"/>
      <c r="T325" s="65"/>
      <c r="U325" s="34"/>
      <c r="V325" s="34"/>
      <c r="W325" s="34"/>
      <c r="X325" s="34"/>
      <c r="Y325" s="34"/>
      <c r="Z325" s="34"/>
      <c r="AA325" s="34"/>
      <c r="AB325" s="34"/>
      <c r="AC325" s="34"/>
      <c r="AD325" s="34"/>
      <c r="AE325" s="34"/>
      <c r="AT325" s="17" t="s">
        <v>123</v>
      </c>
      <c r="AU325" s="17" t="s">
        <v>82</v>
      </c>
    </row>
    <row r="326" spans="1:65" s="2" customFormat="1" ht="13.8" customHeight="1">
      <c r="A326" s="34"/>
      <c r="B326" s="35"/>
      <c r="C326" s="192" t="s">
        <v>411</v>
      </c>
      <c r="D326" s="192" t="s">
        <v>131</v>
      </c>
      <c r="E326" s="193" t="s">
        <v>412</v>
      </c>
      <c r="F326" s="194" t="s">
        <v>413</v>
      </c>
      <c r="G326" s="195" t="s">
        <v>182</v>
      </c>
      <c r="H326" s="196">
        <v>2</v>
      </c>
      <c r="I326" s="197"/>
      <c r="J326" s="198">
        <f>ROUND(I326*H326,2)</f>
        <v>0</v>
      </c>
      <c r="K326" s="194" t="s">
        <v>19</v>
      </c>
      <c r="L326" s="199"/>
      <c r="M326" s="200" t="s">
        <v>19</v>
      </c>
      <c r="N326" s="201" t="s">
        <v>43</v>
      </c>
      <c r="O326" s="64"/>
      <c r="P326" s="182">
        <f>O326*H326</f>
        <v>0</v>
      </c>
      <c r="Q326" s="182">
        <v>0</v>
      </c>
      <c r="R326" s="182">
        <f>Q326*H326</f>
        <v>0</v>
      </c>
      <c r="S326" s="182">
        <v>0</v>
      </c>
      <c r="T326" s="183">
        <f>S326*H326</f>
        <v>0</v>
      </c>
      <c r="U326" s="34"/>
      <c r="V326" s="34"/>
      <c r="W326" s="34"/>
      <c r="X326" s="34"/>
      <c r="Y326" s="34"/>
      <c r="Z326" s="34"/>
      <c r="AA326" s="34"/>
      <c r="AB326" s="34"/>
      <c r="AC326" s="34"/>
      <c r="AD326" s="34"/>
      <c r="AE326" s="34"/>
      <c r="AR326" s="184" t="s">
        <v>135</v>
      </c>
      <c r="AT326" s="184" t="s">
        <v>131</v>
      </c>
      <c r="AU326" s="184" t="s">
        <v>82</v>
      </c>
      <c r="AY326" s="17" t="s">
        <v>114</v>
      </c>
      <c r="BE326" s="185">
        <f>IF(N326="základní",J326,0)</f>
        <v>0</v>
      </c>
      <c r="BF326" s="185">
        <f>IF(N326="snížená",J326,0)</f>
        <v>0</v>
      </c>
      <c r="BG326" s="185">
        <f>IF(N326="zákl. přenesená",J326,0)</f>
        <v>0</v>
      </c>
      <c r="BH326" s="185">
        <f>IF(N326="sníž. přenesená",J326,0)</f>
        <v>0</v>
      </c>
      <c r="BI326" s="185">
        <f>IF(N326="nulová",J326,0)</f>
        <v>0</v>
      </c>
      <c r="BJ326" s="17" t="s">
        <v>80</v>
      </c>
      <c r="BK326" s="185">
        <f>ROUND(I326*H326,2)</f>
        <v>0</v>
      </c>
      <c r="BL326" s="17" t="s">
        <v>121</v>
      </c>
      <c r="BM326" s="184" t="s">
        <v>414</v>
      </c>
    </row>
    <row r="327" spans="1:65" s="2" customFormat="1" ht="10.199999999999999">
      <c r="A327" s="34"/>
      <c r="B327" s="35"/>
      <c r="C327" s="36"/>
      <c r="D327" s="186" t="s">
        <v>123</v>
      </c>
      <c r="E327" s="36"/>
      <c r="F327" s="187" t="s">
        <v>413</v>
      </c>
      <c r="G327" s="36"/>
      <c r="H327" s="36"/>
      <c r="I327" s="188"/>
      <c r="J327" s="36"/>
      <c r="K327" s="36"/>
      <c r="L327" s="39"/>
      <c r="M327" s="189"/>
      <c r="N327" s="190"/>
      <c r="O327" s="64"/>
      <c r="P327" s="64"/>
      <c r="Q327" s="64"/>
      <c r="R327" s="64"/>
      <c r="S327" s="64"/>
      <c r="T327" s="65"/>
      <c r="U327" s="34"/>
      <c r="V327" s="34"/>
      <c r="W327" s="34"/>
      <c r="X327" s="34"/>
      <c r="Y327" s="34"/>
      <c r="Z327" s="34"/>
      <c r="AA327" s="34"/>
      <c r="AB327" s="34"/>
      <c r="AC327" s="34"/>
      <c r="AD327" s="34"/>
      <c r="AE327" s="34"/>
      <c r="AT327" s="17" t="s">
        <v>123</v>
      </c>
      <c r="AU327" s="17" t="s">
        <v>82</v>
      </c>
    </row>
    <row r="328" spans="1:65" s="2" customFormat="1" ht="13.8" customHeight="1">
      <c r="A328" s="34"/>
      <c r="B328" s="35"/>
      <c r="C328" s="192" t="s">
        <v>415</v>
      </c>
      <c r="D328" s="192" t="s">
        <v>131</v>
      </c>
      <c r="E328" s="193" t="s">
        <v>416</v>
      </c>
      <c r="F328" s="194" t="s">
        <v>417</v>
      </c>
      <c r="G328" s="195" t="s">
        <v>182</v>
      </c>
      <c r="H328" s="196">
        <v>4</v>
      </c>
      <c r="I328" s="197"/>
      <c r="J328" s="198">
        <f>ROUND(I328*H328,2)</f>
        <v>0</v>
      </c>
      <c r="K328" s="194" t="s">
        <v>19</v>
      </c>
      <c r="L328" s="199"/>
      <c r="M328" s="200" t="s">
        <v>19</v>
      </c>
      <c r="N328" s="201" t="s">
        <v>43</v>
      </c>
      <c r="O328" s="64"/>
      <c r="P328" s="182">
        <f>O328*H328</f>
        <v>0</v>
      </c>
      <c r="Q328" s="182">
        <v>1.7899999999999999E-3</v>
      </c>
      <c r="R328" s="182">
        <f>Q328*H328</f>
        <v>7.1599999999999997E-3</v>
      </c>
      <c r="S328" s="182">
        <v>0</v>
      </c>
      <c r="T328" s="183">
        <f>S328*H328</f>
        <v>0</v>
      </c>
      <c r="U328" s="34"/>
      <c r="V328" s="34"/>
      <c r="W328" s="34"/>
      <c r="X328" s="34"/>
      <c r="Y328" s="34"/>
      <c r="Z328" s="34"/>
      <c r="AA328" s="34"/>
      <c r="AB328" s="34"/>
      <c r="AC328" s="34"/>
      <c r="AD328" s="34"/>
      <c r="AE328" s="34"/>
      <c r="AR328" s="184" t="s">
        <v>135</v>
      </c>
      <c r="AT328" s="184" t="s">
        <v>131</v>
      </c>
      <c r="AU328" s="184" t="s">
        <v>82</v>
      </c>
      <c r="AY328" s="17" t="s">
        <v>114</v>
      </c>
      <c r="BE328" s="185">
        <f>IF(N328="základní",J328,0)</f>
        <v>0</v>
      </c>
      <c r="BF328" s="185">
        <f>IF(N328="snížená",J328,0)</f>
        <v>0</v>
      </c>
      <c r="BG328" s="185">
        <f>IF(N328="zákl. přenesená",J328,0)</f>
        <v>0</v>
      </c>
      <c r="BH328" s="185">
        <f>IF(N328="sníž. přenesená",J328,0)</f>
        <v>0</v>
      </c>
      <c r="BI328" s="185">
        <f>IF(N328="nulová",J328,0)</f>
        <v>0</v>
      </c>
      <c r="BJ328" s="17" t="s">
        <v>80</v>
      </c>
      <c r="BK328" s="185">
        <f>ROUND(I328*H328,2)</f>
        <v>0</v>
      </c>
      <c r="BL328" s="17" t="s">
        <v>121</v>
      </c>
      <c r="BM328" s="184" t="s">
        <v>418</v>
      </c>
    </row>
    <row r="329" spans="1:65" s="2" customFormat="1" ht="10.199999999999999">
      <c r="A329" s="34"/>
      <c r="B329" s="35"/>
      <c r="C329" s="36"/>
      <c r="D329" s="186" t="s">
        <v>123</v>
      </c>
      <c r="E329" s="36"/>
      <c r="F329" s="187" t="s">
        <v>417</v>
      </c>
      <c r="G329" s="36"/>
      <c r="H329" s="36"/>
      <c r="I329" s="188"/>
      <c r="J329" s="36"/>
      <c r="K329" s="36"/>
      <c r="L329" s="39"/>
      <c r="M329" s="189"/>
      <c r="N329" s="190"/>
      <c r="O329" s="64"/>
      <c r="P329" s="64"/>
      <c r="Q329" s="64"/>
      <c r="R329" s="64"/>
      <c r="S329" s="64"/>
      <c r="T329" s="65"/>
      <c r="U329" s="34"/>
      <c r="V329" s="34"/>
      <c r="W329" s="34"/>
      <c r="X329" s="34"/>
      <c r="Y329" s="34"/>
      <c r="Z329" s="34"/>
      <c r="AA329" s="34"/>
      <c r="AB329" s="34"/>
      <c r="AC329" s="34"/>
      <c r="AD329" s="34"/>
      <c r="AE329" s="34"/>
      <c r="AT329" s="17" t="s">
        <v>123</v>
      </c>
      <c r="AU329" s="17" t="s">
        <v>82</v>
      </c>
    </row>
    <row r="330" spans="1:65" s="2" customFormat="1" ht="13.8" customHeight="1">
      <c r="A330" s="34"/>
      <c r="B330" s="35"/>
      <c r="C330" s="192" t="s">
        <v>419</v>
      </c>
      <c r="D330" s="192" t="s">
        <v>131</v>
      </c>
      <c r="E330" s="193" t="s">
        <v>420</v>
      </c>
      <c r="F330" s="194" t="s">
        <v>421</v>
      </c>
      <c r="G330" s="195" t="s">
        <v>182</v>
      </c>
      <c r="H330" s="196">
        <v>2</v>
      </c>
      <c r="I330" s="197"/>
      <c r="J330" s="198">
        <f>ROUND(I330*H330,2)</f>
        <v>0</v>
      </c>
      <c r="K330" s="194" t="s">
        <v>19</v>
      </c>
      <c r="L330" s="199"/>
      <c r="M330" s="200" t="s">
        <v>19</v>
      </c>
      <c r="N330" s="201" t="s">
        <v>43</v>
      </c>
      <c r="O330" s="64"/>
      <c r="P330" s="182">
        <f>O330*H330</f>
        <v>0</v>
      </c>
      <c r="Q330" s="182">
        <v>1.75E-3</v>
      </c>
      <c r="R330" s="182">
        <f>Q330*H330</f>
        <v>3.5000000000000001E-3</v>
      </c>
      <c r="S330" s="182">
        <v>0</v>
      </c>
      <c r="T330" s="183">
        <f>S330*H330</f>
        <v>0</v>
      </c>
      <c r="U330" s="34"/>
      <c r="V330" s="34"/>
      <c r="W330" s="34"/>
      <c r="X330" s="34"/>
      <c r="Y330" s="34"/>
      <c r="Z330" s="34"/>
      <c r="AA330" s="34"/>
      <c r="AB330" s="34"/>
      <c r="AC330" s="34"/>
      <c r="AD330" s="34"/>
      <c r="AE330" s="34"/>
      <c r="AR330" s="184" t="s">
        <v>135</v>
      </c>
      <c r="AT330" s="184" t="s">
        <v>131</v>
      </c>
      <c r="AU330" s="184" t="s">
        <v>82</v>
      </c>
      <c r="AY330" s="17" t="s">
        <v>114</v>
      </c>
      <c r="BE330" s="185">
        <f>IF(N330="základní",J330,0)</f>
        <v>0</v>
      </c>
      <c r="BF330" s="185">
        <f>IF(N330="snížená",J330,0)</f>
        <v>0</v>
      </c>
      <c r="BG330" s="185">
        <f>IF(N330="zákl. přenesená",J330,0)</f>
        <v>0</v>
      </c>
      <c r="BH330" s="185">
        <f>IF(N330="sníž. přenesená",J330,0)</f>
        <v>0</v>
      </c>
      <c r="BI330" s="185">
        <f>IF(N330="nulová",J330,0)</f>
        <v>0</v>
      </c>
      <c r="BJ330" s="17" t="s">
        <v>80</v>
      </c>
      <c r="BK330" s="185">
        <f>ROUND(I330*H330,2)</f>
        <v>0</v>
      </c>
      <c r="BL330" s="17" t="s">
        <v>121</v>
      </c>
      <c r="BM330" s="184" t="s">
        <v>422</v>
      </c>
    </row>
    <row r="331" spans="1:65" s="2" customFormat="1" ht="10.199999999999999">
      <c r="A331" s="34"/>
      <c r="B331" s="35"/>
      <c r="C331" s="36"/>
      <c r="D331" s="186" t="s">
        <v>123</v>
      </c>
      <c r="E331" s="36"/>
      <c r="F331" s="187" t="s">
        <v>421</v>
      </c>
      <c r="G331" s="36"/>
      <c r="H331" s="36"/>
      <c r="I331" s="188"/>
      <c r="J331" s="36"/>
      <c r="K331" s="36"/>
      <c r="L331" s="39"/>
      <c r="M331" s="189"/>
      <c r="N331" s="190"/>
      <c r="O331" s="64"/>
      <c r="P331" s="64"/>
      <c r="Q331" s="64"/>
      <c r="R331" s="64"/>
      <c r="S331" s="64"/>
      <c r="T331" s="65"/>
      <c r="U331" s="34"/>
      <c r="V331" s="34"/>
      <c r="W331" s="34"/>
      <c r="X331" s="34"/>
      <c r="Y331" s="34"/>
      <c r="Z331" s="34"/>
      <c r="AA331" s="34"/>
      <c r="AB331" s="34"/>
      <c r="AC331" s="34"/>
      <c r="AD331" s="34"/>
      <c r="AE331" s="34"/>
      <c r="AT331" s="17" t="s">
        <v>123</v>
      </c>
      <c r="AU331" s="17" t="s">
        <v>82</v>
      </c>
    </row>
    <row r="332" spans="1:65" s="2" customFormat="1" ht="13.8" customHeight="1">
      <c r="A332" s="34"/>
      <c r="B332" s="35"/>
      <c r="C332" s="192" t="s">
        <v>423</v>
      </c>
      <c r="D332" s="192" t="s">
        <v>131</v>
      </c>
      <c r="E332" s="193" t="s">
        <v>424</v>
      </c>
      <c r="F332" s="194" t="s">
        <v>425</v>
      </c>
      <c r="G332" s="195" t="s">
        <v>182</v>
      </c>
      <c r="H332" s="196">
        <v>2</v>
      </c>
      <c r="I332" s="197"/>
      <c r="J332" s="198">
        <f>ROUND(I332*H332,2)</f>
        <v>0</v>
      </c>
      <c r="K332" s="194" t="s">
        <v>19</v>
      </c>
      <c r="L332" s="199"/>
      <c r="M332" s="200" t="s">
        <v>19</v>
      </c>
      <c r="N332" s="201" t="s">
        <v>43</v>
      </c>
      <c r="O332" s="64"/>
      <c r="P332" s="182">
        <f>O332*H332</f>
        <v>0</v>
      </c>
      <c r="Q332" s="182">
        <v>1.82E-3</v>
      </c>
      <c r="R332" s="182">
        <f>Q332*H332</f>
        <v>3.64E-3</v>
      </c>
      <c r="S332" s="182">
        <v>0</v>
      </c>
      <c r="T332" s="183">
        <f>S332*H332</f>
        <v>0</v>
      </c>
      <c r="U332" s="34"/>
      <c r="V332" s="34"/>
      <c r="W332" s="34"/>
      <c r="X332" s="34"/>
      <c r="Y332" s="34"/>
      <c r="Z332" s="34"/>
      <c r="AA332" s="34"/>
      <c r="AB332" s="34"/>
      <c r="AC332" s="34"/>
      <c r="AD332" s="34"/>
      <c r="AE332" s="34"/>
      <c r="AR332" s="184" t="s">
        <v>135</v>
      </c>
      <c r="AT332" s="184" t="s">
        <v>131</v>
      </c>
      <c r="AU332" s="184" t="s">
        <v>82</v>
      </c>
      <c r="AY332" s="17" t="s">
        <v>114</v>
      </c>
      <c r="BE332" s="185">
        <f>IF(N332="základní",J332,0)</f>
        <v>0</v>
      </c>
      <c r="BF332" s="185">
        <f>IF(N332="snížená",J332,0)</f>
        <v>0</v>
      </c>
      <c r="BG332" s="185">
        <f>IF(N332="zákl. přenesená",J332,0)</f>
        <v>0</v>
      </c>
      <c r="BH332" s="185">
        <f>IF(N332="sníž. přenesená",J332,0)</f>
        <v>0</v>
      </c>
      <c r="BI332" s="185">
        <f>IF(N332="nulová",J332,0)</f>
        <v>0</v>
      </c>
      <c r="BJ332" s="17" t="s">
        <v>80</v>
      </c>
      <c r="BK332" s="185">
        <f>ROUND(I332*H332,2)</f>
        <v>0</v>
      </c>
      <c r="BL332" s="17" t="s">
        <v>121</v>
      </c>
      <c r="BM332" s="184" t="s">
        <v>426</v>
      </c>
    </row>
    <row r="333" spans="1:65" s="2" customFormat="1" ht="10.199999999999999">
      <c r="A333" s="34"/>
      <c r="B333" s="35"/>
      <c r="C333" s="36"/>
      <c r="D333" s="186" t="s">
        <v>123</v>
      </c>
      <c r="E333" s="36"/>
      <c r="F333" s="187" t="s">
        <v>425</v>
      </c>
      <c r="G333" s="36"/>
      <c r="H333" s="36"/>
      <c r="I333" s="188"/>
      <c r="J333" s="36"/>
      <c r="K333" s="36"/>
      <c r="L333" s="39"/>
      <c r="M333" s="189"/>
      <c r="N333" s="190"/>
      <c r="O333" s="64"/>
      <c r="P333" s="64"/>
      <c r="Q333" s="64"/>
      <c r="R333" s="64"/>
      <c r="S333" s="64"/>
      <c r="T333" s="65"/>
      <c r="U333" s="34"/>
      <c r="V333" s="34"/>
      <c r="W333" s="34"/>
      <c r="X333" s="34"/>
      <c r="Y333" s="34"/>
      <c r="Z333" s="34"/>
      <c r="AA333" s="34"/>
      <c r="AB333" s="34"/>
      <c r="AC333" s="34"/>
      <c r="AD333" s="34"/>
      <c r="AE333" s="34"/>
      <c r="AT333" s="17" t="s">
        <v>123</v>
      </c>
      <c r="AU333" s="17" t="s">
        <v>82</v>
      </c>
    </row>
    <row r="334" spans="1:65" s="2" customFormat="1" ht="13.8" customHeight="1">
      <c r="A334" s="34"/>
      <c r="B334" s="35"/>
      <c r="C334" s="192" t="s">
        <v>427</v>
      </c>
      <c r="D334" s="192" t="s">
        <v>131</v>
      </c>
      <c r="E334" s="193" t="s">
        <v>428</v>
      </c>
      <c r="F334" s="194" t="s">
        <v>429</v>
      </c>
      <c r="G334" s="195" t="s">
        <v>182</v>
      </c>
      <c r="H334" s="196">
        <v>2</v>
      </c>
      <c r="I334" s="197"/>
      <c r="J334" s="198">
        <f>ROUND(I334*H334,2)</f>
        <v>0</v>
      </c>
      <c r="K334" s="194" t="s">
        <v>19</v>
      </c>
      <c r="L334" s="199"/>
      <c r="M334" s="200" t="s">
        <v>19</v>
      </c>
      <c r="N334" s="201" t="s">
        <v>43</v>
      </c>
      <c r="O334" s="64"/>
      <c r="P334" s="182">
        <f>O334*H334</f>
        <v>0</v>
      </c>
      <c r="Q334" s="182">
        <v>1.8799999999999999E-3</v>
      </c>
      <c r="R334" s="182">
        <f>Q334*H334</f>
        <v>3.7599999999999999E-3</v>
      </c>
      <c r="S334" s="182">
        <v>0</v>
      </c>
      <c r="T334" s="183">
        <f>S334*H334</f>
        <v>0</v>
      </c>
      <c r="U334" s="34"/>
      <c r="V334" s="34"/>
      <c r="W334" s="34"/>
      <c r="X334" s="34"/>
      <c r="Y334" s="34"/>
      <c r="Z334" s="34"/>
      <c r="AA334" s="34"/>
      <c r="AB334" s="34"/>
      <c r="AC334" s="34"/>
      <c r="AD334" s="34"/>
      <c r="AE334" s="34"/>
      <c r="AR334" s="184" t="s">
        <v>135</v>
      </c>
      <c r="AT334" s="184" t="s">
        <v>131</v>
      </c>
      <c r="AU334" s="184" t="s">
        <v>82</v>
      </c>
      <c r="AY334" s="17" t="s">
        <v>114</v>
      </c>
      <c r="BE334" s="185">
        <f>IF(N334="základní",J334,0)</f>
        <v>0</v>
      </c>
      <c r="BF334" s="185">
        <f>IF(N334="snížená",J334,0)</f>
        <v>0</v>
      </c>
      <c r="BG334" s="185">
        <f>IF(N334="zákl. přenesená",J334,0)</f>
        <v>0</v>
      </c>
      <c r="BH334" s="185">
        <f>IF(N334="sníž. přenesená",J334,0)</f>
        <v>0</v>
      </c>
      <c r="BI334" s="185">
        <f>IF(N334="nulová",J334,0)</f>
        <v>0</v>
      </c>
      <c r="BJ334" s="17" t="s">
        <v>80</v>
      </c>
      <c r="BK334" s="185">
        <f>ROUND(I334*H334,2)</f>
        <v>0</v>
      </c>
      <c r="BL334" s="17" t="s">
        <v>121</v>
      </c>
      <c r="BM334" s="184" t="s">
        <v>430</v>
      </c>
    </row>
    <row r="335" spans="1:65" s="2" customFormat="1" ht="10.199999999999999">
      <c r="A335" s="34"/>
      <c r="B335" s="35"/>
      <c r="C335" s="36"/>
      <c r="D335" s="186" t="s">
        <v>123</v>
      </c>
      <c r="E335" s="36"/>
      <c r="F335" s="187" t="s">
        <v>429</v>
      </c>
      <c r="G335" s="36"/>
      <c r="H335" s="36"/>
      <c r="I335" s="188"/>
      <c r="J335" s="36"/>
      <c r="K335" s="36"/>
      <c r="L335" s="39"/>
      <c r="M335" s="189"/>
      <c r="N335" s="190"/>
      <c r="O335" s="64"/>
      <c r="P335" s="64"/>
      <c r="Q335" s="64"/>
      <c r="R335" s="64"/>
      <c r="S335" s="64"/>
      <c r="T335" s="65"/>
      <c r="U335" s="34"/>
      <c r="V335" s="34"/>
      <c r="W335" s="34"/>
      <c r="X335" s="34"/>
      <c r="Y335" s="34"/>
      <c r="Z335" s="34"/>
      <c r="AA335" s="34"/>
      <c r="AB335" s="34"/>
      <c r="AC335" s="34"/>
      <c r="AD335" s="34"/>
      <c r="AE335" s="34"/>
      <c r="AT335" s="17" t="s">
        <v>123</v>
      </c>
      <c r="AU335" s="17" t="s">
        <v>82</v>
      </c>
    </row>
    <row r="336" spans="1:65" s="2" customFormat="1" ht="13.8" customHeight="1">
      <c r="A336" s="34"/>
      <c r="B336" s="35"/>
      <c r="C336" s="192" t="s">
        <v>431</v>
      </c>
      <c r="D336" s="192" t="s">
        <v>131</v>
      </c>
      <c r="E336" s="193" t="s">
        <v>432</v>
      </c>
      <c r="F336" s="194" t="s">
        <v>433</v>
      </c>
      <c r="G336" s="195" t="s">
        <v>182</v>
      </c>
      <c r="H336" s="196">
        <v>2</v>
      </c>
      <c r="I336" s="197"/>
      <c r="J336" s="198">
        <f>ROUND(I336*H336,2)</f>
        <v>0</v>
      </c>
      <c r="K336" s="194" t="s">
        <v>19</v>
      </c>
      <c r="L336" s="199"/>
      <c r="M336" s="200" t="s">
        <v>19</v>
      </c>
      <c r="N336" s="201" t="s">
        <v>43</v>
      </c>
      <c r="O336" s="64"/>
      <c r="P336" s="182">
        <f>O336*H336</f>
        <v>0</v>
      </c>
      <c r="Q336" s="182">
        <v>2.0600000000000002E-3</v>
      </c>
      <c r="R336" s="182">
        <f>Q336*H336</f>
        <v>4.1200000000000004E-3</v>
      </c>
      <c r="S336" s="182">
        <v>0</v>
      </c>
      <c r="T336" s="183">
        <f>S336*H336</f>
        <v>0</v>
      </c>
      <c r="U336" s="34"/>
      <c r="V336" s="34"/>
      <c r="W336" s="34"/>
      <c r="X336" s="34"/>
      <c r="Y336" s="34"/>
      <c r="Z336" s="34"/>
      <c r="AA336" s="34"/>
      <c r="AB336" s="34"/>
      <c r="AC336" s="34"/>
      <c r="AD336" s="34"/>
      <c r="AE336" s="34"/>
      <c r="AR336" s="184" t="s">
        <v>135</v>
      </c>
      <c r="AT336" s="184" t="s">
        <v>131</v>
      </c>
      <c r="AU336" s="184" t="s">
        <v>82</v>
      </c>
      <c r="AY336" s="17" t="s">
        <v>114</v>
      </c>
      <c r="BE336" s="185">
        <f>IF(N336="základní",J336,0)</f>
        <v>0</v>
      </c>
      <c r="BF336" s="185">
        <f>IF(N336="snížená",J336,0)</f>
        <v>0</v>
      </c>
      <c r="BG336" s="185">
        <f>IF(N336="zákl. přenesená",J336,0)</f>
        <v>0</v>
      </c>
      <c r="BH336" s="185">
        <f>IF(N336="sníž. přenesená",J336,0)</f>
        <v>0</v>
      </c>
      <c r="BI336" s="185">
        <f>IF(N336="nulová",J336,0)</f>
        <v>0</v>
      </c>
      <c r="BJ336" s="17" t="s">
        <v>80</v>
      </c>
      <c r="BK336" s="185">
        <f>ROUND(I336*H336,2)</f>
        <v>0</v>
      </c>
      <c r="BL336" s="17" t="s">
        <v>121</v>
      </c>
      <c r="BM336" s="184" t="s">
        <v>434</v>
      </c>
    </row>
    <row r="337" spans="1:65" s="2" customFormat="1" ht="10.199999999999999">
      <c r="A337" s="34"/>
      <c r="B337" s="35"/>
      <c r="C337" s="36"/>
      <c r="D337" s="186" t="s">
        <v>123</v>
      </c>
      <c r="E337" s="36"/>
      <c r="F337" s="187" t="s">
        <v>433</v>
      </c>
      <c r="G337" s="36"/>
      <c r="H337" s="36"/>
      <c r="I337" s="188"/>
      <c r="J337" s="36"/>
      <c r="K337" s="36"/>
      <c r="L337" s="39"/>
      <c r="M337" s="189"/>
      <c r="N337" s="190"/>
      <c r="O337" s="64"/>
      <c r="P337" s="64"/>
      <c r="Q337" s="64"/>
      <c r="R337" s="64"/>
      <c r="S337" s="64"/>
      <c r="T337" s="65"/>
      <c r="U337" s="34"/>
      <c r="V337" s="34"/>
      <c r="W337" s="34"/>
      <c r="X337" s="34"/>
      <c r="Y337" s="34"/>
      <c r="Z337" s="34"/>
      <c r="AA337" s="34"/>
      <c r="AB337" s="34"/>
      <c r="AC337" s="34"/>
      <c r="AD337" s="34"/>
      <c r="AE337" s="34"/>
      <c r="AT337" s="17" t="s">
        <v>123</v>
      </c>
      <c r="AU337" s="17" t="s">
        <v>82</v>
      </c>
    </row>
    <row r="338" spans="1:65" s="2" customFormat="1" ht="13.8" customHeight="1">
      <c r="A338" s="34"/>
      <c r="B338" s="35"/>
      <c r="C338" s="192" t="s">
        <v>435</v>
      </c>
      <c r="D338" s="192" t="s">
        <v>131</v>
      </c>
      <c r="E338" s="193" t="s">
        <v>436</v>
      </c>
      <c r="F338" s="194" t="s">
        <v>437</v>
      </c>
      <c r="G338" s="195" t="s">
        <v>182</v>
      </c>
      <c r="H338" s="196">
        <v>2</v>
      </c>
      <c r="I338" s="197"/>
      <c r="J338" s="198">
        <f>ROUND(I338*H338,2)</f>
        <v>0</v>
      </c>
      <c r="K338" s="194" t="s">
        <v>19</v>
      </c>
      <c r="L338" s="199"/>
      <c r="M338" s="200" t="s">
        <v>19</v>
      </c>
      <c r="N338" s="201" t="s">
        <v>43</v>
      </c>
      <c r="O338" s="64"/>
      <c r="P338" s="182">
        <f>O338*H338</f>
        <v>0</v>
      </c>
      <c r="Q338" s="182">
        <v>2.15E-3</v>
      </c>
      <c r="R338" s="182">
        <f>Q338*H338</f>
        <v>4.3E-3</v>
      </c>
      <c r="S338" s="182">
        <v>0</v>
      </c>
      <c r="T338" s="183">
        <f>S338*H338</f>
        <v>0</v>
      </c>
      <c r="U338" s="34"/>
      <c r="V338" s="34"/>
      <c r="W338" s="34"/>
      <c r="X338" s="34"/>
      <c r="Y338" s="34"/>
      <c r="Z338" s="34"/>
      <c r="AA338" s="34"/>
      <c r="AB338" s="34"/>
      <c r="AC338" s="34"/>
      <c r="AD338" s="34"/>
      <c r="AE338" s="34"/>
      <c r="AR338" s="184" t="s">
        <v>135</v>
      </c>
      <c r="AT338" s="184" t="s">
        <v>131</v>
      </c>
      <c r="AU338" s="184" t="s">
        <v>82</v>
      </c>
      <c r="AY338" s="17" t="s">
        <v>114</v>
      </c>
      <c r="BE338" s="185">
        <f>IF(N338="základní",J338,0)</f>
        <v>0</v>
      </c>
      <c r="BF338" s="185">
        <f>IF(N338="snížená",J338,0)</f>
        <v>0</v>
      </c>
      <c r="BG338" s="185">
        <f>IF(N338="zákl. přenesená",J338,0)</f>
        <v>0</v>
      </c>
      <c r="BH338" s="185">
        <f>IF(N338="sníž. přenesená",J338,0)</f>
        <v>0</v>
      </c>
      <c r="BI338" s="185">
        <f>IF(N338="nulová",J338,0)</f>
        <v>0</v>
      </c>
      <c r="BJ338" s="17" t="s">
        <v>80</v>
      </c>
      <c r="BK338" s="185">
        <f>ROUND(I338*H338,2)</f>
        <v>0</v>
      </c>
      <c r="BL338" s="17" t="s">
        <v>121</v>
      </c>
      <c r="BM338" s="184" t="s">
        <v>438</v>
      </c>
    </row>
    <row r="339" spans="1:65" s="2" customFormat="1" ht="10.199999999999999">
      <c r="A339" s="34"/>
      <c r="B339" s="35"/>
      <c r="C339" s="36"/>
      <c r="D339" s="186" t="s">
        <v>123</v>
      </c>
      <c r="E339" s="36"/>
      <c r="F339" s="187" t="s">
        <v>437</v>
      </c>
      <c r="G339" s="36"/>
      <c r="H339" s="36"/>
      <c r="I339" s="188"/>
      <c r="J339" s="36"/>
      <c r="K339" s="36"/>
      <c r="L339" s="39"/>
      <c r="M339" s="189"/>
      <c r="N339" s="190"/>
      <c r="O339" s="64"/>
      <c r="P339" s="64"/>
      <c r="Q339" s="64"/>
      <c r="R339" s="64"/>
      <c r="S339" s="64"/>
      <c r="T339" s="65"/>
      <c r="U339" s="34"/>
      <c r="V339" s="34"/>
      <c r="W339" s="34"/>
      <c r="X339" s="34"/>
      <c r="Y339" s="34"/>
      <c r="Z339" s="34"/>
      <c r="AA339" s="34"/>
      <c r="AB339" s="34"/>
      <c r="AC339" s="34"/>
      <c r="AD339" s="34"/>
      <c r="AE339" s="34"/>
      <c r="AT339" s="17" t="s">
        <v>123</v>
      </c>
      <c r="AU339" s="17" t="s">
        <v>82</v>
      </c>
    </row>
    <row r="340" spans="1:65" s="2" customFormat="1" ht="13.8" customHeight="1">
      <c r="A340" s="34"/>
      <c r="B340" s="35"/>
      <c r="C340" s="192" t="s">
        <v>439</v>
      </c>
      <c r="D340" s="192" t="s">
        <v>131</v>
      </c>
      <c r="E340" s="193" t="s">
        <v>440</v>
      </c>
      <c r="F340" s="194" t="s">
        <v>441</v>
      </c>
      <c r="G340" s="195" t="s">
        <v>182</v>
      </c>
      <c r="H340" s="196">
        <v>2</v>
      </c>
      <c r="I340" s="197"/>
      <c r="J340" s="198">
        <f>ROUND(I340*H340,2)</f>
        <v>0</v>
      </c>
      <c r="K340" s="194" t="s">
        <v>19</v>
      </c>
      <c r="L340" s="199"/>
      <c r="M340" s="200" t="s">
        <v>19</v>
      </c>
      <c r="N340" s="201" t="s">
        <v>43</v>
      </c>
      <c r="O340" s="64"/>
      <c r="P340" s="182">
        <f>O340*H340</f>
        <v>0</v>
      </c>
      <c r="Q340" s="182">
        <v>2.2399999999999998E-3</v>
      </c>
      <c r="R340" s="182">
        <f>Q340*H340</f>
        <v>4.4799999999999996E-3</v>
      </c>
      <c r="S340" s="182">
        <v>0</v>
      </c>
      <c r="T340" s="183">
        <f>S340*H340</f>
        <v>0</v>
      </c>
      <c r="U340" s="34"/>
      <c r="V340" s="34"/>
      <c r="W340" s="34"/>
      <c r="X340" s="34"/>
      <c r="Y340" s="34"/>
      <c r="Z340" s="34"/>
      <c r="AA340" s="34"/>
      <c r="AB340" s="34"/>
      <c r="AC340" s="34"/>
      <c r="AD340" s="34"/>
      <c r="AE340" s="34"/>
      <c r="AR340" s="184" t="s">
        <v>135</v>
      </c>
      <c r="AT340" s="184" t="s">
        <v>131</v>
      </c>
      <c r="AU340" s="184" t="s">
        <v>82</v>
      </c>
      <c r="AY340" s="17" t="s">
        <v>114</v>
      </c>
      <c r="BE340" s="185">
        <f>IF(N340="základní",J340,0)</f>
        <v>0</v>
      </c>
      <c r="BF340" s="185">
        <f>IF(N340="snížená",J340,0)</f>
        <v>0</v>
      </c>
      <c r="BG340" s="185">
        <f>IF(N340="zákl. přenesená",J340,0)</f>
        <v>0</v>
      </c>
      <c r="BH340" s="185">
        <f>IF(N340="sníž. přenesená",J340,0)</f>
        <v>0</v>
      </c>
      <c r="BI340" s="185">
        <f>IF(N340="nulová",J340,0)</f>
        <v>0</v>
      </c>
      <c r="BJ340" s="17" t="s">
        <v>80</v>
      </c>
      <c r="BK340" s="185">
        <f>ROUND(I340*H340,2)</f>
        <v>0</v>
      </c>
      <c r="BL340" s="17" t="s">
        <v>121</v>
      </c>
      <c r="BM340" s="184" t="s">
        <v>442</v>
      </c>
    </row>
    <row r="341" spans="1:65" s="2" customFormat="1" ht="10.199999999999999">
      <c r="A341" s="34"/>
      <c r="B341" s="35"/>
      <c r="C341" s="36"/>
      <c r="D341" s="186" t="s">
        <v>123</v>
      </c>
      <c r="E341" s="36"/>
      <c r="F341" s="187" t="s">
        <v>441</v>
      </c>
      <c r="G341" s="36"/>
      <c r="H341" s="36"/>
      <c r="I341" s="188"/>
      <c r="J341" s="36"/>
      <c r="K341" s="36"/>
      <c r="L341" s="39"/>
      <c r="M341" s="189"/>
      <c r="N341" s="190"/>
      <c r="O341" s="64"/>
      <c r="P341" s="64"/>
      <c r="Q341" s="64"/>
      <c r="R341" s="64"/>
      <c r="S341" s="64"/>
      <c r="T341" s="65"/>
      <c r="U341" s="34"/>
      <c r="V341" s="34"/>
      <c r="W341" s="34"/>
      <c r="X341" s="34"/>
      <c r="Y341" s="34"/>
      <c r="Z341" s="34"/>
      <c r="AA341" s="34"/>
      <c r="AB341" s="34"/>
      <c r="AC341" s="34"/>
      <c r="AD341" s="34"/>
      <c r="AE341" s="34"/>
      <c r="AT341" s="17" t="s">
        <v>123</v>
      </c>
      <c r="AU341" s="17" t="s">
        <v>82</v>
      </c>
    </row>
    <row r="342" spans="1:65" s="2" customFormat="1" ht="13.8" customHeight="1">
      <c r="A342" s="34"/>
      <c r="B342" s="35"/>
      <c r="C342" s="192" t="s">
        <v>443</v>
      </c>
      <c r="D342" s="192" t="s">
        <v>131</v>
      </c>
      <c r="E342" s="193" t="s">
        <v>444</v>
      </c>
      <c r="F342" s="194" t="s">
        <v>445</v>
      </c>
      <c r="G342" s="195" t="s">
        <v>182</v>
      </c>
      <c r="H342" s="196">
        <v>2</v>
      </c>
      <c r="I342" s="197"/>
      <c r="J342" s="198">
        <f>ROUND(I342*H342,2)</f>
        <v>0</v>
      </c>
      <c r="K342" s="194" t="s">
        <v>19</v>
      </c>
      <c r="L342" s="199"/>
      <c r="M342" s="200" t="s">
        <v>19</v>
      </c>
      <c r="N342" s="201" t="s">
        <v>43</v>
      </c>
      <c r="O342" s="64"/>
      <c r="P342" s="182">
        <f>O342*H342</f>
        <v>0</v>
      </c>
      <c r="Q342" s="182">
        <v>2.33E-3</v>
      </c>
      <c r="R342" s="182">
        <f>Q342*H342</f>
        <v>4.6600000000000001E-3</v>
      </c>
      <c r="S342" s="182">
        <v>0</v>
      </c>
      <c r="T342" s="183">
        <f>S342*H342</f>
        <v>0</v>
      </c>
      <c r="U342" s="34"/>
      <c r="V342" s="34"/>
      <c r="W342" s="34"/>
      <c r="X342" s="34"/>
      <c r="Y342" s="34"/>
      <c r="Z342" s="34"/>
      <c r="AA342" s="34"/>
      <c r="AB342" s="34"/>
      <c r="AC342" s="34"/>
      <c r="AD342" s="34"/>
      <c r="AE342" s="34"/>
      <c r="AR342" s="184" t="s">
        <v>135</v>
      </c>
      <c r="AT342" s="184" t="s">
        <v>131</v>
      </c>
      <c r="AU342" s="184" t="s">
        <v>82</v>
      </c>
      <c r="AY342" s="17" t="s">
        <v>114</v>
      </c>
      <c r="BE342" s="185">
        <f>IF(N342="základní",J342,0)</f>
        <v>0</v>
      </c>
      <c r="BF342" s="185">
        <f>IF(N342="snížená",J342,0)</f>
        <v>0</v>
      </c>
      <c r="BG342" s="185">
        <f>IF(N342="zákl. přenesená",J342,0)</f>
        <v>0</v>
      </c>
      <c r="BH342" s="185">
        <f>IF(N342="sníž. přenesená",J342,0)</f>
        <v>0</v>
      </c>
      <c r="BI342" s="185">
        <f>IF(N342="nulová",J342,0)</f>
        <v>0</v>
      </c>
      <c r="BJ342" s="17" t="s">
        <v>80</v>
      </c>
      <c r="BK342" s="185">
        <f>ROUND(I342*H342,2)</f>
        <v>0</v>
      </c>
      <c r="BL342" s="17" t="s">
        <v>121</v>
      </c>
      <c r="BM342" s="184" t="s">
        <v>446</v>
      </c>
    </row>
    <row r="343" spans="1:65" s="2" customFormat="1" ht="10.199999999999999">
      <c r="A343" s="34"/>
      <c r="B343" s="35"/>
      <c r="C343" s="36"/>
      <c r="D343" s="186" t="s">
        <v>123</v>
      </c>
      <c r="E343" s="36"/>
      <c r="F343" s="187" t="s">
        <v>445</v>
      </c>
      <c r="G343" s="36"/>
      <c r="H343" s="36"/>
      <c r="I343" s="188"/>
      <c r="J343" s="36"/>
      <c r="K343" s="36"/>
      <c r="L343" s="39"/>
      <c r="M343" s="189"/>
      <c r="N343" s="190"/>
      <c r="O343" s="64"/>
      <c r="P343" s="64"/>
      <c r="Q343" s="64"/>
      <c r="R343" s="64"/>
      <c r="S343" s="64"/>
      <c r="T343" s="65"/>
      <c r="U343" s="34"/>
      <c r="V343" s="34"/>
      <c r="W343" s="34"/>
      <c r="X343" s="34"/>
      <c r="Y343" s="34"/>
      <c r="Z343" s="34"/>
      <c r="AA343" s="34"/>
      <c r="AB343" s="34"/>
      <c r="AC343" s="34"/>
      <c r="AD343" s="34"/>
      <c r="AE343" s="34"/>
      <c r="AT343" s="17" t="s">
        <v>123</v>
      </c>
      <c r="AU343" s="17" t="s">
        <v>82</v>
      </c>
    </row>
    <row r="344" spans="1:65" s="2" customFormat="1" ht="13.8" customHeight="1">
      <c r="A344" s="34"/>
      <c r="B344" s="35"/>
      <c r="C344" s="192" t="s">
        <v>447</v>
      </c>
      <c r="D344" s="192" t="s">
        <v>131</v>
      </c>
      <c r="E344" s="193" t="s">
        <v>448</v>
      </c>
      <c r="F344" s="194" t="s">
        <v>449</v>
      </c>
      <c r="G344" s="195" t="s">
        <v>182</v>
      </c>
      <c r="H344" s="196">
        <v>44</v>
      </c>
      <c r="I344" s="197"/>
      <c r="J344" s="198">
        <f>ROUND(I344*H344,2)</f>
        <v>0</v>
      </c>
      <c r="K344" s="194" t="s">
        <v>19</v>
      </c>
      <c r="L344" s="199"/>
      <c r="M344" s="200" t="s">
        <v>19</v>
      </c>
      <c r="N344" s="201" t="s">
        <v>43</v>
      </c>
      <c r="O344" s="64"/>
      <c r="P344" s="182">
        <f>O344*H344</f>
        <v>0</v>
      </c>
      <c r="Q344" s="182">
        <v>0</v>
      </c>
      <c r="R344" s="182">
        <f>Q344*H344</f>
        <v>0</v>
      </c>
      <c r="S344" s="182">
        <v>0</v>
      </c>
      <c r="T344" s="183">
        <f>S344*H344</f>
        <v>0</v>
      </c>
      <c r="U344" s="34"/>
      <c r="V344" s="34"/>
      <c r="W344" s="34"/>
      <c r="X344" s="34"/>
      <c r="Y344" s="34"/>
      <c r="Z344" s="34"/>
      <c r="AA344" s="34"/>
      <c r="AB344" s="34"/>
      <c r="AC344" s="34"/>
      <c r="AD344" s="34"/>
      <c r="AE344" s="34"/>
      <c r="AR344" s="184" t="s">
        <v>135</v>
      </c>
      <c r="AT344" s="184" t="s">
        <v>131</v>
      </c>
      <c r="AU344" s="184" t="s">
        <v>82</v>
      </c>
      <c r="AY344" s="17" t="s">
        <v>114</v>
      </c>
      <c r="BE344" s="185">
        <f>IF(N344="základní",J344,0)</f>
        <v>0</v>
      </c>
      <c r="BF344" s="185">
        <f>IF(N344="snížená",J344,0)</f>
        <v>0</v>
      </c>
      <c r="BG344" s="185">
        <f>IF(N344="zákl. přenesená",J344,0)</f>
        <v>0</v>
      </c>
      <c r="BH344" s="185">
        <f>IF(N344="sníž. přenesená",J344,0)</f>
        <v>0</v>
      </c>
      <c r="BI344" s="185">
        <f>IF(N344="nulová",J344,0)</f>
        <v>0</v>
      </c>
      <c r="BJ344" s="17" t="s">
        <v>80</v>
      </c>
      <c r="BK344" s="185">
        <f>ROUND(I344*H344,2)</f>
        <v>0</v>
      </c>
      <c r="BL344" s="17" t="s">
        <v>121</v>
      </c>
      <c r="BM344" s="184" t="s">
        <v>450</v>
      </c>
    </row>
    <row r="345" spans="1:65" s="2" customFormat="1" ht="10.199999999999999">
      <c r="A345" s="34"/>
      <c r="B345" s="35"/>
      <c r="C345" s="36"/>
      <c r="D345" s="186" t="s">
        <v>123</v>
      </c>
      <c r="E345" s="36"/>
      <c r="F345" s="187" t="s">
        <v>449</v>
      </c>
      <c r="G345" s="36"/>
      <c r="H345" s="36"/>
      <c r="I345" s="188"/>
      <c r="J345" s="36"/>
      <c r="K345" s="36"/>
      <c r="L345" s="39"/>
      <c r="M345" s="189"/>
      <c r="N345" s="190"/>
      <c r="O345" s="64"/>
      <c r="P345" s="64"/>
      <c r="Q345" s="64"/>
      <c r="R345" s="64"/>
      <c r="S345" s="64"/>
      <c r="T345" s="65"/>
      <c r="U345" s="34"/>
      <c r="V345" s="34"/>
      <c r="W345" s="34"/>
      <c r="X345" s="34"/>
      <c r="Y345" s="34"/>
      <c r="Z345" s="34"/>
      <c r="AA345" s="34"/>
      <c r="AB345" s="34"/>
      <c r="AC345" s="34"/>
      <c r="AD345" s="34"/>
      <c r="AE345" s="34"/>
      <c r="AT345" s="17" t="s">
        <v>123</v>
      </c>
      <c r="AU345" s="17" t="s">
        <v>82</v>
      </c>
    </row>
    <row r="346" spans="1:65" s="13" customFormat="1" ht="10.199999999999999">
      <c r="B346" s="202"/>
      <c r="C346" s="203"/>
      <c r="D346" s="186" t="s">
        <v>137</v>
      </c>
      <c r="E346" s="204" t="s">
        <v>19</v>
      </c>
      <c r="F346" s="205" t="s">
        <v>451</v>
      </c>
      <c r="G346" s="203"/>
      <c r="H346" s="206">
        <v>44</v>
      </c>
      <c r="I346" s="207"/>
      <c r="J346" s="203"/>
      <c r="K346" s="203"/>
      <c r="L346" s="208"/>
      <c r="M346" s="209"/>
      <c r="N346" s="210"/>
      <c r="O346" s="210"/>
      <c r="P346" s="210"/>
      <c r="Q346" s="210"/>
      <c r="R346" s="210"/>
      <c r="S346" s="210"/>
      <c r="T346" s="211"/>
      <c r="AT346" s="212" t="s">
        <v>137</v>
      </c>
      <c r="AU346" s="212" t="s">
        <v>82</v>
      </c>
      <c r="AV346" s="13" t="s">
        <v>82</v>
      </c>
      <c r="AW346" s="13" t="s">
        <v>33</v>
      </c>
      <c r="AX346" s="13" t="s">
        <v>80</v>
      </c>
      <c r="AY346" s="212" t="s">
        <v>114</v>
      </c>
    </row>
    <row r="347" spans="1:65" s="2" customFormat="1" ht="13.8" customHeight="1">
      <c r="A347" s="34"/>
      <c r="B347" s="35"/>
      <c r="C347" s="192" t="s">
        <v>452</v>
      </c>
      <c r="D347" s="192" t="s">
        <v>131</v>
      </c>
      <c r="E347" s="193" t="s">
        <v>453</v>
      </c>
      <c r="F347" s="194" t="s">
        <v>454</v>
      </c>
      <c r="G347" s="195" t="s">
        <v>182</v>
      </c>
      <c r="H347" s="196">
        <v>44</v>
      </c>
      <c r="I347" s="197"/>
      <c r="J347" s="198">
        <f>ROUND(I347*H347,2)</f>
        <v>0</v>
      </c>
      <c r="K347" s="194" t="s">
        <v>19</v>
      </c>
      <c r="L347" s="199"/>
      <c r="M347" s="200" t="s">
        <v>19</v>
      </c>
      <c r="N347" s="201" t="s">
        <v>43</v>
      </c>
      <c r="O347" s="64"/>
      <c r="P347" s="182">
        <f>O347*H347</f>
        <v>0</v>
      </c>
      <c r="Q347" s="182">
        <v>0</v>
      </c>
      <c r="R347" s="182">
        <f>Q347*H347</f>
        <v>0</v>
      </c>
      <c r="S347" s="182">
        <v>0</v>
      </c>
      <c r="T347" s="183">
        <f>S347*H347</f>
        <v>0</v>
      </c>
      <c r="U347" s="34"/>
      <c r="V347" s="34"/>
      <c r="W347" s="34"/>
      <c r="X347" s="34"/>
      <c r="Y347" s="34"/>
      <c r="Z347" s="34"/>
      <c r="AA347" s="34"/>
      <c r="AB347" s="34"/>
      <c r="AC347" s="34"/>
      <c r="AD347" s="34"/>
      <c r="AE347" s="34"/>
      <c r="AR347" s="184" t="s">
        <v>135</v>
      </c>
      <c r="AT347" s="184" t="s">
        <v>131</v>
      </c>
      <c r="AU347" s="184" t="s">
        <v>82</v>
      </c>
      <c r="AY347" s="17" t="s">
        <v>114</v>
      </c>
      <c r="BE347" s="185">
        <f>IF(N347="základní",J347,0)</f>
        <v>0</v>
      </c>
      <c r="BF347" s="185">
        <f>IF(N347="snížená",J347,0)</f>
        <v>0</v>
      </c>
      <c r="BG347" s="185">
        <f>IF(N347="zákl. přenesená",J347,0)</f>
        <v>0</v>
      </c>
      <c r="BH347" s="185">
        <f>IF(N347="sníž. přenesená",J347,0)</f>
        <v>0</v>
      </c>
      <c r="BI347" s="185">
        <f>IF(N347="nulová",J347,0)</f>
        <v>0</v>
      </c>
      <c r="BJ347" s="17" t="s">
        <v>80</v>
      </c>
      <c r="BK347" s="185">
        <f>ROUND(I347*H347,2)</f>
        <v>0</v>
      </c>
      <c r="BL347" s="17" t="s">
        <v>121</v>
      </c>
      <c r="BM347" s="184" t="s">
        <v>455</v>
      </c>
    </row>
    <row r="348" spans="1:65" s="2" customFormat="1" ht="10.199999999999999">
      <c r="A348" s="34"/>
      <c r="B348" s="35"/>
      <c r="C348" s="36"/>
      <c r="D348" s="186" t="s">
        <v>123</v>
      </c>
      <c r="E348" s="36"/>
      <c r="F348" s="187" t="s">
        <v>454</v>
      </c>
      <c r="G348" s="36"/>
      <c r="H348" s="36"/>
      <c r="I348" s="188"/>
      <c r="J348" s="36"/>
      <c r="K348" s="36"/>
      <c r="L348" s="39"/>
      <c r="M348" s="189"/>
      <c r="N348" s="190"/>
      <c r="O348" s="64"/>
      <c r="P348" s="64"/>
      <c r="Q348" s="64"/>
      <c r="R348" s="64"/>
      <c r="S348" s="64"/>
      <c r="T348" s="65"/>
      <c r="U348" s="34"/>
      <c r="V348" s="34"/>
      <c r="W348" s="34"/>
      <c r="X348" s="34"/>
      <c r="Y348" s="34"/>
      <c r="Z348" s="34"/>
      <c r="AA348" s="34"/>
      <c r="AB348" s="34"/>
      <c r="AC348" s="34"/>
      <c r="AD348" s="34"/>
      <c r="AE348" s="34"/>
      <c r="AT348" s="17" t="s">
        <v>123</v>
      </c>
      <c r="AU348" s="17" t="s">
        <v>82</v>
      </c>
    </row>
    <row r="349" spans="1:65" s="13" customFormat="1" ht="10.199999999999999">
      <c r="B349" s="202"/>
      <c r="C349" s="203"/>
      <c r="D349" s="186" t="s">
        <v>137</v>
      </c>
      <c r="E349" s="204" t="s">
        <v>19</v>
      </c>
      <c r="F349" s="205" t="s">
        <v>451</v>
      </c>
      <c r="G349" s="203"/>
      <c r="H349" s="206">
        <v>44</v>
      </c>
      <c r="I349" s="207"/>
      <c r="J349" s="203"/>
      <c r="K349" s="203"/>
      <c r="L349" s="208"/>
      <c r="M349" s="209"/>
      <c r="N349" s="210"/>
      <c r="O349" s="210"/>
      <c r="P349" s="210"/>
      <c r="Q349" s="210"/>
      <c r="R349" s="210"/>
      <c r="S349" s="210"/>
      <c r="T349" s="211"/>
      <c r="AT349" s="212" t="s">
        <v>137</v>
      </c>
      <c r="AU349" s="212" t="s">
        <v>82</v>
      </c>
      <c r="AV349" s="13" t="s">
        <v>82</v>
      </c>
      <c r="AW349" s="13" t="s">
        <v>33</v>
      </c>
      <c r="AX349" s="13" t="s">
        <v>80</v>
      </c>
      <c r="AY349" s="212" t="s">
        <v>114</v>
      </c>
    </row>
    <row r="350" spans="1:65" s="2" customFormat="1" ht="13.8" customHeight="1">
      <c r="A350" s="34"/>
      <c r="B350" s="35"/>
      <c r="C350" s="192" t="s">
        <v>456</v>
      </c>
      <c r="D350" s="192" t="s">
        <v>131</v>
      </c>
      <c r="E350" s="193" t="s">
        <v>324</v>
      </c>
      <c r="F350" s="194" t="s">
        <v>325</v>
      </c>
      <c r="G350" s="195" t="s">
        <v>182</v>
      </c>
      <c r="H350" s="196">
        <v>88</v>
      </c>
      <c r="I350" s="197"/>
      <c r="J350" s="198">
        <f>ROUND(I350*H350,2)</f>
        <v>0</v>
      </c>
      <c r="K350" s="194" t="s">
        <v>19</v>
      </c>
      <c r="L350" s="199"/>
      <c r="M350" s="200" t="s">
        <v>19</v>
      </c>
      <c r="N350" s="201" t="s">
        <v>43</v>
      </c>
      <c r="O350" s="64"/>
      <c r="P350" s="182">
        <f>O350*H350</f>
        <v>0</v>
      </c>
      <c r="Q350" s="182">
        <v>0</v>
      </c>
      <c r="R350" s="182">
        <f>Q350*H350</f>
        <v>0</v>
      </c>
      <c r="S350" s="182">
        <v>0</v>
      </c>
      <c r="T350" s="183">
        <f>S350*H350</f>
        <v>0</v>
      </c>
      <c r="U350" s="34"/>
      <c r="V350" s="34"/>
      <c r="W350" s="34"/>
      <c r="X350" s="34"/>
      <c r="Y350" s="34"/>
      <c r="Z350" s="34"/>
      <c r="AA350" s="34"/>
      <c r="AB350" s="34"/>
      <c r="AC350" s="34"/>
      <c r="AD350" s="34"/>
      <c r="AE350" s="34"/>
      <c r="AR350" s="184" t="s">
        <v>135</v>
      </c>
      <c r="AT350" s="184" t="s">
        <v>131</v>
      </c>
      <c r="AU350" s="184" t="s">
        <v>82</v>
      </c>
      <c r="AY350" s="17" t="s">
        <v>114</v>
      </c>
      <c r="BE350" s="185">
        <f>IF(N350="základní",J350,0)</f>
        <v>0</v>
      </c>
      <c r="BF350" s="185">
        <f>IF(N350="snížená",J350,0)</f>
        <v>0</v>
      </c>
      <c r="BG350" s="185">
        <f>IF(N350="zákl. přenesená",J350,0)</f>
        <v>0</v>
      </c>
      <c r="BH350" s="185">
        <f>IF(N350="sníž. přenesená",J350,0)</f>
        <v>0</v>
      </c>
      <c r="BI350" s="185">
        <f>IF(N350="nulová",J350,0)</f>
        <v>0</v>
      </c>
      <c r="BJ350" s="17" t="s">
        <v>80</v>
      </c>
      <c r="BK350" s="185">
        <f>ROUND(I350*H350,2)</f>
        <v>0</v>
      </c>
      <c r="BL350" s="17" t="s">
        <v>121</v>
      </c>
      <c r="BM350" s="184" t="s">
        <v>457</v>
      </c>
    </row>
    <row r="351" spans="1:65" s="2" customFormat="1" ht="10.199999999999999">
      <c r="A351" s="34"/>
      <c r="B351" s="35"/>
      <c r="C351" s="36"/>
      <c r="D351" s="186" t="s">
        <v>123</v>
      </c>
      <c r="E351" s="36"/>
      <c r="F351" s="187" t="s">
        <v>325</v>
      </c>
      <c r="G351" s="36"/>
      <c r="H351" s="36"/>
      <c r="I351" s="188"/>
      <c r="J351" s="36"/>
      <c r="K351" s="36"/>
      <c r="L351" s="39"/>
      <c r="M351" s="189"/>
      <c r="N351" s="190"/>
      <c r="O351" s="64"/>
      <c r="P351" s="64"/>
      <c r="Q351" s="64"/>
      <c r="R351" s="64"/>
      <c r="S351" s="64"/>
      <c r="T351" s="65"/>
      <c r="U351" s="34"/>
      <c r="V351" s="34"/>
      <c r="W351" s="34"/>
      <c r="X351" s="34"/>
      <c r="Y351" s="34"/>
      <c r="Z351" s="34"/>
      <c r="AA351" s="34"/>
      <c r="AB351" s="34"/>
      <c r="AC351" s="34"/>
      <c r="AD351" s="34"/>
      <c r="AE351" s="34"/>
      <c r="AT351" s="17" t="s">
        <v>123</v>
      </c>
      <c r="AU351" s="17" t="s">
        <v>82</v>
      </c>
    </row>
    <row r="352" spans="1:65" s="13" customFormat="1" ht="10.199999999999999">
      <c r="B352" s="202"/>
      <c r="C352" s="203"/>
      <c r="D352" s="186" t="s">
        <v>137</v>
      </c>
      <c r="E352" s="204" t="s">
        <v>19</v>
      </c>
      <c r="F352" s="205" t="s">
        <v>458</v>
      </c>
      <c r="G352" s="203"/>
      <c r="H352" s="206">
        <v>88</v>
      </c>
      <c r="I352" s="207"/>
      <c r="J352" s="203"/>
      <c r="K352" s="203"/>
      <c r="L352" s="208"/>
      <c r="M352" s="209"/>
      <c r="N352" s="210"/>
      <c r="O352" s="210"/>
      <c r="P352" s="210"/>
      <c r="Q352" s="210"/>
      <c r="R352" s="210"/>
      <c r="S352" s="210"/>
      <c r="T352" s="211"/>
      <c r="AT352" s="212" t="s">
        <v>137</v>
      </c>
      <c r="AU352" s="212" t="s">
        <v>82</v>
      </c>
      <c r="AV352" s="13" t="s">
        <v>82</v>
      </c>
      <c r="AW352" s="13" t="s">
        <v>33</v>
      </c>
      <c r="AX352" s="13" t="s">
        <v>80</v>
      </c>
      <c r="AY352" s="212" t="s">
        <v>114</v>
      </c>
    </row>
    <row r="353" spans="1:65" s="2" customFormat="1" ht="13.8" customHeight="1">
      <c r="A353" s="34"/>
      <c r="B353" s="35"/>
      <c r="C353" s="192" t="s">
        <v>459</v>
      </c>
      <c r="D353" s="192" t="s">
        <v>131</v>
      </c>
      <c r="E353" s="193" t="s">
        <v>460</v>
      </c>
      <c r="F353" s="194" t="s">
        <v>461</v>
      </c>
      <c r="G353" s="195" t="s">
        <v>182</v>
      </c>
      <c r="H353" s="196">
        <v>44</v>
      </c>
      <c r="I353" s="197"/>
      <c r="J353" s="198">
        <f>ROUND(I353*H353,2)</f>
        <v>0</v>
      </c>
      <c r="K353" s="194" t="s">
        <v>19</v>
      </c>
      <c r="L353" s="199"/>
      <c r="M353" s="200" t="s">
        <v>19</v>
      </c>
      <c r="N353" s="201" t="s">
        <v>43</v>
      </c>
      <c r="O353" s="64"/>
      <c r="P353" s="182">
        <f>O353*H353</f>
        <v>0</v>
      </c>
      <c r="Q353" s="182">
        <v>4.0000000000000003E-5</v>
      </c>
      <c r="R353" s="182">
        <f>Q353*H353</f>
        <v>1.7600000000000001E-3</v>
      </c>
      <c r="S353" s="182">
        <v>0</v>
      </c>
      <c r="T353" s="183">
        <f>S353*H353</f>
        <v>0</v>
      </c>
      <c r="U353" s="34"/>
      <c r="V353" s="34"/>
      <c r="W353" s="34"/>
      <c r="X353" s="34"/>
      <c r="Y353" s="34"/>
      <c r="Z353" s="34"/>
      <c r="AA353" s="34"/>
      <c r="AB353" s="34"/>
      <c r="AC353" s="34"/>
      <c r="AD353" s="34"/>
      <c r="AE353" s="34"/>
      <c r="AR353" s="184" t="s">
        <v>135</v>
      </c>
      <c r="AT353" s="184" t="s">
        <v>131</v>
      </c>
      <c r="AU353" s="184" t="s">
        <v>82</v>
      </c>
      <c r="AY353" s="17" t="s">
        <v>114</v>
      </c>
      <c r="BE353" s="185">
        <f>IF(N353="základní",J353,0)</f>
        <v>0</v>
      </c>
      <c r="BF353" s="185">
        <f>IF(N353="snížená",J353,0)</f>
        <v>0</v>
      </c>
      <c r="BG353" s="185">
        <f>IF(N353="zákl. přenesená",J353,0)</f>
        <v>0</v>
      </c>
      <c r="BH353" s="185">
        <f>IF(N353="sníž. přenesená",J353,0)</f>
        <v>0</v>
      </c>
      <c r="BI353" s="185">
        <f>IF(N353="nulová",J353,0)</f>
        <v>0</v>
      </c>
      <c r="BJ353" s="17" t="s">
        <v>80</v>
      </c>
      <c r="BK353" s="185">
        <f>ROUND(I353*H353,2)</f>
        <v>0</v>
      </c>
      <c r="BL353" s="17" t="s">
        <v>121</v>
      </c>
      <c r="BM353" s="184" t="s">
        <v>462</v>
      </c>
    </row>
    <row r="354" spans="1:65" s="2" customFormat="1" ht="10.199999999999999">
      <c r="A354" s="34"/>
      <c r="B354" s="35"/>
      <c r="C354" s="36"/>
      <c r="D354" s="186" t="s">
        <v>123</v>
      </c>
      <c r="E354" s="36"/>
      <c r="F354" s="187" t="s">
        <v>461</v>
      </c>
      <c r="G354" s="36"/>
      <c r="H354" s="36"/>
      <c r="I354" s="188"/>
      <c r="J354" s="36"/>
      <c r="K354" s="36"/>
      <c r="L354" s="39"/>
      <c r="M354" s="189"/>
      <c r="N354" s="190"/>
      <c r="O354" s="64"/>
      <c r="P354" s="64"/>
      <c r="Q354" s="64"/>
      <c r="R354" s="64"/>
      <c r="S354" s="64"/>
      <c r="T354" s="65"/>
      <c r="U354" s="34"/>
      <c r="V354" s="34"/>
      <c r="W354" s="34"/>
      <c r="X354" s="34"/>
      <c r="Y354" s="34"/>
      <c r="Z354" s="34"/>
      <c r="AA354" s="34"/>
      <c r="AB354" s="34"/>
      <c r="AC354" s="34"/>
      <c r="AD354" s="34"/>
      <c r="AE354" s="34"/>
      <c r="AT354" s="17" t="s">
        <v>123</v>
      </c>
      <c r="AU354" s="17" t="s">
        <v>82</v>
      </c>
    </row>
    <row r="355" spans="1:65" s="13" customFormat="1" ht="10.199999999999999">
      <c r="B355" s="202"/>
      <c r="C355" s="203"/>
      <c r="D355" s="186" t="s">
        <v>137</v>
      </c>
      <c r="E355" s="204" t="s">
        <v>19</v>
      </c>
      <c r="F355" s="205" t="s">
        <v>451</v>
      </c>
      <c r="G355" s="203"/>
      <c r="H355" s="206">
        <v>44</v>
      </c>
      <c r="I355" s="207"/>
      <c r="J355" s="203"/>
      <c r="K355" s="203"/>
      <c r="L355" s="208"/>
      <c r="M355" s="209"/>
      <c r="N355" s="210"/>
      <c r="O355" s="210"/>
      <c r="P355" s="210"/>
      <c r="Q355" s="210"/>
      <c r="R355" s="210"/>
      <c r="S355" s="210"/>
      <c r="T355" s="211"/>
      <c r="AT355" s="212" t="s">
        <v>137</v>
      </c>
      <c r="AU355" s="212" t="s">
        <v>82</v>
      </c>
      <c r="AV355" s="13" t="s">
        <v>82</v>
      </c>
      <c r="AW355" s="13" t="s">
        <v>33</v>
      </c>
      <c r="AX355" s="13" t="s">
        <v>80</v>
      </c>
      <c r="AY355" s="212" t="s">
        <v>114</v>
      </c>
    </row>
    <row r="356" spans="1:65" s="2" customFormat="1" ht="22.2" customHeight="1">
      <c r="A356" s="34"/>
      <c r="B356" s="35"/>
      <c r="C356" s="173" t="s">
        <v>463</v>
      </c>
      <c r="D356" s="173" t="s">
        <v>117</v>
      </c>
      <c r="E356" s="174" t="s">
        <v>464</v>
      </c>
      <c r="F356" s="175" t="s">
        <v>465</v>
      </c>
      <c r="G356" s="176" t="s">
        <v>182</v>
      </c>
      <c r="H356" s="177">
        <v>3</v>
      </c>
      <c r="I356" s="178"/>
      <c r="J356" s="179">
        <f>ROUND(I356*H356,2)</f>
        <v>0</v>
      </c>
      <c r="K356" s="175" t="s">
        <v>19</v>
      </c>
      <c r="L356" s="39"/>
      <c r="M356" s="180" t="s">
        <v>19</v>
      </c>
      <c r="N356" s="181" t="s">
        <v>43</v>
      </c>
      <c r="O356" s="64"/>
      <c r="P356" s="182">
        <f>O356*H356</f>
        <v>0</v>
      </c>
      <c r="Q356" s="182">
        <v>0</v>
      </c>
      <c r="R356" s="182">
        <f>Q356*H356</f>
        <v>0</v>
      </c>
      <c r="S356" s="182">
        <v>0</v>
      </c>
      <c r="T356" s="183">
        <f>S356*H356</f>
        <v>0</v>
      </c>
      <c r="U356" s="34"/>
      <c r="V356" s="34"/>
      <c r="W356" s="34"/>
      <c r="X356" s="34"/>
      <c r="Y356" s="34"/>
      <c r="Z356" s="34"/>
      <c r="AA356" s="34"/>
      <c r="AB356" s="34"/>
      <c r="AC356" s="34"/>
      <c r="AD356" s="34"/>
      <c r="AE356" s="34"/>
      <c r="AR356" s="184" t="s">
        <v>121</v>
      </c>
      <c r="AT356" s="184" t="s">
        <v>117</v>
      </c>
      <c r="AU356" s="184" t="s">
        <v>82</v>
      </c>
      <c r="AY356" s="17" t="s">
        <v>114</v>
      </c>
      <c r="BE356" s="185">
        <f>IF(N356="základní",J356,0)</f>
        <v>0</v>
      </c>
      <c r="BF356" s="185">
        <f>IF(N356="snížená",J356,0)</f>
        <v>0</v>
      </c>
      <c r="BG356" s="185">
        <f>IF(N356="zákl. přenesená",J356,0)</f>
        <v>0</v>
      </c>
      <c r="BH356" s="185">
        <f>IF(N356="sníž. přenesená",J356,0)</f>
        <v>0</v>
      </c>
      <c r="BI356" s="185">
        <f>IF(N356="nulová",J356,0)</f>
        <v>0</v>
      </c>
      <c r="BJ356" s="17" t="s">
        <v>80</v>
      </c>
      <c r="BK356" s="185">
        <f>ROUND(I356*H356,2)</f>
        <v>0</v>
      </c>
      <c r="BL356" s="17" t="s">
        <v>121</v>
      </c>
      <c r="BM356" s="184" t="s">
        <v>466</v>
      </c>
    </row>
    <row r="357" spans="1:65" s="2" customFormat="1" ht="19.2">
      <c r="A357" s="34"/>
      <c r="B357" s="35"/>
      <c r="C357" s="36"/>
      <c r="D357" s="186" t="s">
        <v>123</v>
      </c>
      <c r="E357" s="36"/>
      <c r="F357" s="187" t="s">
        <v>465</v>
      </c>
      <c r="G357" s="36"/>
      <c r="H357" s="36"/>
      <c r="I357" s="188"/>
      <c r="J357" s="36"/>
      <c r="K357" s="36"/>
      <c r="L357" s="39"/>
      <c r="M357" s="189"/>
      <c r="N357" s="190"/>
      <c r="O357" s="64"/>
      <c r="P357" s="64"/>
      <c r="Q357" s="64"/>
      <c r="R357" s="64"/>
      <c r="S357" s="64"/>
      <c r="T357" s="65"/>
      <c r="U357" s="34"/>
      <c r="V357" s="34"/>
      <c r="W357" s="34"/>
      <c r="X357" s="34"/>
      <c r="Y357" s="34"/>
      <c r="Z357" s="34"/>
      <c r="AA357" s="34"/>
      <c r="AB357" s="34"/>
      <c r="AC357" s="34"/>
      <c r="AD357" s="34"/>
      <c r="AE357" s="34"/>
      <c r="AT357" s="17" t="s">
        <v>123</v>
      </c>
      <c r="AU357" s="17" t="s">
        <v>82</v>
      </c>
    </row>
    <row r="358" spans="1:65" s="2" customFormat="1" ht="19.2">
      <c r="A358" s="34"/>
      <c r="B358" s="35"/>
      <c r="C358" s="36"/>
      <c r="D358" s="186" t="s">
        <v>124</v>
      </c>
      <c r="E358" s="36"/>
      <c r="F358" s="191" t="s">
        <v>467</v>
      </c>
      <c r="G358" s="36"/>
      <c r="H358" s="36"/>
      <c r="I358" s="188"/>
      <c r="J358" s="36"/>
      <c r="K358" s="36"/>
      <c r="L358" s="39"/>
      <c r="M358" s="189"/>
      <c r="N358" s="190"/>
      <c r="O358" s="64"/>
      <c r="P358" s="64"/>
      <c r="Q358" s="64"/>
      <c r="R358" s="64"/>
      <c r="S358" s="64"/>
      <c r="T358" s="65"/>
      <c r="U358" s="34"/>
      <c r="V358" s="34"/>
      <c r="W358" s="34"/>
      <c r="X358" s="34"/>
      <c r="Y358" s="34"/>
      <c r="Z358" s="34"/>
      <c r="AA358" s="34"/>
      <c r="AB358" s="34"/>
      <c r="AC358" s="34"/>
      <c r="AD358" s="34"/>
      <c r="AE358" s="34"/>
      <c r="AT358" s="17" t="s">
        <v>124</v>
      </c>
      <c r="AU358" s="17" t="s">
        <v>82</v>
      </c>
    </row>
    <row r="359" spans="1:65" s="2" customFormat="1" ht="22.2" customHeight="1">
      <c r="A359" s="34"/>
      <c r="B359" s="35"/>
      <c r="C359" s="173" t="s">
        <v>468</v>
      </c>
      <c r="D359" s="173" t="s">
        <v>117</v>
      </c>
      <c r="E359" s="174" t="s">
        <v>469</v>
      </c>
      <c r="F359" s="175" t="s">
        <v>470</v>
      </c>
      <c r="G359" s="176" t="s">
        <v>182</v>
      </c>
      <c r="H359" s="177">
        <v>3</v>
      </c>
      <c r="I359" s="178"/>
      <c r="J359" s="179">
        <f>ROUND(I359*H359,2)</f>
        <v>0</v>
      </c>
      <c r="K359" s="175" t="s">
        <v>19</v>
      </c>
      <c r="L359" s="39"/>
      <c r="M359" s="180" t="s">
        <v>19</v>
      </c>
      <c r="N359" s="181" t="s">
        <v>43</v>
      </c>
      <c r="O359" s="64"/>
      <c r="P359" s="182">
        <f>O359*H359</f>
        <v>0</v>
      </c>
      <c r="Q359" s="182">
        <v>0</v>
      </c>
      <c r="R359" s="182">
        <f>Q359*H359</f>
        <v>0</v>
      </c>
      <c r="S359" s="182">
        <v>0</v>
      </c>
      <c r="T359" s="183">
        <f>S359*H359</f>
        <v>0</v>
      </c>
      <c r="U359" s="34"/>
      <c r="V359" s="34"/>
      <c r="W359" s="34"/>
      <c r="X359" s="34"/>
      <c r="Y359" s="34"/>
      <c r="Z359" s="34"/>
      <c r="AA359" s="34"/>
      <c r="AB359" s="34"/>
      <c r="AC359" s="34"/>
      <c r="AD359" s="34"/>
      <c r="AE359" s="34"/>
      <c r="AR359" s="184" t="s">
        <v>121</v>
      </c>
      <c r="AT359" s="184" t="s">
        <v>117</v>
      </c>
      <c r="AU359" s="184" t="s">
        <v>82</v>
      </c>
      <c r="AY359" s="17" t="s">
        <v>114</v>
      </c>
      <c r="BE359" s="185">
        <f>IF(N359="základní",J359,0)</f>
        <v>0</v>
      </c>
      <c r="BF359" s="185">
        <f>IF(N359="snížená",J359,0)</f>
        <v>0</v>
      </c>
      <c r="BG359" s="185">
        <f>IF(N359="zákl. přenesená",J359,0)</f>
        <v>0</v>
      </c>
      <c r="BH359" s="185">
        <f>IF(N359="sníž. přenesená",J359,0)</f>
        <v>0</v>
      </c>
      <c r="BI359" s="185">
        <f>IF(N359="nulová",J359,0)</f>
        <v>0</v>
      </c>
      <c r="BJ359" s="17" t="s">
        <v>80</v>
      </c>
      <c r="BK359" s="185">
        <f>ROUND(I359*H359,2)</f>
        <v>0</v>
      </c>
      <c r="BL359" s="17" t="s">
        <v>121</v>
      </c>
      <c r="BM359" s="184" t="s">
        <v>471</v>
      </c>
    </row>
    <row r="360" spans="1:65" s="2" customFormat="1" ht="19.2">
      <c r="A360" s="34"/>
      <c r="B360" s="35"/>
      <c r="C360" s="36"/>
      <c r="D360" s="186" t="s">
        <v>123</v>
      </c>
      <c r="E360" s="36"/>
      <c r="F360" s="187" t="s">
        <v>470</v>
      </c>
      <c r="G360" s="36"/>
      <c r="H360" s="36"/>
      <c r="I360" s="188"/>
      <c r="J360" s="36"/>
      <c r="K360" s="36"/>
      <c r="L360" s="39"/>
      <c r="M360" s="189"/>
      <c r="N360" s="190"/>
      <c r="O360" s="64"/>
      <c r="P360" s="64"/>
      <c r="Q360" s="64"/>
      <c r="R360" s="64"/>
      <c r="S360" s="64"/>
      <c r="T360" s="65"/>
      <c r="U360" s="34"/>
      <c r="V360" s="34"/>
      <c r="W360" s="34"/>
      <c r="X360" s="34"/>
      <c r="Y360" s="34"/>
      <c r="Z360" s="34"/>
      <c r="AA360" s="34"/>
      <c r="AB360" s="34"/>
      <c r="AC360" s="34"/>
      <c r="AD360" s="34"/>
      <c r="AE360" s="34"/>
      <c r="AT360" s="17" t="s">
        <v>123</v>
      </c>
      <c r="AU360" s="17" t="s">
        <v>82</v>
      </c>
    </row>
    <row r="361" spans="1:65" s="2" customFormat="1" ht="19.2">
      <c r="A361" s="34"/>
      <c r="B361" s="35"/>
      <c r="C361" s="36"/>
      <c r="D361" s="186" t="s">
        <v>124</v>
      </c>
      <c r="E361" s="36"/>
      <c r="F361" s="191" t="s">
        <v>467</v>
      </c>
      <c r="G361" s="36"/>
      <c r="H361" s="36"/>
      <c r="I361" s="188"/>
      <c r="J361" s="36"/>
      <c r="K361" s="36"/>
      <c r="L361" s="39"/>
      <c r="M361" s="189"/>
      <c r="N361" s="190"/>
      <c r="O361" s="64"/>
      <c r="P361" s="64"/>
      <c r="Q361" s="64"/>
      <c r="R361" s="64"/>
      <c r="S361" s="64"/>
      <c r="T361" s="65"/>
      <c r="U361" s="34"/>
      <c r="V361" s="34"/>
      <c r="W361" s="34"/>
      <c r="X361" s="34"/>
      <c r="Y361" s="34"/>
      <c r="Z361" s="34"/>
      <c r="AA361" s="34"/>
      <c r="AB361" s="34"/>
      <c r="AC361" s="34"/>
      <c r="AD361" s="34"/>
      <c r="AE361" s="34"/>
      <c r="AT361" s="17" t="s">
        <v>124</v>
      </c>
      <c r="AU361" s="17" t="s">
        <v>82</v>
      </c>
    </row>
    <row r="362" spans="1:65" s="2" customFormat="1" ht="22.2" customHeight="1">
      <c r="A362" s="34"/>
      <c r="B362" s="35"/>
      <c r="C362" s="173" t="s">
        <v>472</v>
      </c>
      <c r="D362" s="173" t="s">
        <v>117</v>
      </c>
      <c r="E362" s="174" t="s">
        <v>473</v>
      </c>
      <c r="F362" s="175" t="s">
        <v>474</v>
      </c>
      <c r="G362" s="176" t="s">
        <v>160</v>
      </c>
      <c r="H362" s="177">
        <v>150.96899999999999</v>
      </c>
      <c r="I362" s="178"/>
      <c r="J362" s="179">
        <f>ROUND(I362*H362,2)</f>
        <v>0</v>
      </c>
      <c r="K362" s="175" t="s">
        <v>19</v>
      </c>
      <c r="L362" s="39"/>
      <c r="M362" s="180" t="s">
        <v>19</v>
      </c>
      <c r="N362" s="181" t="s">
        <v>43</v>
      </c>
      <c r="O362" s="64"/>
      <c r="P362" s="182">
        <f>O362*H362</f>
        <v>0</v>
      </c>
      <c r="Q362" s="182">
        <v>0</v>
      </c>
      <c r="R362" s="182">
        <f>Q362*H362</f>
        <v>0</v>
      </c>
      <c r="S362" s="182">
        <v>0</v>
      </c>
      <c r="T362" s="183">
        <f>S362*H362</f>
        <v>0</v>
      </c>
      <c r="U362" s="34"/>
      <c r="V362" s="34"/>
      <c r="W362" s="34"/>
      <c r="X362" s="34"/>
      <c r="Y362" s="34"/>
      <c r="Z362" s="34"/>
      <c r="AA362" s="34"/>
      <c r="AB362" s="34"/>
      <c r="AC362" s="34"/>
      <c r="AD362" s="34"/>
      <c r="AE362" s="34"/>
      <c r="AR362" s="184" t="s">
        <v>121</v>
      </c>
      <c r="AT362" s="184" t="s">
        <v>117</v>
      </c>
      <c r="AU362" s="184" t="s">
        <v>82</v>
      </c>
      <c r="AY362" s="17" t="s">
        <v>114</v>
      </c>
      <c r="BE362" s="185">
        <f>IF(N362="základní",J362,0)</f>
        <v>0</v>
      </c>
      <c r="BF362" s="185">
        <f>IF(N362="snížená",J362,0)</f>
        <v>0</v>
      </c>
      <c r="BG362" s="185">
        <f>IF(N362="zákl. přenesená",J362,0)</f>
        <v>0</v>
      </c>
      <c r="BH362" s="185">
        <f>IF(N362="sníž. přenesená",J362,0)</f>
        <v>0</v>
      </c>
      <c r="BI362" s="185">
        <f>IF(N362="nulová",J362,0)</f>
        <v>0</v>
      </c>
      <c r="BJ362" s="17" t="s">
        <v>80</v>
      </c>
      <c r="BK362" s="185">
        <f>ROUND(I362*H362,2)</f>
        <v>0</v>
      </c>
      <c r="BL362" s="17" t="s">
        <v>121</v>
      </c>
      <c r="BM362" s="184" t="s">
        <v>475</v>
      </c>
    </row>
    <row r="363" spans="1:65" s="2" customFormat="1" ht="19.2">
      <c r="A363" s="34"/>
      <c r="B363" s="35"/>
      <c r="C363" s="36"/>
      <c r="D363" s="186" t="s">
        <v>123</v>
      </c>
      <c r="E363" s="36"/>
      <c r="F363" s="187" t="s">
        <v>474</v>
      </c>
      <c r="G363" s="36"/>
      <c r="H363" s="36"/>
      <c r="I363" s="188"/>
      <c r="J363" s="36"/>
      <c r="K363" s="36"/>
      <c r="L363" s="39"/>
      <c r="M363" s="189"/>
      <c r="N363" s="190"/>
      <c r="O363" s="64"/>
      <c r="P363" s="64"/>
      <c r="Q363" s="64"/>
      <c r="R363" s="64"/>
      <c r="S363" s="64"/>
      <c r="T363" s="65"/>
      <c r="U363" s="34"/>
      <c r="V363" s="34"/>
      <c r="W363" s="34"/>
      <c r="X363" s="34"/>
      <c r="Y363" s="34"/>
      <c r="Z363" s="34"/>
      <c r="AA363" s="34"/>
      <c r="AB363" s="34"/>
      <c r="AC363" s="34"/>
      <c r="AD363" s="34"/>
      <c r="AE363" s="34"/>
      <c r="AT363" s="17" t="s">
        <v>123</v>
      </c>
      <c r="AU363" s="17" t="s">
        <v>82</v>
      </c>
    </row>
    <row r="364" spans="1:65" s="2" customFormat="1" ht="19.2">
      <c r="A364" s="34"/>
      <c r="B364" s="35"/>
      <c r="C364" s="36"/>
      <c r="D364" s="186" t="s">
        <v>124</v>
      </c>
      <c r="E364" s="36"/>
      <c r="F364" s="191" t="s">
        <v>476</v>
      </c>
      <c r="G364" s="36"/>
      <c r="H364" s="36"/>
      <c r="I364" s="188"/>
      <c r="J364" s="36"/>
      <c r="K364" s="36"/>
      <c r="L364" s="39"/>
      <c r="M364" s="189"/>
      <c r="N364" s="190"/>
      <c r="O364" s="64"/>
      <c r="P364" s="64"/>
      <c r="Q364" s="64"/>
      <c r="R364" s="64"/>
      <c r="S364" s="64"/>
      <c r="T364" s="65"/>
      <c r="U364" s="34"/>
      <c r="V364" s="34"/>
      <c r="W364" s="34"/>
      <c r="X364" s="34"/>
      <c r="Y364" s="34"/>
      <c r="Z364" s="34"/>
      <c r="AA364" s="34"/>
      <c r="AB364" s="34"/>
      <c r="AC364" s="34"/>
      <c r="AD364" s="34"/>
      <c r="AE364" s="34"/>
      <c r="AT364" s="17" t="s">
        <v>124</v>
      </c>
      <c r="AU364" s="17" t="s">
        <v>82</v>
      </c>
    </row>
    <row r="365" spans="1:65" s="13" customFormat="1" ht="10.199999999999999">
      <c r="B365" s="202"/>
      <c r="C365" s="203"/>
      <c r="D365" s="186" t="s">
        <v>137</v>
      </c>
      <c r="E365" s="204" t="s">
        <v>19</v>
      </c>
      <c r="F365" s="205" t="s">
        <v>162</v>
      </c>
      <c r="G365" s="203"/>
      <c r="H365" s="206">
        <v>150.96899999999999</v>
      </c>
      <c r="I365" s="207"/>
      <c r="J365" s="203"/>
      <c r="K365" s="203"/>
      <c r="L365" s="208"/>
      <c r="M365" s="209"/>
      <c r="N365" s="210"/>
      <c r="O365" s="210"/>
      <c r="P365" s="210"/>
      <c r="Q365" s="210"/>
      <c r="R365" s="210"/>
      <c r="S365" s="210"/>
      <c r="T365" s="211"/>
      <c r="AT365" s="212" t="s">
        <v>137</v>
      </c>
      <c r="AU365" s="212" t="s">
        <v>82</v>
      </c>
      <c r="AV365" s="13" t="s">
        <v>82</v>
      </c>
      <c r="AW365" s="13" t="s">
        <v>33</v>
      </c>
      <c r="AX365" s="13" t="s">
        <v>72</v>
      </c>
      <c r="AY365" s="212" t="s">
        <v>114</v>
      </c>
    </row>
    <row r="366" spans="1:65" s="14" customFormat="1" ht="10.199999999999999">
      <c r="B366" s="213"/>
      <c r="C366" s="214"/>
      <c r="D366" s="186" t="s">
        <v>137</v>
      </c>
      <c r="E366" s="215" t="s">
        <v>19</v>
      </c>
      <c r="F366" s="216" t="s">
        <v>139</v>
      </c>
      <c r="G366" s="214"/>
      <c r="H366" s="217">
        <v>150.96899999999999</v>
      </c>
      <c r="I366" s="218"/>
      <c r="J366" s="214"/>
      <c r="K366" s="214"/>
      <c r="L366" s="219"/>
      <c r="M366" s="220"/>
      <c r="N366" s="221"/>
      <c r="O366" s="221"/>
      <c r="P366" s="221"/>
      <c r="Q366" s="221"/>
      <c r="R366" s="221"/>
      <c r="S366" s="221"/>
      <c r="T366" s="222"/>
      <c r="AT366" s="223" t="s">
        <v>137</v>
      </c>
      <c r="AU366" s="223" t="s">
        <v>82</v>
      </c>
      <c r="AV366" s="14" t="s">
        <v>121</v>
      </c>
      <c r="AW366" s="14" t="s">
        <v>33</v>
      </c>
      <c r="AX366" s="14" t="s">
        <v>80</v>
      </c>
      <c r="AY366" s="223" t="s">
        <v>114</v>
      </c>
    </row>
    <row r="367" spans="1:65" s="2" customFormat="1" ht="13.8" customHeight="1">
      <c r="A367" s="34"/>
      <c r="B367" s="35"/>
      <c r="C367" s="192" t="s">
        <v>477</v>
      </c>
      <c r="D367" s="192" t="s">
        <v>131</v>
      </c>
      <c r="E367" s="193" t="s">
        <v>208</v>
      </c>
      <c r="F367" s="194" t="s">
        <v>209</v>
      </c>
      <c r="G367" s="195" t="s">
        <v>160</v>
      </c>
      <c r="H367" s="196">
        <v>150</v>
      </c>
      <c r="I367" s="197"/>
      <c r="J367" s="198">
        <f>ROUND(I367*H367,2)</f>
        <v>0</v>
      </c>
      <c r="K367" s="194" t="s">
        <v>19</v>
      </c>
      <c r="L367" s="199"/>
      <c r="M367" s="200" t="s">
        <v>19</v>
      </c>
      <c r="N367" s="201" t="s">
        <v>43</v>
      </c>
      <c r="O367" s="64"/>
      <c r="P367" s="182">
        <f>O367*H367</f>
        <v>0</v>
      </c>
      <c r="Q367" s="182">
        <v>0</v>
      </c>
      <c r="R367" s="182">
        <f>Q367*H367</f>
        <v>0</v>
      </c>
      <c r="S367" s="182">
        <v>0</v>
      </c>
      <c r="T367" s="183">
        <f>S367*H367</f>
        <v>0</v>
      </c>
      <c r="U367" s="34"/>
      <c r="V367" s="34"/>
      <c r="W367" s="34"/>
      <c r="X367" s="34"/>
      <c r="Y367" s="34"/>
      <c r="Z367" s="34"/>
      <c r="AA367" s="34"/>
      <c r="AB367" s="34"/>
      <c r="AC367" s="34"/>
      <c r="AD367" s="34"/>
      <c r="AE367" s="34"/>
      <c r="AR367" s="184" t="s">
        <v>135</v>
      </c>
      <c r="AT367" s="184" t="s">
        <v>131</v>
      </c>
      <c r="AU367" s="184" t="s">
        <v>82</v>
      </c>
      <c r="AY367" s="17" t="s">
        <v>114</v>
      </c>
      <c r="BE367" s="185">
        <f>IF(N367="základní",J367,0)</f>
        <v>0</v>
      </c>
      <c r="BF367" s="185">
        <f>IF(N367="snížená",J367,0)</f>
        <v>0</v>
      </c>
      <c r="BG367" s="185">
        <f>IF(N367="zákl. přenesená",J367,0)</f>
        <v>0</v>
      </c>
      <c r="BH367" s="185">
        <f>IF(N367="sníž. přenesená",J367,0)</f>
        <v>0</v>
      </c>
      <c r="BI367" s="185">
        <f>IF(N367="nulová",J367,0)</f>
        <v>0</v>
      </c>
      <c r="BJ367" s="17" t="s">
        <v>80</v>
      </c>
      <c r="BK367" s="185">
        <f>ROUND(I367*H367,2)</f>
        <v>0</v>
      </c>
      <c r="BL367" s="17" t="s">
        <v>121</v>
      </c>
      <c r="BM367" s="184" t="s">
        <v>478</v>
      </c>
    </row>
    <row r="368" spans="1:65" s="2" customFormat="1" ht="10.199999999999999">
      <c r="A368" s="34"/>
      <c r="B368" s="35"/>
      <c r="C368" s="36"/>
      <c r="D368" s="186" t="s">
        <v>123</v>
      </c>
      <c r="E368" s="36"/>
      <c r="F368" s="187" t="s">
        <v>209</v>
      </c>
      <c r="G368" s="36"/>
      <c r="H368" s="36"/>
      <c r="I368" s="188"/>
      <c r="J368" s="36"/>
      <c r="K368" s="36"/>
      <c r="L368" s="39"/>
      <c r="M368" s="189"/>
      <c r="N368" s="190"/>
      <c r="O368" s="64"/>
      <c r="P368" s="64"/>
      <c r="Q368" s="64"/>
      <c r="R368" s="64"/>
      <c r="S368" s="64"/>
      <c r="T368" s="65"/>
      <c r="U368" s="34"/>
      <c r="V368" s="34"/>
      <c r="W368" s="34"/>
      <c r="X368" s="34"/>
      <c r="Y368" s="34"/>
      <c r="Z368" s="34"/>
      <c r="AA368" s="34"/>
      <c r="AB368" s="34"/>
      <c r="AC368" s="34"/>
      <c r="AD368" s="34"/>
      <c r="AE368" s="34"/>
      <c r="AT368" s="17" t="s">
        <v>123</v>
      </c>
      <c r="AU368" s="17" t="s">
        <v>82</v>
      </c>
    </row>
    <row r="369" spans="1:65" s="2" customFormat="1" ht="48">
      <c r="A369" s="34"/>
      <c r="B369" s="35"/>
      <c r="C369" s="36"/>
      <c r="D369" s="186" t="s">
        <v>124</v>
      </c>
      <c r="E369" s="36"/>
      <c r="F369" s="191" t="s">
        <v>479</v>
      </c>
      <c r="G369" s="36"/>
      <c r="H369" s="36"/>
      <c r="I369" s="188"/>
      <c r="J369" s="36"/>
      <c r="K369" s="36"/>
      <c r="L369" s="39"/>
      <c r="M369" s="189"/>
      <c r="N369" s="190"/>
      <c r="O369" s="64"/>
      <c r="P369" s="64"/>
      <c r="Q369" s="64"/>
      <c r="R369" s="64"/>
      <c r="S369" s="64"/>
      <c r="T369" s="65"/>
      <c r="U369" s="34"/>
      <c r="V369" s="34"/>
      <c r="W369" s="34"/>
      <c r="X369" s="34"/>
      <c r="Y369" s="34"/>
      <c r="Z369" s="34"/>
      <c r="AA369" s="34"/>
      <c r="AB369" s="34"/>
      <c r="AC369" s="34"/>
      <c r="AD369" s="34"/>
      <c r="AE369" s="34"/>
      <c r="AT369" s="17" t="s">
        <v>124</v>
      </c>
      <c r="AU369" s="17" t="s">
        <v>82</v>
      </c>
    </row>
    <row r="370" spans="1:65" s="13" customFormat="1" ht="10.199999999999999">
      <c r="B370" s="202"/>
      <c r="C370" s="203"/>
      <c r="D370" s="186" t="s">
        <v>137</v>
      </c>
      <c r="E370" s="204" t="s">
        <v>19</v>
      </c>
      <c r="F370" s="205" t="s">
        <v>480</v>
      </c>
      <c r="G370" s="203"/>
      <c r="H370" s="206">
        <v>150</v>
      </c>
      <c r="I370" s="207"/>
      <c r="J370" s="203"/>
      <c r="K370" s="203"/>
      <c r="L370" s="208"/>
      <c r="M370" s="209"/>
      <c r="N370" s="210"/>
      <c r="O370" s="210"/>
      <c r="P370" s="210"/>
      <c r="Q370" s="210"/>
      <c r="R370" s="210"/>
      <c r="S370" s="210"/>
      <c r="T370" s="211"/>
      <c r="AT370" s="212" t="s">
        <v>137</v>
      </c>
      <c r="AU370" s="212" t="s">
        <v>82</v>
      </c>
      <c r="AV370" s="13" t="s">
        <v>82</v>
      </c>
      <c r="AW370" s="13" t="s">
        <v>33</v>
      </c>
      <c r="AX370" s="13" t="s">
        <v>72</v>
      </c>
      <c r="AY370" s="212" t="s">
        <v>114</v>
      </c>
    </row>
    <row r="371" spans="1:65" s="14" customFormat="1" ht="10.199999999999999">
      <c r="B371" s="213"/>
      <c r="C371" s="214"/>
      <c r="D371" s="186" t="s">
        <v>137</v>
      </c>
      <c r="E371" s="215" t="s">
        <v>19</v>
      </c>
      <c r="F371" s="216" t="s">
        <v>139</v>
      </c>
      <c r="G371" s="214"/>
      <c r="H371" s="217">
        <v>150</v>
      </c>
      <c r="I371" s="218"/>
      <c r="J371" s="214"/>
      <c r="K371" s="214"/>
      <c r="L371" s="219"/>
      <c r="M371" s="220"/>
      <c r="N371" s="221"/>
      <c r="O371" s="221"/>
      <c r="P371" s="221"/>
      <c r="Q371" s="221"/>
      <c r="R371" s="221"/>
      <c r="S371" s="221"/>
      <c r="T371" s="222"/>
      <c r="AT371" s="223" t="s">
        <v>137</v>
      </c>
      <c r="AU371" s="223" t="s">
        <v>82</v>
      </c>
      <c r="AV371" s="14" t="s">
        <v>121</v>
      </c>
      <c r="AW371" s="14" t="s">
        <v>33</v>
      </c>
      <c r="AX371" s="14" t="s">
        <v>80</v>
      </c>
      <c r="AY371" s="223" t="s">
        <v>114</v>
      </c>
    </row>
    <row r="372" spans="1:65" s="2" customFormat="1" ht="22.2" customHeight="1">
      <c r="A372" s="34"/>
      <c r="B372" s="35"/>
      <c r="C372" s="192" t="s">
        <v>481</v>
      </c>
      <c r="D372" s="192" t="s">
        <v>131</v>
      </c>
      <c r="E372" s="193" t="s">
        <v>482</v>
      </c>
      <c r="F372" s="194" t="s">
        <v>483</v>
      </c>
      <c r="G372" s="195" t="s">
        <v>182</v>
      </c>
      <c r="H372" s="196">
        <v>1</v>
      </c>
      <c r="I372" s="197"/>
      <c r="J372" s="198">
        <f>ROUND(I372*H372,2)</f>
        <v>0</v>
      </c>
      <c r="K372" s="194" t="s">
        <v>19</v>
      </c>
      <c r="L372" s="199"/>
      <c r="M372" s="200" t="s">
        <v>19</v>
      </c>
      <c r="N372" s="201" t="s">
        <v>43</v>
      </c>
      <c r="O372" s="64"/>
      <c r="P372" s="182">
        <f>O372*H372</f>
        <v>0</v>
      </c>
      <c r="Q372" s="182">
        <v>0</v>
      </c>
      <c r="R372" s="182">
        <f>Q372*H372</f>
        <v>0</v>
      </c>
      <c r="S372" s="182">
        <v>0</v>
      </c>
      <c r="T372" s="183">
        <f>S372*H372</f>
        <v>0</v>
      </c>
      <c r="U372" s="34"/>
      <c r="V372" s="34"/>
      <c r="W372" s="34"/>
      <c r="X372" s="34"/>
      <c r="Y372" s="34"/>
      <c r="Z372" s="34"/>
      <c r="AA372" s="34"/>
      <c r="AB372" s="34"/>
      <c r="AC372" s="34"/>
      <c r="AD372" s="34"/>
      <c r="AE372" s="34"/>
      <c r="AR372" s="184" t="s">
        <v>135</v>
      </c>
      <c r="AT372" s="184" t="s">
        <v>131</v>
      </c>
      <c r="AU372" s="184" t="s">
        <v>82</v>
      </c>
      <c r="AY372" s="17" t="s">
        <v>114</v>
      </c>
      <c r="BE372" s="185">
        <f>IF(N372="základní",J372,0)</f>
        <v>0</v>
      </c>
      <c r="BF372" s="185">
        <f>IF(N372="snížená",J372,0)</f>
        <v>0</v>
      </c>
      <c r="BG372" s="185">
        <f>IF(N372="zákl. přenesená",J372,0)</f>
        <v>0</v>
      </c>
      <c r="BH372" s="185">
        <f>IF(N372="sníž. přenesená",J372,0)</f>
        <v>0</v>
      </c>
      <c r="BI372" s="185">
        <f>IF(N372="nulová",J372,0)</f>
        <v>0</v>
      </c>
      <c r="BJ372" s="17" t="s">
        <v>80</v>
      </c>
      <c r="BK372" s="185">
        <f>ROUND(I372*H372,2)</f>
        <v>0</v>
      </c>
      <c r="BL372" s="17" t="s">
        <v>121</v>
      </c>
      <c r="BM372" s="184" t="s">
        <v>484</v>
      </c>
    </row>
    <row r="373" spans="1:65" s="2" customFormat="1" ht="10.199999999999999">
      <c r="A373" s="34"/>
      <c r="B373" s="35"/>
      <c r="C373" s="36"/>
      <c r="D373" s="186" t="s">
        <v>123</v>
      </c>
      <c r="E373" s="36"/>
      <c r="F373" s="187" t="s">
        <v>483</v>
      </c>
      <c r="G373" s="36"/>
      <c r="H373" s="36"/>
      <c r="I373" s="188"/>
      <c r="J373" s="36"/>
      <c r="K373" s="36"/>
      <c r="L373" s="39"/>
      <c r="M373" s="189"/>
      <c r="N373" s="190"/>
      <c r="O373" s="64"/>
      <c r="P373" s="64"/>
      <c r="Q373" s="64"/>
      <c r="R373" s="64"/>
      <c r="S373" s="64"/>
      <c r="T373" s="65"/>
      <c r="U373" s="34"/>
      <c r="V373" s="34"/>
      <c r="W373" s="34"/>
      <c r="X373" s="34"/>
      <c r="Y373" s="34"/>
      <c r="Z373" s="34"/>
      <c r="AA373" s="34"/>
      <c r="AB373" s="34"/>
      <c r="AC373" s="34"/>
      <c r="AD373" s="34"/>
      <c r="AE373" s="34"/>
      <c r="AT373" s="17" t="s">
        <v>123</v>
      </c>
      <c r="AU373" s="17" t="s">
        <v>82</v>
      </c>
    </row>
    <row r="374" spans="1:65" s="2" customFormat="1" ht="28.8">
      <c r="A374" s="34"/>
      <c r="B374" s="35"/>
      <c r="C374" s="36"/>
      <c r="D374" s="186" t="s">
        <v>124</v>
      </c>
      <c r="E374" s="36"/>
      <c r="F374" s="191" t="s">
        <v>485</v>
      </c>
      <c r="G374" s="36"/>
      <c r="H374" s="36"/>
      <c r="I374" s="188"/>
      <c r="J374" s="36"/>
      <c r="K374" s="36"/>
      <c r="L374" s="39"/>
      <c r="M374" s="189"/>
      <c r="N374" s="190"/>
      <c r="O374" s="64"/>
      <c r="P374" s="64"/>
      <c r="Q374" s="64"/>
      <c r="R374" s="64"/>
      <c r="S374" s="64"/>
      <c r="T374" s="65"/>
      <c r="U374" s="34"/>
      <c r="V374" s="34"/>
      <c r="W374" s="34"/>
      <c r="X374" s="34"/>
      <c r="Y374" s="34"/>
      <c r="Z374" s="34"/>
      <c r="AA374" s="34"/>
      <c r="AB374" s="34"/>
      <c r="AC374" s="34"/>
      <c r="AD374" s="34"/>
      <c r="AE374" s="34"/>
      <c r="AT374" s="17" t="s">
        <v>124</v>
      </c>
      <c r="AU374" s="17" t="s">
        <v>82</v>
      </c>
    </row>
    <row r="375" spans="1:65" s="2" customFormat="1" ht="22.2" customHeight="1">
      <c r="A375" s="34"/>
      <c r="B375" s="35"/>
      <c r="C375" s="192" t="s">
        <v>486</v>
      </c>
      <c r="D375" s="192" t="s">
        <v>131</v>
      </c>
      <c r="E375" s="193" t="s">
        <v>487</v>
      </c>
      <c r="F375" s="194" t="s">
        <v>488</v>
      </c>
      <c r="G375" s="195" t="s">
        <v>182</v>
      </c>
      <c r="H375" s="196">
        <v>2</v>
      </c>
      <c r="I375" s="197"/>
      <c r="J375" s="198">
        <f>ROUND(I375*H375,2)</f>
        <v>0</v>
      </c>
      <c r="K375" s="194" t="s">
        <v>19</v>
      </c>
      <c r="L375" s="199"/>
      <c r="M375" s="200" t="s">
        <v>19</v>
      </c>
      <c r="N375" s="201" t="s">
        <v>43</v>
      </c>
      <c r="O375" s="64"/>
      <c r="P375" s="182">
        <f>O375*H375</f>
        <v>0</v>
      </c>
      <c r="Q375" s="182">
        <v>0</v>
      </c>
      <c r="R375" s="182">
        <f>Q375*H375</f>
        <v>0</v>
      </c>
      <c r="S375" s="182">
        <v>0</v>
      </c>
      <c r="T375" s="183">
        <f>S375*H375</f>
        <v>0</v>
      </c>
      <c r="U375" s="34"/>
      <c r="V375" s="34"/>
      <c r="W375" s="34"/>
      <c r="X375" s="34"/>
      <c r="Y375" s="34"/>
      <c r="Z375" s="34"/>
      <c r="AA375" s="34"/>
      <c r="AB375" s="34"/>
      <c r="AC375" s="34"/>
      <c r="AD375" s="34"/>
      <c r="AE375" s="34"/>
      <c r="AR375" s="184" t="s">
        <v>135</v>
      </c>
      <c r="AT375" s="184" t="s">
        <v>131</v>
      </c>
      <c r="AU375" s="184" t="s">
        <v>82</v>
      </c>
      <c r="AY375" s="17" t="s">
        <v>114</v>
      </c>
      <c r="BE375" s="185">
        <f>IF(N375="základní",J375,0)</f>
        <v>0</v>
      </c>
      <c r="BF375" s="185">
        <f>IF(N375="snížená",J375,0)</f>
        <v>0</v>
      </c>
      <c r="BG375" s="185">
        <f>IF(N375="zákl. přenesená",J375,0)</f>
        <v>0</v>
      </c>
      <c r="BH375" s="185">
        <f>IF(N375="sníž. přenesená",J375,0)</f>
        <v>0</v>
      </c>
      <c r="BI375" s="185">
        <f>IF(N375="nulová",J375,0)</f>
        <v>0</v>
      </c>
      <c r="BJ375" s="17" t="s">
        <v>80</v>
      </c>
      <c r="BK375" s="185">
        <f>ROUND(I375*H375,2)</f>
        <v>0</v>
      </c>
      <c r="BL375" s="17" t="s">
        <v>121</v>
      </c>
      <c r="BM375" s="184" t="s">
        <v>489</v>
      </c>
    </row>
    <row r="376" spans="1:65" s="2" customFormat="1" ht="10.199999999999999">
      <c r="A376" s="34"/>
      <c r="B376" s="35"/>
      <c r="C376" s="36"/>
      <c r="D376" s="186" t="s">
        <v>123</v>
      </c>
      <c r="E376" s="36"/>
      <c r="F376" s="187" t="s">
        <v>488</v>
      </c>
      <c r="G376" s="36"/>
      <c r="H376" s="36"/>
      <c r="I376" s="188"/>
      <c r="J376" s="36"/>
      <c r="K376" s="36"/>
      <c r="L376" s="39"/>
      <c r="M376" s="189"/>
      <c r="N376" s="190"/>
      <c r="O376" s="64"/>
      <c r="P376" s="64"/>
      <c r="Q376" s="64"/>
      <c r="R376" s="64"/>
      <c r="S376" s="64"/>
      <c r="T376" s="65"/>
      <c r="U376" s="34"/>
      <c r="V376" s="34"/>
      <c r="W376" s="34"/>
      <c r="X376" s="34"/>
      <c r="Y376" s="34"/>
      <c r="Z376" s="34"/>
      <c r="AA376" s="34"/>
      <c r="AB376" s="34"/>
      <c r="AC376" s="34"/>
      <c r="AD376" s="34"/>
      <c r="AE376" s="34"/>
      <c r="AT376" s="17" t="s">
        <v>123</v>
      </c>
      <c r="AU376" s="17" t="s">
        <v>82</v>
      </c>
    </row>
    <row r="377" spans="1:65" s="2" customFormat="1" ht="28.8">
      <c r="A377" s="34"/>
      <c r="B377" s="35"/>
      <c r="C377" s="36"/>
      <c r="D377" s="186" t="s">
        <v>124</v>
      </c>
      <c r="E377" s="36"/>
      <c r="F377" s="191" t="s">
        <v>485</v>
      </c>
      <c r="G377" s="36"/>
      <c r="H377" s="36"/>
      <c r="I377" s="188"/>
      <c r="J377" s="36"/>
      <c r="K377" s="36"/>
      <c r="L377" s="39"/>
      <c r="M377" s="189"/>
      <c r="N377" s="190"/>
      <c r="O377" s="64"/>
      <c r="P377" s="64"/>
      <c r="Q377" s="64"/>
      <c r="R377" s="64"/>
      <c r="S377" s="64"/>
      <c r="T377" s="65"/>
      <c r="U377" s="34"/>
      <c r="V377" s="34"/>
      <c r="W377" s="34"/>
      <c r="X377" s="34"/>
      <c r="Y377" s="34"/>
      <c r="Z377" s="34"/>
      <c r="AA377" s="34"/>
      <c r="AB377" s="34"/>
      <c r="AC377" s="34"/>
      <c r="AD377" s="34"/>
      <c r="AE377" s="34"/>
      <c r="AT377" s="17" t="s">
        <v>124</v>
      </c>
      <c r="AU377" s="17" t="s">
        <v>82</v>
      </c>
    </row>
    <row r="378" spans="1:65" s="2" customFormat="1" ht="13.8" customHeight="1">
      <c r="A378" s="34"/>
      <c r="B378" s="35"/>
      <c r="C378" s="192" t="s">
        <v>490</v>
      </c>
      <c r="D378" s="192" t="s">
        <v>131</v>
      </c>
      <c r="E378" s="193" t="s">
        <v>491</v>
      </c>
      <c r="F378" s="194" t="s">
        <v>492</v>
      </c>
      <c r="G378" s="195" t="s">
        <v>182</v>
      </c>
      <c r="H378" s="196">
        <v>1</v>
      </c>
      <c r="I378" s="197"/>
      <c r="J378" s="198">
        <f>ROUND(I378*H378,2)</f>
        <v>0</v>
      </c>
      <c r="K378" s="194" t="s">
        <v>19</v>
      </c>
      <c r="L378" s="199"/>
      <c r="M378" s="200" t="s">
        <v>19</v>
      </c>
      <c r="N378" s="201" t="s">
        <v>43</v>
      </c>
      <c r="O378" s="64"/>
      <c r="P378" s="182">
        <f>O378*H378</f>
        <v>0</v>
      </c>
      <c r="Q378" s="182">
        <v>0</v>
      </c>
      <c r="R378" s="182">
        <f>Q378*H378</f>
        <v>0</v>
      </c>
      <c r="S378" s="182">
        <v>0</v>
      </c>
      <c r="T378" s="183">
        <f>S378*H378</f>
        <v>0</v>
      </c>
      <c r="U378" s="34"/>
      <c r="V378" s="34"/>
      <c r="W378" s="34"/>
      <c r="X378" s="34"/>
      <c r="Y378" s="34"/>
      <c r="Z378" s="34"/>
      <c r="AA378" s="34"/>
      <c r="AB378" s="34"/>
      <c r="AC378" s="34"/>
      <c r="AD378" s="34"/>
      <c r="AE378" s="34"/>
      <c r="AR378" s="184" t="s">
        <v>135</v>
      </c>
      <c r="AT378" s="184" t="s">
        <v>131</v>
      </c>
      <c r="AU378" s="184" t="s">
        <v>82</v>
      </c>
      <c r="AY378" s="17" t="s">
        <v>114</v>
      </c>
      <c r="BE378" s="185">
        <f>IF(N378="základní",J378,0)</f>
        <v>0</v>
      </c>
      <c r="BF378" s="185">
        <f>IF(N378="snížená",J378,0)</f>
        <v>0</v>
      </c>
      <c r="BG378" s="185">
        <f>IF(N378="zákl. přenesená",J378,0)</f>
        <v>0</v>
      </c>
      <c r="BH378" s="185">
        <f>IF(N378="sníž. přenesená",J378,0)</f>
        <v>0</v>
      </c>
      <c r="BI378" s="185">
        <f>IF(N378="nulová",J378,0)</f>
        <v>0</v>
      </c>
      <c r="BJ378" s="17" t="s">
        <v>80</v>
      </c>
      <c r="BK378" s="185">
        <f>ROUND(I378*H378,2)</f>
        <v>0</v>
      </c>
      <c r="BL378" s="17" t="s">
        <v>121</v>
      </c>
      <c r="BM378" s="184" t="s">
        <v>493</v>
      </c>
    </row>
    <row r="379" spans="1:65" s="2" customFormat="1" ht="10.199999999999999">
      <c r="A379" s="34"/>
      <c r="B379" s="35"/>
      <c r="C379" s="36"/>
      <c r="D379" s="186" t="s">
        <v>123</v>
      </c>
      <c r="E379" s="36"/>
      <c r="F379" s="187" t="s">
        <v>492</v>
      </c>
      <c r="G379" s="36"/>
      <c r="H379" s="36"/>
      <c r="I379" s="188"/>
      <c r="J379" s="36"/>
      <c r="K379" s="36"/>
      <c r="L379" s="39"/>
      <c r="M379" s="189"/>
      <c r="N379" s="190"/>
      <c r="O379" s="64"/>
      <c r="P379" s="64"/>
      <c r="Q379" s="64"/>
      <c r="R379" s="64"/>
      <c r="S379" s="64"/>
      <c r="T379" s="65"/>
      <c r="U379" s="34"/>
      <c r="V379" s="34"/>
      <c r="W379" s="34"/>
      <c r="X379" s="34"/>
      <c r="Y379" s="34"/>
      <c r="Z379" s="34"/>
      <c r="AA379" s="34"/>
      <c r="AB379" s="34"/>
      <c r="AC379" s="34"/>
      <c r="AD379" s="34"/>
      <c r="AE379" s="34"/>
      <c r="AT379" s="17" t="s">
        <v>123</v>
      </c>
      <c r="AU379" s="17" t="s">
        <v>82</v>
      </c>
    </row>
    <row r="380" spans="1:65" s="2" customFormat="1" ht="28.8">
      <c r="A380" s="34"/>
      <c r="B380" s="35"/>
      <c r="C380" s="36"/>
      <c r="D380" s="186" t="s">
        <v>124</v>
      </c>
      <c r="E380" s="36"/>
      <c r="F380" s="191" t="s">
        <v>485</v>
      </c>
      <c r="G380" s="36"/>
      <c r="H380" s="36"/>
      <c r="I380" s="188"/>
      <c r="J380" s="36"/>
      <c r="K380" s="36"/>
      <c r="L380" s="39"/>
      <c r="M380" s="189"/>
      <c r="N380" s="190"/>
      <c r="O380" s="64"/>
      <c r="P380" s="64"/>
      <c r="Q380" s="64"/>
      <c r="R380" s="64"/>
      <c r="S380" s="64"/>
      <c r="T380" s="65"/>
      <c r="U380" s="34"/>
      <c r="V380" s="34"/>
      <c r="W380" s="34"/>
      <c r="X380" s="34"/>
      <c r="Y380" s="34"/>
      <c r="Z380" s="34"/>
      <c r="AA380" s="34"/>
      <c r="AB380" s="34"/>
      <c r="AC380" s="34"/>
      <c r="AD380" s="34"/>
      <c r="AE380" s="34"/>
      <c r="AT380" s="17" t="s">
        <v>124</v>
      </c>
      <c r="AU380" s="17" t="s">
        <v>82</v>
      </c>
    </row>
    <row r="381" spans="1:65" s="2" customFormat="1" ht="13.8" customHeight="1">
      <c r="A381" s="34"/>
      <c r="B381" s="35"/>
      <c r="C381" s="192" t="s">
        <v>494</v>
      </c>
      <c r="D381" s="192" t="s">
        <v>131</v>
      </c>
      <c r="E381" s="193" t="s">
        <v>495</v>
      </c>
      <c r="F381" s="194" t="s">
        <v>496</v>
      </c>
      <c r="G381" s="195" t="s">
        <v>182</v>
      </c>
      <c r="H381" s="196">
        <v>1</v>
      </c>
      <c r="I381" s="197"/>
      <c r="J381" s="198">
        <f>ROUND(I381*H381,2)</f>
        <v>0</v>
      </c>
      <c r="K381" s="194" t="s">
        <v>19</v>
      </c>
      <c r="L381" s="199"/>
      <c r="M381" s="200" t="s">
        <v>19</v>
      </c>
      <c r="N381" s="201" t="s">
        <v>43</v>
      </c>
      <c r="O381" s="64"/>
      <c r="P381" s="182">
        <f>O381*H381</f>
        <v>0</v>
      </c>
      <c r="Q381" s="182">
        <v>0</v>
      </c>
      <c r="R381" s="182">
        <f>Q381*H381</f>
        <v>0</v>
      </c>
      <c r="S381" s="182">
        <v>0</v>
      </c>
      <c r="T381" s="183">
        <f>S381*H381</f>
        <v>0</v>
      </c>
      <c r="U381" s="34"/>
      <c r="V381" s="34"/>
      <c r="W381" s="34"/>
      <c r="X381" s="34"/>
      <c r="Y381" s="34"/>
      <c r="Z381" s="34"/>
      <c r="AA381" s="34"/>
      <c r="AB381" s="34"/>
      <c r="AC381" s="34"/>
      <c r="AD381" s="34"/>
      <c r="AE381" s="34"/>
      <c r="AR381" s="184" t="s">
        <v>135</v>
      </c>
      <c r="AT381" s="184" t="s">
        <v>131</v>
      </c>
      <c r="AU381" s="184" t="s">
        <v>82</v>
      </c>
      <c r="AY381" s="17" t="s">
        <v>114</v>
      </c>
      <c r="BE381" s="185">
        <f>IF(N381="základní",J381,0)</f>
        <v>0</v>
      </c>
      <c r="BF381" s="185">
        <f>IF(N381="snížená",J381,0)</f>
        <v>0</v>
      </c>
      <c r="BG381" s="185">
        <f>IF(N381="zákl. přenesená",J381,0)</f>
        <v>0</v>
      </c>
      <c r="BH381" s="185">
        <f>IF(N381="sníž. přenesená",J381,0)</f>
        <v>0</v>
      </c>
      <c r="BI381" s="185">
        <f>IF(N381="nulová",J381,0)</f>
        <v>0</v>
      </c>
      <c r="BJ381" s="17" t="s">
        <v>80</v>
      </c>
      <c r="BK381" s="185">
        <f>ROUND(I381*H381,2)</f>
        <v>0</v>
      </c>
      <c r="BL381" s="17" t="s">
        <v>121</v>
      </c>
      <c r="BM381" s="184" t="s">
        <v>497</v>
      </c>
    </row>
    <row r="382" spans="1:65" s="2" customFormat="1" ht="10.199999999999999">
      <c r="A382" s="34"/>
      <c r="B382" s="35"/>
      <c r="C382" s="36"/>
      <c r="D382" s="186" t="s">
        <v>123</v>
      </c>
      <c r="E382" s="36"/>
      <c r="F382" s="187" t="s">
        <v>496</v>
      </c>
      <c r="G382" s="36"/>
      <c r="H382" s="36"/>
      <c r="I382" s="188"/>
      <c r="J382" s="36"/>
      <c r="K382" s="36"/>
      <c r="L382" s="39"/>
      <c r="M382" s="189"/>
      <c r="N382" s="190"/>
      <c r="O382" s="64"/>
      <c r="P382" s="64"/>
      <c r="Q382" s="64"/>
      <c r="R382" s="64"/>
      <c r="S382" s="64"/>
      <c r="T382" s="65"/>
      <c r="U382" s="34"/>
      <c r="V382" s="34"/>
      <c r="W382" s="34"/>
      <c r="X382" s="34"/>
      <c r="Y382" s="34"/>
      <c r="Z382" s="34"/>
      <c r="AA382" s="34"/>
      <c r="AB382" s="34"/>
      <c r="AC382" s="34"/>
      <c r="AD382" s="34"/>
      <c r="AE382" s="34"/>
      <c r="AT382" s="17" t="s">
        <v>123</v>
      </c>
      <c r="AU382" s="17" t="s">
        <v>82</v>
      </c>
    </row>
    <row r="383" spans="1:65" s="2" customFormat="1" ht="28.8">
      <c r="A383" s="34"/>
      <c r="B383" s="35"/>
      <c r="C383" s="36"/>
      <c r="D383" s="186" t="s">
        <v>124</v>
      </c>
      <c r="E383" s="36"/>
      <c r="F383" s="191" t="s">
        <v>241</v>
      </c>
      <c r="G383" s="36"/>
      <c r="H383" s="36"/>
      <c r="I383" s="188"/>
      <c r="J383" s="36"/>
      <c r="K383" s="36"/>
      <c r="L383" s="39"/>
      <c r="M383" s="189"/>
      <c r="N383" s="190"/>
      <c r="O383" s="64"/>
      <c r="P383" s="64"/>
      <c r="Q383" s="64"/>
      <c r="R383" s="64"/>
      <c r="S383" s="64"/>
      <c r="T383" s="65"/>
      <c r="U383" s="34"/>
      <c r="V383" s="34"/>
      <c r="W383" s="34"/>
      <c r="X383" s="34"/>
      <c r="Y383" s="34"/>
      <c r="Z383" s="34"/>
      <c r="AA383" s="34"/>
      <c r="AB383" s="34"/>
      <c r="AC383" s="34"/>
      <c r="AD383" s="34"/>
      <c r="AE383" s="34"/>
      <c r="AT383" s="17" t="s">
        <v>124</v>
      </c>
      <c r="AU383" s="17" t="s">
        <v>82</v>
      </c>
    </row>
    <row r="384" spans="1:65" s="2" customFormat="1" ht="13.8" customHeight="1">
      <c r="A384" s="34"/>
      <c r="B384" s="35"/>
      <c r="C384" s="192" t="s">
        <v>498</v>
      </c>
      <c r="D384" s="192" t="s">
        <v>131</v>
      </c>
      <c r="E384" s="193" t="s">
        <v>499</v>
      </c>
      <c r="F384" s="194" t="s">
        <v>500</v>
      </c>
      <c r="G384" s="195" t="s">
        <v>182</v>
      </c>
      <c r="H384" s="196">
        <v>1</v>
      </c>
      <c r="I384" s="197"/>
      <c r="J384" s="198">
        <f>ROUND(I384*H384,2)</f>
        <v>0</v>
      </c>
      <c r="K384" s="194" t="s">
        <v>19</v>
      </c>
      <c r="L384" s="199"/>
      <c r="M384" s="200" t="s">
        <v>19</v>
      </c>
      <c r="N384" s="201" t="s">
        <v>43</v>
      </c>
      <c r="O384" s="64"/>
      <c r="P384" s="182">
        <f>O384*H384</f>
        <v>0</v>
      </c>
      <c r="Q384" s="182">
        <v>0</v>
      </c>
      <c r="R384" s="182">
        <f>Q384*H384</f>
        <v>0</v>
      </c>
      <c r="S384" s="182">
        <v>0</v>
      </c>
      <c r="T384" s="183">
        <f>S384*H384</f>
        <v>0</v>
      </c>
      <c r="U384" s="34"/>
      <c r="V384" s="34"/>
      <c r="W384" s="34"/>
      <c r="X384" s="34"/>
      <c r="Y384" s="34"/>
      <c r="Z384" s="34"/>
      <c r="AA384" s="34"/>
      <c r="AB384" s="34"/>
      <c r="AC384" s="34"/>
      <c r="AD384" s="34"/>
      <c r="AE384" s="34"/>
      <c r="AR384" s="184" t="s">
        <v>135</v>
      </c>
      <c r="AT384" s="184" t="s">
        <v>131</v>
      </c>
      <c r="AU384" s="184" t="s">
        <v>82</v>
      </c>
      <c r="AY384" s="17" t="s">
        <v>114</v>
      </c>
      <c r="BE384" s="185">
        <f>IF(N384="základní",J384,0)</f>
        <v>0</v>
      </c>
      <c r="BF384" s="185">
        <f>IF(N384="snížená",J384,0)</f>
        <v>0</v>
      </c>
      <c r="BG384" s="185">
        <f>IF(N384="zákl. přenesená",J384,0)</f>
        <v>0</v>
      </c>
      <c r="BH384" s="185">
        <f>IF(N384="sníž. přenesená",J384,0)</f>
        <v>0</v>
      </c>
      <c r="BI384" s="185">
        <f>IF(N384="nulová",J384,0)</f>
        <v>0</v>
      </c>
      <c r="BJ384" s="17" t="s">
        <v>80</v>
      </c>
      <c r="BK384" s="185">
        <f>ROUND(I384*H384,2)</f>
        <v>0</v>
      </c>
      <c r="BL384" s="17" t="s">
        <v>121</v>
      </c>
      <c r="BM384" s="184" t="s">
        <v>501</v>
      </c>
    </row>
    <row r="385" spans="1:65" s="2" customFormat="1" ht="10.199999999999999">
      <c r="A385" s="34"/>
      <c r="B385" s="35"/>
      <c r="C385" s="36"/>
      <c r="D385" s="186" t="s">
        <v>123</v>
      </c>
      <c r="E385" s="36"/>
      <c r="F385" s="187" t="s">
        <v>500</v>
      </c>
      <c r="G385" s="36"/>
      <c r="H385" s="36"/>
      <c r="I385" s="188"/>
      <c r="J385" s="36"/>
      <c r="K385" s="36"/>
      <c r="L385" s="39"/>
      <c r="M385" s="189"/>
      <c r="N385" s="190"/>
      <c r="O385" s="64"/>
      <c r="P385" s="64"/>
      <c r="Q385" s="64"/>
      <c r="R385" s="64"/>
      <c r="S385" s="64"/>
      <c r="T385" s="65"/>
      <c r="U385" s="34"/>
      <c r="V385" s="34"/>
      <c r="W385" s="34"/>
      <c r="X385" s="34"/>
      <c r="Y385" s="34"/>
      <c r="Z385" s="34"/>
      <c r="AA385" s="34"/>
      <c r="AB385" s="34"/>
      <c r="AC385" s="34"/>
      <c r="AD385" s="34"/>
      <c r="AE385" s="34"/>
      <c r="AT385" s="17" t="s">
        <v>123</v>
      </c>
      <c r="AU385" s="17" t="s">
        <v>82</v>
      </c>
    </row>
    <row r="386" spans="1:65" s="2" customFormat="1" ht="28.8">
      <c r="A386" s="34"/>
      <c r="B386" s="35"/>
      <c r="C386" s="36"/>
      <c r="D386" s="186" t="s">
        <v>124</v>
      </c>
      <c r="E386" s="36"/>
      <c r="F386" s="191" t="s">
        <v>241</v>
      </c>
      <c r="G386" s="36"/>
      <c r="H386" s="36"/>
      <c r="I386" s="188"/>
      <c r="J386" s="36"/>
      <c r="K386" s="36"/>
      <c r="L386" s="39"/>
      <c r="M386" s="189"/>
      <c r="N386" s="190"/>
      <c r="O386" s="64"/>
      <c r="P386" s="64"/>
      <c r="Q386" s="64"/>
      <c r="R386" s="64"/>
      <c r="S386" s="64"/>
      <c r="T386" s="65"/>
      <c r="U386" s="34"/>
      <c r="V386" s="34"/>
      <c r="W386" s="34"/>
      <c r="X386" s="34"/>
      <c r="Y386" s="34"/>
      <c r="Z386" s="34"/>
      <c r="AA386" s="34"/>
      <c r="AB386" s="34"/>
      <c r="AC386" s="34"/>
      <c r="AD386" s="34"/>
      <c r="AE386" s="34"/>
      <c r="AT386" s="17" t="s">
        <v>124</v>
      </c>
      <c r="AU386" s="17" t="s">
        <v>82</v>
      </c>
    </row>
    <row r="387" spans="1:65" s="2" customFormat="1" ht="13.8" customHeight="1">
      <c r="A387" s="34"/>
      <c r="B387" s="35"/>
      <c r="C387" s="192" t="s">
        <v>502</v>
      </c>
      <c r="D387" s="192" t="s">
        <v>131</v>
      </c>
      <c r="E387" s="193" t="s">
        <v>503</v>
      </c>
      <c r="F387" s="194" t="s">
        <v>504</v>
      </c>
      <c r="G387" s="195" t="s">
        <v>182</v>
      </c>
      <c r="H387" s="196">
        <v>1</v>
      </c>
      <c r="I387" s="197"/>
      <c r="J387" s="198">
        <f>ROUND(I387*H387,2)</f>
        <v>0</v>
      </c>
      <c r="K387" s="194" t="s">
        <v>19</v>
      </c>
      <c r="L387" s="199"/>
      <c r="M387" s="200" t="s">
        <v>19</v>
      </c>
      <c r="N387" s="201" t="s">
        <v>43</v>
      </c>
      <c r="O387" s="64"/>
      <c r="P387" s="182">
        <f>O387*H387</f>
        <v>0</v>
      </c>
      <c r="Q387" s="182">
        <v>0</v>
      </c>
      <c r="R387" s="182">
        <f>Q387*H387</f>
        <v>0</v>
      </c>
      <c r="S387" s="182">
        <v>0</v>
      </c>
      <c r="T387" s="183">
        <f>S387*H387</f>
        <v>0</v>
      </c>
      <c r="U387" s="34"/>
      <c r="V387" s="34"/>
      <c r="W387" s="34"/>
      <c r="X387" s="34"/>
      <c r="Y387" s="34"/>
      <c r="Z387" s="34"/>
      <c r="AA387" s="34"/>
      <c r="AB387" s="34"/>
      <c r="AC387" s="34"/>
      <c r="AD387" s="34"/>
      <c r="AE387" s="34"/>
      <c r="AR387" s="184" t="s">
        <v>135</v>
      </c>
      <c r="AT387" s="184" t="s">
        <v>131</v>
      </c>
      <c r="AU387" s="184" t="s">
        <v>82</v>
      </c>
      <c r="AY387" s="17" t="s">
        <v>114</v>
      </c>
      <c r="BE387" s="185">
        <f>IF(N387="základní",J387,0)</f>
        <v>0</v>
      </c>
      <c r="BF387" s="185">
        <f>IF(N387="snížená",J387,0)</f>
        <v>0</v>
      </c>
      <c r="BG387" s="185">
        <f>IF(N387="zákl. přenesená",J387,0)</f>
        <v>0</v>
      </c>
      <c r="BH387" s="185">
        <f>IF(N387="sníž. přenesená",J387,0)</f>
        <v>0</v>
      </c>
      <c r="BI387" s="185">
        <f>IF(N387="nulová",J387,0)</f>
        <v>0</v>
      </c>
      <c r="BJ387" s="17" t="s">
        <v>80</v>
      </c>
      <c r="BK387" s="185">
        <f>ROUND(I387*H387,2)</f>
        <v>0</v>
      </c>
      <c r="BL387" s="17" t="s">
        <v>121</v>
      </c>
      <c r="BM387" s="184" t="s">
        <v>505</v>
      </c>
    </row>
    <row r="388" spans="1:65" s="2" customFormat="1" ht="10.199999999999999">
      <c r="A388" s="34"/>
      <c r="B388" s="35"/>
      <c r="C388" s="36"/>
      <c r="D388" s="186" t="s">
        <v>123</v>
      </c>
      <c r="E388" s="36"/>
      <c r="F388" s="187" t="s">
        <v>504</v>
      </c>
      <c r="G388" s="36"/>
      <c r="H388" s="36"/>
      <c r="I388" s="188"/>
      <c r="J388" s="36"/>
      <c r="K388" s="36"/>
      <c r="L388" s="39"/>
      <c r="M388" s="189"/>
      <c r="N388" s="190"/>
      <c r="O388" s="64"/>
      <c r="P388" s="64"/>
      <c r="Q388" s="64"/>
      <c r="R388" s="64"/>
      <c r="S388" s="64"/>
      <c r="T388" s="65"/>
      <c r="U388" s="34"/>
      <c r="V388" s="34"/>
      <c r="W388" s="34"/>
      <c r="X388" s="34"/>
      <c r="Y388" s="34"/>
      <c r="Z388" s="34"/>
      <c r="AA388" s="34"/>
      <c r="AB388" s="34"/>
      <c r="AC388" s="34"/>
      <c r="AD388" s="34"/>
      <c r="AE388" s="34"/>
      <c r="AT388" s="17" t="s">
        <v>123</v>
      </c>
      <c r="AU388" s="17" t="s">
        <v>82</v>
      </c>
    </row>
    <row r="389" spans="1:65" s="2" customFormat="1" ht="28.8">
      <c r="A389" s="34"/>
      <c r="B389" s="35"/>
      <c r="C389" s="36"/>
      <c r="D389" s="186" t="s">
        <v>124</v>
      </c>
      <c r="E389" s="36"/>
      <c r="F389" s="191" t="s">
        <v>241</v>
      </c>
      <c r="G389" s="36"/>
      <c r="H389" s="36"/>
      <c r="I389" s="188"/>
      <c r="J389" s="36"/>
      <c r="K389" s="36"/>
      <c r="L389" s="39"/>
      <c r="M389" s="189"/>
      <c r="N389" s="190"/>
      <c r="O389" s="64"/>
      <c r="P389" s="64"/>
      <c r="Q389" s="64"/>
      <c r="R389" s="64"/>
      <c r="S389" s="64"/>
      <c r="T389" s="65"/>
      <c r="U389" s="34"/>
      <c r="V389" s="34"/>
      <c r="W389" s="34"/>
      <c r="X389" s="34"/>
      <c r="Y389" s="34"/>
      <c r="Z389" s="34"/>
      <c r="AA389" s="34"/>
      <c r="AB389" s="34"/>
      <c r="AC389" s="34"/>
      <c r="AD389" s="34"/>
      <c r="AE389" s="34"/>
      <c r="AT389" s="17" t="s">
        <v>124</v>
      </c>
      <c r="AU389" s="17" t="s">
        <v>82</v>
      </c>
    </row>
    <row r="390" spans="1:65" s="2" customFormat="1" ht="13.8" customHeight="1">
      <c r="A390" s="34"/>
      <c r="B390" s="35"/>
      <c r="C390" s="192" t="s">
        <v>506</v>
      </c>
      <c r="D390" s="192" t="s">
        <v>131</v>
      </c>
      <c r="E390" s="193" t="s">
        <v>507</v>
      </c>
      <c r="F390" s="194" t="s">
        <v>508</v>
      </c>
      <c r="G390" s="195" t="s">
        <v>182</v>
      </c>
      <c r="H390" s="196">
        <v>1</v>
      </c>
      <c r="I390" s="197"/>
      <c r="J390" s="198">
        <f>ROUND(I390*H390,2)</f>
        <v>0</v>
      </c>
      <c r="K390" s="194" t="s">
        <v>19</v>
      </c>
      <c r="L390" s="199"/>
      <c r="M390" s="200" t="s">
        <v>19</v>
      </c>
      <c r="N390" s="201" t="s">
        <v>43</v>
      </c>
      <c r="O390" s="64"/>
      <c r="P390" s="182">
        <f>O390*H390</f>
        <v>0</v>
      </c>
      <c r="Q390" s="182">
        <v>0</v>
      </c>
      <c r="R390" s="182">
        <f>Q390*H390</f>
        <v>0</v>
      </c>
      <c r="S390" s="182">
        <v>0</v>
      </c>
      <c r="T390" s="183">
        <f>S390*H390</f>
        <v>0</v>
      </c>
      <c r="U390" s="34"/>
      <c r="V390" s="34"/>
      <c r="W390" s="34"/>
      <c r="X390" s="34"/>
      <c r="Y390" s="34"/>
      <c r="Z390" s="34"/>
      <c r="AA390" s="34"/>
      <c r="AB390" s="34"/>
      <c r="AC390" s="34"/>
      <c r="AD390" s="34"/>
      <c r="AE390" s="34"/>
      <c r="AR390" s="184" t="s">
        <v>135</v>
      </c>
      <c r="AT390" s="184" t="s">
        <v>131</v>
      </c>
      <c r="AU390" s="184" t="s">
        <v>82</v>
      </c>
      <c r="AY390" s="17" t="s">
        <v>114</v>
      </c>
      <c r="BE390" s="185">
        <f>IF(N390="základní",J390,0)</f>
        <v>0</v>
      </c>
      <c r="BF390" s="185">
        <f>IF(N390="snížená",J390,0)</f>
        <v>0</v>
      </c>
      <c r="BG390" s="185">
        <f>IF(N390="zákl. přenesená",J390,0)</f>
        <v>0</v>
      </c>
      <c r="BH390" s="185">
        <f>IF(N390="sníž. přenesená",J390,0)</f>
        <v>0</v>
      </c>
      <c r="BI390" s="185">
        <f>IF(N390="nulová",J390,0)</f>
        <v>0</v>
      </c>
      <c r="BJ390" s="17" t="s">
        <v>80</v>
      </c>
      <c r="BK390" s="185">
        <f>ROUND(I390*H390,2)</f>
        <v>0</v>
      </c>
      <c r="BL390" s="17" t="s">
        <v>121</v>
      </c>
      <c r="BM390" s="184" t="s">
        <v>509</v>
      </c>
    </row>
    <row r="391" spans="1:65" s="2" customFormat="1" ht="10.199999999999999">
      <c r="A391" s="34"/>
      <c r="B391" s="35"/>
      <c r="C391" s="36"/>
      <c r="D391" s="186" t="s">
        <v>123</v>
      </c>
      <c r="E391" s="36"/>
      <c r="F391" s="187" t="s">
        <v>508</v>
      </c>
      <c r="G391" s="36"/>
      <c r="H391" s="36"/>
      <c r="I391" s="188"/>
      <c r="J391" s="36"/>
      <c r="K391" s="36"/>
      <c r="L391" s="39"/>
      <c r="M391" s="189"/>
      <c r="N391" s="190"/>
      <c r="O391" s="64"/>
      <c r="P391" s="64"/>
      <c r="Q391" s="64"/>
      <c r="R391" s="64"/>
      <c r="S391" s="64"/>
      <c r="T391" s="65"/>
      <c r="U391" s="34"/>
      <c r="V391" s="34"/>
      <c r="W391" s="34"/>
      <c r="X391" s="34"/>
      <c r="Y391" s="34"/>
      <c r="Z391" s="34"/>
      <c r="AA391" s="34"/>
      <c r="AB391" s="34"/>
      <c r="AC391" s="34"/>
      <c r="AD391" s="34"/>
      <c r="AE391" s="34"/>
      <c r="AT391" s="17" t="s">
        <v>123</v>
      </c>
      <c r="AU391" s="17" t="s">
        <v>82</v>
      </c>
    </row>
    <row r="392" spans="1:65" s="2" customFormat="1" ht="28.8">
      <c r="A392" s="34"/>
      <c r="B392" s="35"/>
      <c r="C392" s="36"/>
      <c r="D392" s="186" t="s">
        <v>124</v>
      </c>
      <c r="E392" s="36"/>
      <c r="F392" s="191" t="s">
        <v>241</v>
      </c>
      <c r="G392" s="36"/>
      <c r="H392" s="36"/>
      <c r="I392" s="188"/>
      <c r="J392" s="36"/>
      <c r="K392" s="36"/>
      <c r="L392" s="39"/>
      <c r="M392" s="189"/>
      <c r="N392" s="190"/>
      <c r="O392" s="64"/>
      <c r="P392" s="64"/>
      <c r="Q392" s="64"/>
      <c r="R392" s="64"/>
      <c r="S392" s="64"/>
      <c r="T392" s="65"/>
      <c r="U392" s="34"/>
      <c r="V392" s="34"/>
      <c r="W392" s="34"/>
      <c r="X392" s="34"/>
      <c r="Y392" s="34"/>
      <c r="Z392" s="34"/>
      <c r="AA392" s="34"/>
      <c r="AB392" s="34"/>
      <c r="AC392" s="34"/>
      <c r="AD392" s="34"/>
      <c r="AE392" s="34"/>
      <c r="AT392" s="17" t="s">
        <v>124</v>
      </c>
      <c r="AU392" s="17" t="s">
        <v>82</v>
      </c>
    </row>
    <row r="393" spans="1:65" s="2" customFormat="1" ht="13.8" customHeight="1">
      <c r="A393" s="34"/>
      <c r="B393" s="35"/>
      <c r="C393" s="192" t="s">
        <v>510</v>
      </c>
      <c r="D393" s="192" t="s">
        <v>131</v>
      </c>
      <c r="E393" s="193" t="s">
        <v>511</v>
      </c>
      <c r="F393" s="194" t="s">
        <v>512</v>
      </c>
      <c r="G393" s="195" t="s">
        <v>182</v>
      </c>
      <c r="H393" s="196">
        <v>1</v>
      </c>
      <c r="I393" s="197"/>
      <c r="J393" s="198">
        <f>ROUND(I393*H393,2)</f>
        <v>0</v>
      </c>
      <c r="K393" s="194" t="s">
        <v>19</v>
      </c>
      <c r="L393" s="199"/>
      <c r="M393" s="200" t="s">
        <v>19</v>
      </c>
      <c r="N393" s="201" t="s">
        <v>43</v>
      </c>
      <c r="O393" s="64"/>
      <c r="P393" s="182">
        <f>O393*H393</f>
        <v>0</v>
      </c>
      <c r="Q393" s="182">
        <v>0</v>
      </c>
      <c r="R393" s="182">
        <f>Q393*H393</f>
        <v>0</v>
      </c>
      <c r="S393" s="182">
        <v>0</v>
      </c>
      <c r="T393" s="183">
        <f>S393*H393</f>
        <v>0</v>
      </c>
      <c r="U393" s="34"/>
      <c r="V393" s="34"/>
      <c r="W393" s="34"/>
      <c r="X393" s="34"/>
      <c r="Y393" s="34"/>
      <c r="Z393" s="34"/>
      <c r="AA393" s="34"/>
      <c r="AB393" s="34"/>
      <c r="AC393" s="34"/>
      <c r="AD393" s="34"/>
      <c r="AE393" s="34"/>
      <c r="AR393" s="184" t="s">
        <v>135</v>
      </c>
      <c r="AT393" s="184" t="s">
        <v>131</v>
      </c>
      <c r="AU393" s="184" t="s">
        <v>82</v>
      </c>
      <c r="AY393" s="17" t="s">
        <v>114</v>
      </c>
      <c r="BE393" s="185">
        <f>IF(N393="základní",J393,0)</f>
        <v>0</v>
      </c>
      <c r="BF393" s="185">
        <f>IF(N393="snížená",J393,0)</f>
        <v>0</v>
      </c>
      <c r="BG393" s="185">
        <f>IF(N393="zákl. přenesená",J393,0)</f>
        <v>0</v>
      </c>
      <c r="BH393" s="185">
        <f>IF(N393="sníž. přenesená",J393,0)</f>
        <v>0</v>
      </c>
      <c r="BI393" s="185">
        <f>IF(N393="nulová",J393,0)</f>
        <v>0</v>
      </c>
      <c r="BJ393" s="17" t="s">
        <v>80</v>
      </c>
      <c r="BK393" s="185">
        <f>ROUND(I393*H393,2)</f>
        <v>0</v>
      </c>
      <c r="BL393" s="17" t="s">
        <v>121</v>
      </c>
      <c r="BM393" s="184" t="s">
        <v>513</v>
      </c>
    </row>
    <row r="394" spans="1:65" s="2" customFormat="1" ht="10.199999999999999">
      <c r="A394" s="34"/>
      <c r="B394" s="35"/>
      <c r="C394" s="36"/>
      <c r="D394" s="186" t="s">
        <v>123</v>
      </c>
      <c r="E394" s="36"/>
      <c r="F394" s="187" t="s">
        <v>512</v>
      </c>
      <c r="G394" s="36"/>
      <c r="H394" s="36"/>
      <c r="I394" s="188"/>
      <c r="J394" s="36"/>
      <c r="K394" s="36"/>
      <c r="L394" s="39"/>
      <c r="M394" s="189"/>
      <c r="N394" s="190"/>
      <c r="O394" s="64"/>
      <c r="P394" s="64"/>
      <c r="Q394" s="64"/>
      <c r="R394" s="64"/>
      <c r="S394" s="64"/>
      <c r="T394" s="65"/>
      <c r="U394" s="34"/>
      <c r="V394" s="34"/>
      <c r="W394" s="34"/>
      <c r="X394" s="34"/>
      <c r="Y394" s="34"/>
      <c r="Z394" s="34"/>
      <c r="AA394" s="34"/>
      <c r="AB394" s="34"/>
      <c r="AC394" s="34"/>
      <c r="AD394" s="34"/>
      <c r="AE394" s="34"/>
      <c r="AT394" s="17" t="s">
        <v>123</v>
      </c>
      <c r="AU394" s="17" t="s">
        <v>82</v>
      </c>
    </row>
    <row r="395" spans="1:65" s="2" customFormat="1" ht="28.8">
      <c r="A395" s="34"/>
      <c r="B395" s="35"/>
      <c r="C395" s="36"/>
      <c r="D395" s="186" t="s">
        <v>124</v>
      </c>
      <c r="E395" s="36"/>
      <c r="F395" s="191" t="s">
        <v>241</v>
      </c>
      <c r="G395" s="36"/>
      <c r="H395" s="36"/>
      <c r="I395" s="188"/>
      <c r="J395" s="36"/>
      <c r="K395" s="36"/>
      <c r="L395" s="39"/>
      <c r="M395" s="189"/>
      <c r="N395" s="190"/>
      <c r="O395" s="64"/>
      <c r="P395" s="64"/>
      <c r="Q395" s="64"/>
      <c r="R395" s="64"/>
      <c r="S395" s="64"/>
      <c r="T395" s="65"/>
      <c r="U395" s="34"/>
      <c r="V395" s="34"/>
      <c r="W395" s="34"/>
      <c r="X395" s="34"/>
      <c r="Y395" s="34"/>
      <c r="Z395" s="34"/>
      <c r="AA395" s="34"/>
      <c r="AB395" s="34"/>
      <c r="AC395" s="34"/>
      <c r="AD395" s="34"/>
      <c r="AE395" s="34"/>
      <c r="AT395" s="17" t="s">
        <v>124</v>
      </c>
      <c r="AU395" s="17" t="s">
        <v>82</v>
      </c>
    </row>
    <row r="396" spans="1:65" s="2" customFormat="1" ht="13.8" customHeight="1">
      <c r="A396" s="34"/>
      <c r="B396" s="35"/>
      <c r="C396" s="192" t="s">
        <v>514</v>
      </c>
      <c r="D396" s="192" t="s">
        <v>131</v>
      </c>
      <c r="E396" s="193" t="s">
        <v>515</v>
      </c>
      <c r="F396" s="194" t="s">
        <v>516</v>
      </c>
      <c r="G396" s="195" t="s">
        <v>182</v>
      </c>
      <c r="H396" s="196">
        <v>1</v>
      </c>
      <c r="I396" s="197"/>
      <c r="J396" s="198">
        <f>ROUND(I396*H396,2)</f>
        <v>0</v>
      </c>
      <c r="K396" s="194" t="s">
        <v>19</v>
      </c>
      <c r="L396" s="199"/>
      <c r="M396" s="200" t="s">
        <v>19</v>
      </c>
      <c r="N396" s="201" t="s">
        <v>43</v>
      </c>
      <c r="O396" s="64"/>
      <c r="P396" s="182">
        <f>O396*H396</f>
        <v>0</v>
      </c>
      <c r="Q396" s="182">
        <v>0</v>
      </c>
      <c r="R396" s="182">
        <f>Q396*H396</f>
        <v>0</v>
      </c>
      <c r="S396" s="182">
        <v>0</v>
      </c>
      <c r="T396" s="183">
        <f>S396*H396</f>
        <v>0</v>
      </c>
      <c r="U396" s="34"/>
      <c r="V396" s="34"/>
      <c r="W396" s="34"/>
      <c r="X396" s="34"/>
      <c r="Y396" s="34"/>
      <c r="Z396" s="34"/>
      <c r="AA396" s="34"/>
      <c r="AB396" s="34"/>
      <c r="AC396" s="34"/>
      <c r="AD396" s="34"/>
      <c r="AE396" s="34"/>
      <c r="AR396" s="184" t="s">
        <v>135</v>
      </c>
      <c r="AT396" s="184" t="s">
        <v>131</v>
      </c>
      <c r="AU396" s="184" t="s">
        <v>82</v>
      </c>
      <c r="AY396" s="17" t="s">
        <v>114</v>
      </c>
      <c r="BE396" s="185">
        <f>IF(N396="základní",J396,0)</f>
        <v>0</v>
      </c>
      <c r="BF396" s="185">
        <f>IF(N396="snížená",J396,0)</f>
        <v>0</v>
      </c>
      <c r="BG396" s="185">
        <f>IF(N396="zákl. přenesená",J396,0)</f>
        <v>0</v>
      </c>
      <c r="BH396" s="185">
        <f>IF(N396="sníž. přenesená",J396,0)</f>
        <v>0</v>
      </c>
      <c r="BI396" s="185">
        <f>IF(N396="nulová",J396,0)</f>
        <v>0</v>
      </c>
      <c r="BJ396" s="17" t="s">
        <v>80</v>
      </c>
      <c r="BK396" s="185">
        <f>ROUND(I396*H396,2)</f>
        <v>0</v>
      </c>
      <c r="BL396" s="17" t="s">
        <v>121</v>
      </c>
      <c r="BM396" s="184" t="s">
        <v>517</v>
      </c>
    </row>
    <row r="397" spans="1:65" s="2" customFormat="1" ht="10.199999999999999">
      <c r="A397" s="34"/>
      <c r="B397" s="35"/>
      <c r="C397" s="36"/>
      <c r="D397" s="186" t="s">
        <v>123</v>
      </c>
      <c r="E397" s="36"/>
      <c r="F397" s="187" t="s">
        <v>516</v>
      </c>
      <c r="G397" s="36"/>
      <c r="H397" s="36"/>
      <c r="I397" s="188"/>
      <c r="J397" s="36"/>
      <c r="K397" s="36"/>
      <c r="L397" s="39"/>
      <c r="M397" s="189"/>
      <c r="N397" s="190"/>
      <c r="O397" s="64"/>
      <c r="P397" s="64"/>
      <c r="Q397" s="64"/>
      <c r="R397" s="64"/>
      <c r="S397" s="64"/>
      <c r="T397" s="65"/>
      <c r="U397" s="34"/>
      <c r="V397" s="34"/>
      <c r="W397" s="34"/>
      <c r="X397" s="34"/>
      <c r="Y397" s="34"/>
      <c r="Z397" s="34"/>
      <c r="AA397" s="34"/>
      <c r="AB397" s="34"/>
      <c r="AC397" s="34"/>
      <c r="AD397" s="34"/>
      <c r="AE397" s="34"/>
      <c r="AT397" s="17" t="s">
        <v>123</v>
      </c>
      <c r="AU397" s="17" t="s">
        <v>82</v>
      </c>
    </row>
    <row r="398" spans="1:65" s="2" customFormat="1" ht="28.8">
      <c r="A398" s="34"/>
      <c r="B398" s="35"/>
      <c r="C398" s="36"/>
      <c r="D398" s="186" t="s">
        <v>124</v>
      </c>
      <c r="E398" s="36"/>
      <c r="F398" s="191" t="s">
        <v>241</v>
      </c>
      <c r="G398" s="36"/>
      <c r="H398" s="36"/>
      <c r="I398" s="188"/>
      <c r="J398" s="36"/>
      <c r="K398" s="36"/>
      <c r="L398" s="39"/>
      <c r="M398" s="189"/>
      <c r="N398" s="190"/>
      <c r="O398" s="64"/>
      <c r="P398" s="64"/>
      <c r="Q398" s="64"/>
      <c r="R398" s="64"/>
      <c r="S398" s="64"/>
      <c r="T398" s="65"/>
      <c r="U398" s="34"/>
      <c r="V398" s="34"/>
      <c r="W398" s="34"/>
      <c r="X398" s="34"/>
      <c r="Y398" s="34"/>
      <c r="Z398" s="34"/>
      <c r="AA398" s="34"/>
      <c r="AB398" s="34"/>
      <c r="AC398" s="34"/>
      <c r="AD398" s="34"/>
      <c r="AE398" s="34"/>
      <c r="AT398" s="17" t="s">
        <v>124</v>
      </c>
      <c r="AU398" s="17" t="s">
        <v>82</v>
      </c>
    </row>
    <row r="399" spans="1:65" s="2" customFormat="1" ht="13.8" customHeight="1">
      <c r="A399" s="34"/>
      <c r="B399" s="35"/>
      <c r="C399" s="192" t="s">
        <v>518</v>
      </c>
      <c r="D399" s="192" t="s">
        <v>131</v>
      </c>
      <c r="E399" s="193" t="s">
        <v>519</v>
      </c>
      <c r="F399" s="194" t="s">
        <v>520</v>
      </c>
      <c r="G399" s="195" t="s">
        <v>182</v>
      </c>
      <c r="H399" s="196">
        <v>1</v>
      </c>
      <c r="I399" s="197"/>
      <c r="J399" s="198">
        <f>ROUND(I399*H399,2)</f>
        <v>0</v>
      </c>
      <c r="K399" s="194" t="s">
        <v>19</v>
      </c>
      <c r="L399" s="199"/>
      <c r="M399" s="200" t="s">
        <v>19</v>
      </c>
      <c r="N399" s="201" t="s">
        <v>43</v>
      </c>
      <c r="O399" s="64"/>
      <c r="P399" s="182">
        <f>O399*H399</f>
        <v>0</v>
      </c>
      <c r="Q399" s="182">
        <v>0</v>
      </c>
      <c r="R399" s="182">
        <f>Q399*H399</f>
        <v>0</v>
      </c>
      <c r="S399" s="182">
        <v>0</v>
      </c>
      <c r="T399" s="183">
        <f>S399*H399</f>
        <v>0</v>
      </c>
      <c r="U399" s="34"/>
      <c r="V399" s="34"/>
      <c r="W399" s="34"/>
      <c r="X399" s="34"/>
      <c r="Y399" s="34"/>
      <c r="Z399" s="34"/>
      <c r="AA399" s="34"/>
      <c r="AB399" s="34"/>
      <c r="AC399" s="34"/>
      <c r="AD399" s="34"/>
      <c r="AE399" s="34"/>
      <c r="AR399" s="184" t="s">
        <v>135</v>
      </c>
      <c r="AT399" s="184" t="s">
        <v>131</v>
      </c>
      <c r="AU399" s="184" t="s">
        <v>82</v>
      </c>
      <c r="AY399" s="17" t="s">
        <v>114</v>
      </c>
      <c r="BE399" s="185">
        <f>IF(N399="základní",J399,0)</f>
        <v>0</v>
      </c>
      <c r="BF399" s="185">
        <f>IF(N399="snížená",J399,0)</f>
        <v>0</v>
      </c>
      <c r="BG399" s="185">
        <f>IF(N399="zákl. přenesená",J399,0)</f>
        <v>0</v>
      </c>
      <c r="BH399" s="185">
        <f>IF(N399="sníž. přenesená",J399,0)</f>
        <v>0</v>
      </c>
      <c r="BI399" s="185">
        <f>IF(N399="nulová",J399,0)</f>
        <v>0</v>
      </c>
      <c r="BJ399" s="17" t="s">
        <v>80</v>
      </c>
      <c r="BK399" s="185">
        <f>ROUND(I399*H399,2)</f>
        <v>0</v>
      </c>
      <c r="BL399" s="17" t="s">
        <v>121</v>
      </c>
      <c r="BM399" s="184" t="s">
        <v>521</v>
      </c>
    </row>
    <row r="400" spans="1:65" s="2" customFormat="1" ht="10.199999999999999">
      <c r="A400" s="34"/>
      <c r="B400" s="35"/>
      <c r="C400" s="36"/>
      <c r="D400" s="186" t="s">
        <v>123</v>
      </c>
      <c r="E400" s="36"/>
      <c r="F400" s="187" t="s">
        <v>520</v>
      </c>
      <c r="G400" s="36"/>
      <c r="H400" s="36"/>
      <c r="I400" s="188"/>
      <c r="J400" s="36"/>
      <c r="K400" s="36"/>
      <c r="L400" s="39"/>
      <c r="M400" s="189"/>
      <c r="N400" s="190"/>
      <c r="O400" s="64"/>
      <c r="P400" s="64"/>
      <c r="Q400" s="64"/>
      <c r="R400" s="64"/>
      <c r="S400" s="64"/>
      <c r="T400" s="65"/>
      <c r="U400" s="34"/>
      <c r="V400" s="34"/>
      <c r="W400" s="34"/>
      <c r="X400" s="34"/>
      <c r="Y400" s="34"/>
      <c r="Z400" s="34"/>
      <c r="AA400" s="34"/>
      <c r="AB400" s="34"/>
      <c r="AC400" s="34"/>
      <c r="AD400" s="34"/>
      <c r="AE400" s="34"/>
      <c r="AT400" s="17" t="s">
        <v>123</v>
      </c>
      <c r="AU400" s="17" t="s">
        <v>82</v>
      </c>
    </row>
    <row r="401" spans="1:65" s="2" customFormat="1" ht="28.8">
      <c r="A401" s="34"/>
      <c r="B401" s="35"/>
      <c r="C401" s="36"/>
      <c r="D401" s="186" t="s">
        <v>124</v>
      </c>
      <c r="E401" s="36"/>
      <c r="F401" s="191" t="s">
        <v>241</v>
      </c>
      <c r="G401" s="36"/>
      <c r="H401" s="36"/>
      <c r="I401" s="188"/>
      <c r="J401" s="36"/>
      <c r="K401" s="36"/>
      <c r="L401" s="39"/>
      <c r="M401" s="189"/>
      <c r="N401" s="190"/>
      <c r="O401" s="64"/>
      <c r="P401" s="64"/>
      <c r="Q401" s="64"/>
      <c r="R401" s="64"/>
      <c r="S401" s="64"/>
      <c r="T401" s="65"/>
      <c r="U401" s="34"/>
      <c r="V401" s="34"/>
      <c r="W401" s="34"/>
      <c r="X401" s="34"/>
      <c r="Y401" s="34"/>
      <c r="Z401" s="34"/>
      <c r="AA401" s="34"/>
      <c r="AB401" s="34"/>
      <c r="AC401" s="34"/>
      <c r="AD401" s="34"/>
      <c r="AE401" s="34"/>
      <c r="AT401" s="17" t="s">
        <v>124</v>
      </c>
      <c r="AU401" s="17" t="s">
        <v>82</v>
      </c>
    </row>
    <row r="402" spans="1:65" s="2" customFormat="1" ht="13.8" customHeight="1">
      <c r="A402" s="34"/>
      <c r="B402" s="35"/>
      <c r="C402" s="192" t="s">
        <v>522</v>
      </c>
      <c r="D402" s="192" t="s">
        <v>131</v>
      </c>
      <c r="E402" s="193" t="s">
        <v>523</v>
      </c>
      <c r="F402" s="194" t="s">
        <v>524</v>
      </c>
      <c r="G402" s="195" t="s">
        <v>128</v>
      </c>
      <c r="H402" s="196">
        <v>25.58</v>
      </c>
      <c r="I402" s="197"/>
      <c r="J402" s="198">
        <f>ROUND(I402*H402,2)</f>
        <v>0</v>
      </c>
      <c r="K402" s="194" t="s">
        <v>19</v>
      </c>
      <c r="L402" s="199"/>
      <c r="M402" s="200" t="s">
        <v>19</v>
      </c>
      <c r="N402" s="201" t="s">
        <v>43</v>
      </c>
      <c r="O402" s="64"/>
      <c r="P402" s="182">
        <f>O402*H402</f>
        <v>0</v>
      </c>
      <c r="Q402" s="182">
        <v>0</v>
      </c>
      <c r="R402" s="182">
        <f>Q402*H402</f>
        <v>0</v>
      </c>
      <c r="S402" s="182">
        <v>0</v>
      </c>
      <c r="T402" s="183">
        <f>S402*H402</f>
        <v>0</v>
      </c>
      <c r="U402" s="34"/>
      <c r="V402" s="34"/>
      <c r="W402" s="34"/>
      <c r="X402" s="34"/>
      <c r="Y402" s="34"/>
      <c r="Z402" s="34"/>
      <c r="AA402" s="34"/>
      <c r="AB402" s="34"/>
      <c r="AC402" s="34"/>
      <c r="AD402" s="34"/>
      <c r="AE402" s="34"/>
      <c r="AR402" s="184" t="s">
        <v>135</v>
      </c>
      <c r="AT402" s="184" t="s">
        <v>131</v>
      </c>
      <c r="AU402" s="184" t="s">
        <v>82</v>
      </c>
      <c r="AY402" s="17" t="s">
        <v>114</v>
      </c>
      <c r="BE402" s="185">
        <f>IF(N402="základní",J402,0)</f>
        <v>0</v>
      </c>
      <c r="BF402" s="185">
        <f>IF(N402="snížená",J402,0)</f>
        <v>0</v>
      </c>
      <c r="BG402" s="185">
        <f>IF(N402="zákl. přenesená",J402,0)</f>
        <v>0</v>
      </c>
      <c r="BH402" s="185">
        <f>IF(N402="sníž. přenesená",J402,0)</f>
        <v>0</v>
      </c>
      <c r="BI402" s="185">
        <f>IF(N402="nulová",J402,0)</f>
        <v>0</v>
      </c>
      <c r="BJ402" s="17" t="s">
        <v>80</v>
      </c>
      <c r="BK402" s="185">
        <f>ROUND(I402*H402,2)</f>
        <v>0</v>
      </c>
      <c r="BL402" s="17" t="s">
        <v>121</v>
      </c>
      <c r="BM402" s="184" t="s">
        <v>525</v>
      </c>
    </row>
    <row r="403" spans="1:65" s="2" customFormat="1" ht="10.199999999999999">
      <c r="A403" s="34"/>
      <c r="B403" s="35"/>
      <c r="C403" s="36"/>
      <c r="D403" s="186" t="s">
        <v>123</v>
      </c>
      <c r="E403" s="36"/>
      <c r="F403" s="187" t="s">
        <v>524</v>
      </c>
      <c r="G403" s="36"/>
      <c r="H403" s="36"/>
      <c r="I403" s="188"/>
      <c r="J403" s="36"/>
      <c r="K403" s="36"/>
      <c r="L403" s="39"/>
      <c r="M403" s="189"/>
      <c r="N403" s="190"/>
      <c r="O403" s="64"/>
      <c r="P403" s="64"/>
      <c r="Q403" s="64"/>
      <c r="R403" s="64"/>
      <c r="S403" s="64"/>
      <c r="T403" s="65"/>
      <c r="U403" s="34"/>
      <c r="V403" s="34"/>
      <c r="W403" s="34"/>
      <c r="X403" s="34"/>
      <c r="Y403" s="34"/>
      <c r="Z403" s="34"/>
      <c r="AA403" s="34"/>
      <c r="AB403" s="34"/>
      <c r="AC403" s="34"/>
      <c r="AD403" s="34"/>
      <c r="AE403" s="34"/>
      <c r="AT403" s="17" t="s">
        <v>123</v>
      </c>
      <c r="AU403" s="17" t="s">
        <v>82</v>
      </c>
    </row>
    <row r="404" spans="1:65" s="2" customFormat="1" ht="19.2">
      <c r="A404" s="34"/>
      <c r="B404" s="35"/>
      <c r="C404" s="36"/>
      <c r="D404" s="186" t="s">
        <v>124</v>
      </c>
      <c r="E404" s="36"/>
      <c r="F404" s="191" t="s">
        <v>526</v>
      </c>
      <c r="G404" s="36"/>
      <c r="H404" s="36"/>
      <c r="I404" s="188"/>
      <c r="J404" s="36"/>
      <c r="K404" s="36"/>
      <c r="L404" s="39"/>
      <c r="M404" s="189"/>
      <c r="N404" s="190"/>
      <c r="O404" s="64"/>
      <c r="P404" s="64"/>
      <c r="Q404" s="64"/>
      <c r="R404" s="64"/>
      <c r="S404" s="64"/>
      <c r="T404" s="65"/>
      <c r="U404" s="34"/>
      <c r="V404" s="34"/>
      <c r="W404" s="34"/>
      <c r="X404" s="34"/>
      <c r="Y404" s="34"/>
      <c r="Z404" s="34"/>
      <c r="AA404" s="34"/>
      <c r="AB404" s="34"/>
      <c r="AC404" s="34"/>
      <c r="AD404" s="34"/>
      <c r="AE404" s="34"/>
      <c r="AT404" s="17" t="s">
        <v>124</v>
      </c>
      <c r="AU404" s="17" t="s">
        <v>82</v>
      </c>
    </row>
    <row r="405" spans="1:65" s="13" customFormat="1" ht="10.199999999999999">
      <c r="B405" s="202"/>
      <c r="C405" s="203"/>
      <c r="D405" s="186" t="s">
        <v>137</v>
      </c>
      <c r="E405" s="204" t="s">
        <v>19</v>
      </c>
      <c r="F405" s="205" t="s">
        <v>527</v>
      </c>
      <c r="G405" s="203"/>
      <c r="H405" s="206">
        <v>25.58</v>
      </c>
      <c r="I405" s="207"/>
      <c r="J405" s="203"/>
      <c r="K405" s="203"/>
      <c r="L405" s="208"/>
      <c r="M405" s="209"/>
      <c r="N405" s="210"/>
      <c r="O405" s="210"/>
      <c r="P405" s="210"/>
      <c r="Q405" s="210"/>
      <c r="R405" s="210"/>
      <c r="S405" s="210"/>
      <c r="T405" s="211"/>
      <c r="AT405" s="212" t="s">
        <v>137</v>
      </c>
      <c r="AU405" s="212" t="s">
        <v>82</v>
      </c>
      <c r="AV405" s="13" t="s">
        <v>82</v>
      </c>
      <c r="AW405" s="13" t="s">
        <v>33</v>
      </c>
      <c r="AX405" s="13" t="s">
        <v>72</v>
      </c>
      <c r="AY405" s="212" t="s">
        <v>114</v>
      </c>
    </row>
    <row r="406" spans="1:65" s="14" customFormat="1" ht="10.199999999999999">
      <c r="B406" s="213"/>
      <c r="C406" s="214"/>
      <c r="D406" s="186" t="s">
        <v>137</v>
      </c>
      <c r="E406" s="215" t="s">
        <v>19</v>
      </c>
      <c r="F406" s="216" t="s">
        <v>139</v>
      </c>
      <c r="G406" s="214"/>
      <c r="H406" s="217">
        <v>25.58</v>
      </c>
      <c r="I406" s="218"/>
      <c r="J406" s="214"/>
      <c r="K406" s="214"/>
      <c r="L406" s="219"/>
      <c r="M406" s="220"/>
      <c r="N406" s="221"/>
      <c r="O406" s="221"/>
      <c r="P406" s="221"/>
      <c r="Q406" s="221"/>
      <c r="R406" s="221"/>
      <c r="S406" s="221"/>
      <c r="T406" s="222"/>
      <c r="AT406" s="223" t="s">
        <v>137</v>
      </c>
      <c r="AU406" s="223" t="s">
        <v>82</v>
      </c>
      <c r="AV406" s="14" t="s">
        <v>121</v>
      </c>
      <c r="AW406" s="14" t="s">
        <v>33</v>
      </c>
      <c r="AX406" s="14" t="s">
        <v>80</v>
      </c>
      <c r="AY406" s="223" t="s">
        <v>114</v>
      </c>
    </row>
    <row r="407" spans="1:65" s="2" customFormat="1" ht="22.2" customHeight="1">
      <c r="A407" s="34"/>
      <c r="B407" s="35"/>
      <c r="C407" s="192" t="s">
        <v>528</v>
      </c>
      <c r="D407" s="192" t="s">
        <v>131</v>
      </c>
      <c r="E407" s="193" t="s">
        <v>218</v>
      </c>
      <c r="F407" s="194" t="s">
        <v>219</v>
      </c>
      <c r="G407" s="195" t="s">
        <v>182</v>
      </c>
      <c r="H407" s="196">
        <v>712</v>
      </c>
      <c r="I407" s="197"/>
      <c r="J407" s="198">
        <f>ROUND(I407*H407,2)</f>
        <v>0</v>
      </c>
      <c r="K407" s="194" t="s">
        <v>19</v>
      </c>
      <c r="L407" s="199"/>
      <c r="M407" s="200" t="s">
        <v>19</v>
      </c>
      <c r="N407" s="201" t="s">
        <v>43</v>
      </c>
      <c r="O407" s="64"/>
      <c r="P407" s="182">
        <f>O407*H407</f>
        <v>0</v>
      </c>
      <c r="Q407" s="182">
        <v>0</v>
      </c>
      <c r="R407" s="182">
        <f>Q407*H407</f>
        <v>0</v>
      </c>
      <c r="S407" s="182">
        <v>0</v>
      </c>
      <c r="T407" s="183">
        <f>S407*H407</f>
        <v>0</v>
      </c>
      <c r="U407" s="34"/>
      <c r="V407" s="34"/>
      <c r="W407" s="34"/>
      <c r="X407" s="34"/>
      <c r="Y407" s="34"/>
      <c r="Z407" s="34"/>
      <c r="AA407" s="34"/>
      <c r="AB407" s="34"/>
      <c r="AC407" s="34"/>
      <c r="AD407" s="34"/>
      <c r="AE407" s="34"/>
      <c r="AR407" s="184" t="s">
        <v>135</v>
      </c>
      <c r="AT407" s="184" t="s">
        <v>131</v>
      </c>
      <c r="AU407" s="184" t="s">
        <v>82</v>
      </c>
      <c r="AY407" s="17" t="s">
        <v>114</v>
      </c>
      <c r="BE407" s="185">
        <f>IF(N407="základní",J407,0)</f>
        <v>0</v>
      </c>
      <c r="BF407" s="185">
        <f>IF(N407="snížená",J407,0)</f>
        <v>0</v>
      </c>
      <c r="BG407" s="185">
        <f>IF(N407="zákl. přenesená",J407,0)</f>
        <v>0</v>
      </c>
      <c r="BH407" s="185">
        <f>IF(N407="sníž. přenesená",J407,0)</f>
        <v>0</v>
      </c>
      <c r="BI407" s="185">
        <f>IF(N407="nulová",J407,0)</f>
        <v>0</v>
      </c>
      <c r="BJ407" s="17" t="s">
        <v>80</v>
      </c>
      <c r="BK407" s="185">
        <f>ROUND(I407*H407,2)</f>
        <v>0</v>
      </c>
      <c r="BL407" s="17" t="s">
        <v>121</v>
      </c>
      <c r="BM407" s="184" t="s">
        <v>529</v>
      </c>
    </row>
    <row r="408" spans="1:65" s="2" customFormat="1" ht="19.2">
      <c r="A408" s="34"/>
      <c r="B408" s="35"/>
      <c r="C408" s="36"/>
      <c r="D408" s="186" t="s">
        <v>123</v>
      </c>
      <c r="E408" s="36"/>
      <c r="F408" s="187" t="s">
        <v>219</v>
      </c>
      <c r="G408" s="36"/>
      <c r="H408" s="36"/>
      <c r="I408" s="188"/>
      <c r="J408" s="36"/>
      <c r="K408" s="36"/>
      <c r="L408" s="39"/>
      <c r="M408" s="189"/>
      <c r="N408" s="190"/>
      <c r="O408" s="64"/>
      <c r="P408" s="64"/>
      <c r="Q408" s="64"/>
      <c r="R408" s="64"/>
      <c r="S408" s="64"/>
      <c r="T408" s="65"/>
      <c r="U408" s="34"/>
      <c r="V408" s="34"/>
      <c r="W408" s="34"/>
      <c r="X408" s="34"/>
      <c r="Y408" s="34"/>
      <c r="Z408" s="34"/>
      <c r="AA408" s="34"/>
      <c r="AB408" s="34"/>
      <c r="AC408" s="34"/>
      <c r="AD408" s="34"/>
      <c r="AE408" s="34"/>
      <c r="AT408" s="17" t="s">
        <v>123</v>
      </c>
      <c r="AU408" s="17" t="s">
        <v>82</v>
      </c>
    </row>
    <row r="409" spans="1:65" s="13" customFormat="1" ht="10.199999999999999">
      <c r="B409" s="202"/>
      <c r="C409" s="203"/>
      <c r="D409" s="186" t="s">
        <v>137</v>
      </c>
      <c r="E409" s="204" t="s">
        <v>19</v>
      </c>
      <c r="F409" s="205" t="s">
        <v>530</v>
      </c>
      <c r="G409" s="203"/>
      <c r="H409" s="206">
        <v>712</v>
      </c>
      <c r="I409" s="207"/>
      <c r="J409" s="203"/>
      <c r="K409" s="203"/>
      <c r="L409" s="208"/>
      <c r="M409" s="209"/>
      <c r="N409" s="210"/>
      <c r="O409" s="210"/>
      <c r="P409" s="210"/>
      <c r="Q409" s="210"/>
      <c r="R409" s="210"/>
      <c r="S409" s="210"/>
      <c r="T409" s="211"/>
      <c r="AT409" s="212" t="s">
        <v>137</v>
      </c>
      <c r="AU409" s="212" t="s">
        <v>82</v>
      </c>
      <c r="AV409" s="13" t="s">
        <v>82</v>
      </c>
      <c r="AW409" s="13" t="s">
        <v>33</v>
      </c>
      <c r="AX409" s="13" t="s">
        <v>72</v>
      </c>
      <c r="AY409" s="212" t="s">
        <v>114</v>
      </c>
    </row>
    <row r="410" spans="1:65" s="14" customFormat="1" ht="10.199999999999999">
      <c r="B410" s="213"/>
      <c r="C410" s="214"/>
      <c r="D410" s="186" t="s">
        <v>137</v>
      </c>
      <c r="E410" s="215" t="s">
        <v>19</v>
      </c>
      <c r="F410" s="216" t="s">
        <v>139</v>
      </c>
      <c r="G410" s="214"/>
      <c r="H410" s="217">
        <v>712</v>
      </c>
      <c r="I410" s="218"/>
      <c r="J410" s="214"/>
      <c r="K410" s="214"/>
      <c r="L410" s="219"/>
      <c r="M410" s="220"/>
      <c r="N410" s="221"/>
      <c r="O410" s="221"/>
      <c r="P410" s="221"/>
      <c r="Q410" s="221"/>
      <c r="R410" s="221"/>
      <c r="S410" s="221"/>
      <c r="T410" s="222"/>
      <c r="AT410" s="223" t="s">
        <v>137</v>
      </c>
      <c r="AU410" s="223" t="s">
        <v>82</v>
      </c>
      <c r="AV410" s="14" t="s">
        <v>121</v>
      </c>
      <c r="AW410" s="14" t="s">
        <v>33</v>
      </c>
      <c r="AX410" s="14" t="s">
        <v>80</v>
      </c>
      <c r="AY410" s="223" t="s">
        <v>114</v>
      </c>
    </row>
    <row r="411" spans="1:65" s="2" customFormat="1" ht="13.8" customHeight="1">
      <c r="A411" s="34"/>
      <c r="B411" s="35"/>
      <c r="C411" s="192" t="s">
        <v>531</v>
      </c>
      <c r="D411" s="192" t="s">
        <v>131</v>
      </c>
      <c r="E411" s="193" t="s">
        <v>190</v>
      </c>
      <c r="F411" s="194" t="s">
        <v>191</v>
      </c>
      <c r="G411" s="195" t="s">
        <v>182</v>
      </c>
      <c r="H411" s="196">
        <v>1286</v>
      </c>
      <c r="I411" s="197"/>
      <c r="J411" s="198">
        <f>ROUND(I411*H411,2)</f>
        <v>0</v>
      </c>
      <c r="K411" s="194" t="s">
        <v>19</v>
      </c>
      <c r="L411" s="199"/>
      <c r="M411" s="200" t="s">
        <v>19</v>
      </c>
      <c r="N411" s="201" t="s">
        <v>43</v>
      </c>
      <c r="O411" s="64"/>
      <c r="P411" s="182">
        <f>O411*H411</f>
        <v>0</v>
      </c>
      <c r="Q411" s="182">
        <v>0</v>
      </c>
      <c r="R411" s="182">
        <f>Q411*H411</f>
        <v>0</v>
      </c>
      <c r="S411" s="182">
        <v>0</v>
      </c>
      <c r="T411" s="183">
        <f>S411*H411</f>
        <v>0</v>
      </c>
      <c r="U411" s="34"/>
      <c r="V411" s="34"/>
      <c r="W411" s="34"/>
      <c r="X411" s="34"/>
      <c r="Y411" s="34"/>
      <c r="Z411" s="34"/>
      <c r="AA411" s="34"/>
      <c r="AB411" s="34"/>
      <c r="AC411" s="34"/>
      <c r="AD411" s="34"/>
      <c r="AE411" s="34"/>
      <c r="AR411" s="184" t="s">
        <v>135</v>
      </c>
      <c r="AT411" s="184" t="s">
        <v>131</v>
      </c>
      <c r="AU411" s="184" t="s">
        <v>82</v>
      </c>
      <c r="AY411" s="17" t="s">
        <v>114</v>
      </c>
      <c r="BE411" s="185">
        <f>IF(N411="základní",J411,0)</f>
        <v>0</v>
      </c>
      <c r="BF411" s="185">
        <f>IF(N411="snížená",J411,0)</f>
        <v>0</v>
      </c>
      <c r="BG411" s="185">
        <f>IF(N411="zákl. přenesená",J411,0)</f>
        <v>0</v>
      </c>
      <c r="BH411" s="185">
        <f>IF(N411="sníž. přenesená",J411,0)</f>
        <v>0</v>
      </c>
      <c r="BI411" s="185">
        <f>IF(N411="nulová",J411,0)</f>
        <v>0</v>
      </c>
      <c r="BJ411" s="17" t="s">
        <v>80</v>
      </c>
      <c r="BK411" s="185">
        <f>ROUND(I411*H411,2)</f>
        <v>0</v>
      </c>
      <c r="BL411" s="17" t="s">
        <v>121</v>
      </c>
      <c r="BM411" s="184" t="s">
        <v>532</v>
      </c>
    </row>
    <row r="412" spans="1:65" s="2" customFormat="1" ht="10.199999999999999">
      <c r="A412" s="34"/>
      <c r="B412" s="35"/>
      <c r="C412" s="36"/>
      <c r="D412" s="186" t="s">
        <v>123</v>
      </c>
      <c r="E412" s="36"/>
      <c r="F412" s="187" t="s">
        <v>191</v>
      </c>
      <c r="G412" s="36"/>
      <c r="H412" s="36"/>
      <c r="I412" s="188"/>
      <c r="J412" s="36"/>
      <c r="K412" s="36"/>
      <c r="L412" s="39"/>
      <c r="M412" s="189"/>
      <c r="N412" s="190"/>
      <c r="O412" s="64"/>
      <c r="P412" s="64"/>
      <c r="Q412" s="64"/>
      <c r="R412" s="64"/>
      <c r="S412" s="64"/>
      <c r="T412" s="65"/>
      <c r="U412" s="34"/>
      <c r="V412" s="34"/>
      <c r="W412" s="34"/>
      <c r="X412" s="34"/>
      <c r="Y412" s="34"/>
      <c r="Z412" s="34"/>
      <c r="AA412" s="34"/>
      <c r="AB412" s="34"/>
      <c r="AC412" s="34"/>
      <c r="AD412" s="34"/>
      <c r="AE412" s="34"/>
      <c r="AT412" s="17" t="s">
        <v>123</v>
      </c>
      <c r="AU412" s="17" t="s">
        <v>82</v>
      </c>
    </row>
    <row r="413" spans="1:65" s="13" customFormat="1" ht="10.199999999999999">
      <c r="B413" s="202"/>
      <c r="C413" s="203"/>
      <c r="D413" s="186" t="s">
        <v>137</v>
      </c>
      <c r="E413" s="204" t="s">
        <v>19</v>
      </c>
      <c r="F413" s="205" t="s">
        <v>533</v>
      </c>
      <c r="G413" s="203"/>
      <c r="H413" s="206">
        <v>1286</v>
      </c>
      <c r="I413" s="207"/>
      <c r="J413" s="203"/>
      <c r="K413" s="203"/>
      <c r="L413" s="208"/>
      <c r="M413" s="209"/>
      <c r="N413" s="210"/>
      <c r="O413" s="210"/>
      <c r="P413" s="210"/>
      <c r="Q413" s="210"/>
      <c r="R413" s="210"/>
      <c r="S413" s="210"/>
      <c r="T413" s="211"/>
      <c r="AT413" s="212" t="s">
        <v>137</v>
      </c>
      <c r="AU413" s="212" t="s">
        <v>82</v>
      </c>
      <c r="AV413" s="13" t="s">
        <v>82</v>
      </c>
      <c r="AW413" s="13" t="s">
        <v>33</v>
      </c>
      <c r="AX413" s="13" t="s">
        <v>72</v>
      </c>
      <c r="AY413" s="212" t="s">
        <v>114</v>
      </c>
    </row>
    <row r="414" spans="1:65" s="14" customFormat="1" ht="10.199999999999999">
      <c r="B414" s="213"/>
      <c r="C414" s="214"/>
      <c r="D414" s="186" t="s">
        <v>137</v>
      </c>
      <c r="E414" s="215" t="s">
        <v>19</v>
      </c>
      <c r="F414" s="216" t="s">
        <v>139</v>
      </c>
      <c r="G414" s="214"/>
      <c r="H414" s="217">
        <v>1286</v>
      </c>
      <c r="I414" s="218"/>
      <c r="J414" s="214"/>
      <c r="K414" s="214"/>
      <c r="L414" s="219"/>
      <c r="M414" s="220"/>
      <c r="N414" s="221"/>
      <c r="O414" s="221"/>
      <c r="P414" s="221"/>
      <c r="Q414" s="221"/>
      <c r="R414" s="221"/>
      <c r="S414" s="221"/>
      <c r="T414" s="222"/>
      <c r="AT414" s="223" t="s">
        <v>137</v>
      </c>
      <c r="AU414" s="223" t="s">
        <v>82</v>
      </c>
      <c r="AV414" s="14" t="s">
        <v>121</v>
      </c>
      <c r="AW414" s="14" t="s">
        <v>33</v>
      </c>
      <c r="AX414" s="14" t="s">
        <v>80</v>
      </c>
      <c r="AY414" s="223" t="s">
        <v>114</v>
      </c>
    </row>
    <row r="415" spans="1:65" s="2" customFormat="1" ht="13.8" customHeight="1">
      <c r="A415" s="34"/>
      <c r="B415" s="35"/>
      <c r="C415" s="192" t="s">
        <v>534</v>
      </c>
      <c r="D415" s="192" t="s">
        <v>131</v>
      </c>
      <c r="E415" s="193" t="s">
        <v>535</v>
      </c>
      <c r="F415" s="194" t="s">
        <v>536</v>
      </c>
      <c r="G415" s="195" t="s">
        <v>182</v>
      </c>
      <c r="H415" s="196">
        <v>948</v>
      </c>
      <c r="I415" s="197"/>
      <c r="J415" s="198">
        <f>ROUND(I415*H415,2)</f>
        <v>0</v>
      </c>
      <c r="K415" s="194" t="s">
        <v>19</v>
      </c>
      <c r="L415" s="199"/>
      <c r="M415" s="200" t="s">
        <v>19</v>
      </c>
      <c r="N415" s="201" t="s">
        <v>43</v>
      </c>
      <c r="O415" s="64"/>
      <c r="P415" s="182">
        <f>O415*H415</f>
        <v>0</v>
      </c>
      <c r="Q415" s="182">
        <v>0</v>
      </c>
      <c r="R415" s="182">
        <f>Q415*H415</f>
        <v>0</v>
      </c>
      <c r="S415" s="182">
        <v>0</v>
      </c>
      <c r="T415" s="183">
        <f>S415*H415</f>
        <v>0</v>
      </c>
      <c r="U415" s="34"/>
      <c r="V415" s="34"/>
      <c r="W415" s="34"/>
      <c r="X415" s="34"/>
      <c r="Y415" s="34"/>
      <c r="Z415" s="34"/>
      <c r="AA415" s="34"/>
      <c r="AB415" s="34"/>
      <c r="AC415" s="34"/>
      <c r="AD415" s="34"/>
      <c r="AE415" s="34"/>
      <c r="AR415" s="184" t="s">
        <v>135</v>
      </c>
      <c r="AT415" s="184" t="s">
        <v>131</v>
      </c>
      <c r="AU415" s="184" t="s">
        <v>82</v>
      </c>
      <c r="AY415" s="17" t="s">
        <v>114</v>
      </c>
      <c r="BE415" s="185">
        <f>IF(N415="základní",J415,0)</f>
        <v>0</v>
      </c>
      <c r="BF415" s="185">
        <f>IF(N415="snížená",J415,0)</f>
        <v>0</v>
      </c>
      <c r="BG415" s="185">
        <f>IF(N415="zákl. přenesená",J415,0)</f>
        <v>0</v>
      </c>
      <c r="BH415" s="185">
        <f>IF(N415="sníž. přenesená",J415,0)</f>
        <v>0</v>
      </c>
      <c r="BI415" s="185">
        <f>IF(N415="nulová",J415,0)</f>
        <v>0</v>
      </c>
      <c r="BJ415" s="17" t="s">
        <v>80</v>
      </c>
      <c r="BK415" s="185">
        <f>ROUND(I415*H415,2)</f>
        <v>0</v>
      </c>
      <c r="BL415" s="17" t="s">
        <v>121</v>
      </c>
      <c r="BM415" s="184" t="s">
        <v>537</v>
      </c>
    </row>
    <row r="416" spans="1:65" s="2" customFormat="1" ht="10.199999999999999">
      <c r="A416" s="34"/>
      <c r="B416" s="35"/>
      <c r="C416" s="36"/>
      <c r="D416" s="186" t="s">
        <v>123</v>
      </c>
      <c r="E416" s="36"/>
      <c r="F416" s="187" t="s">
        <v>536</v>
      </c>
      <c r="G416" s="36"/>
      <c r="H416" s="36"/>
      <c r="I416" s="188"/>
      <c r="J416" s="36"/>
      <c r="K416" s="36"/>
      <c r="L416" s="39"/>
      <c r="M416" s="189"/>
      <c r="N416" s="190"/>
      <c r="O416" s="64"/>
      <c r="P416" s="64"/>
      <c r="Q416" s="64"/>
      <c r="R416" s="64"/>
      <c r="S416" s="64"/>
      <c r="T416" s="65"/>
      <c r="U416" s="34"/>
      <c r="V416" s="34"/>
      <c r="W416" s="34"/>
      <c r="X416" s="34"/>
      <c r="Y416" s="34"/>
      <c r="Z416" s="34"/>
      <c r="AA416" s="34"/>
      <c r="AB416" s="34"/>
      <c r="AC416" s="34"/>
      <c r="AD416" s="34"/>
      <c r="AE416" s="34"/>
      <c r="AT416" s="17" t="s">
        <v>123</v>
      </c>
      <c r="AU416" s="17" t="s">
        <v>82</v>
      </c>
    </row>
    <row r="417" spans="1:65" s="13" customFormat="1" ht="10.199999999999999">
      <c r="B417" s="202"/>
      <c r="C417" s="203"/>
      <c r="D417" s="186" t="s">
        <v>137</v>
      </c>
      <c r="E417" s="204" t="s">
        <v>19</v>
      </c>
      <c r="F417" s="205" t="s">
        <v>538</v>
      </c>
      <c r="G417" s="203"/>
      <c r="H417" s="206">
        <v>948</v>
      </c>
      <c r="I417" s="207"/>
      <c r="J417" s="203"/>
      <c r="K417" s="203"/>
      <c r="L417" s="208"/>
      <c r="M417" s="209"/>
      <c r="N417" s="210"/>
      <c r="O417" s="210"/>
      <c r="P417" s="210"/>
      <c r="Q417" s="210"/>
      <c r="R417" s="210"/>
      <c r="S417" s="210"/>
      <c r="T417" s="211"/>
      <c r="AT417" s="212" t="s">
        <v>137</v>
      </c>
      <c r="AU417" s="212" t="s">
        <v>82</v>
      </c>
      <c r="AV417" s="13" t="s">
        <v>82</v>
      </c>
      <c r="AW417" s="13" t="s">
        <v>33</v>
      </c>
      <c r="AX417" s="13" t="s">
        <v>72</v>
      </c>
      <c r="AY417" s="212" t="s">
        <v>114</v>
      </c>
    </row>
    <row r="418" spans="1:65" s="14" customFormat="1" ht="10.199999999999999">
      <c r="B418" s="213"/>
      <c r="C418" s="214"/>
      <c r="D418" s="186" t="s">
        <v>137</v>
      </c>
      <c r="E418" s="215" t="s">
        <v>19</v>
      </c>
      <c r="F418" s="216" t="s">
        <v>139</v>
      </c>
      <c r="G418" s="214"/>
      <c r="H418" s="217">
        <v>948</v>
      </c>
      <c r="I418" s="218"/>
      <c r="J418" s="214"/>
      <c r="K418" s="214"/>
      <c r="L418" s="219"/>
      <c r="M418" s="220"/>
      <c r="N418" s="221"/>
      <c r="O418" s="221"/>
      <c r="P418" s="221"/>
      <c r="Q418" s="221"/>
      <c r="R418" s="221"/>
      <c r="S418" s="221"/>
      <c r="T418" s="222"/>
      <c r="AT418" s="223" t="s">
        <v>137</v>
      </c>
      <c r="AU418" s="223" t="s">
        <v>82</v>
      </c>
      <c r="AV418" s="14" t="s">
        <v>121</v>
      </c>
      <c r="AW418" s="14" t="s">
        <v>33</v>
      </c>
      <c r="AX418" s="14" t="s">
        <v>80</v>
      </c>
      <c r="AY418" s="223" t="s">
        <v>114</v>
      </c>
    </row>
    <row r="419" spans="1:65" s="2" customFormat="1" ht="13.8" customHeight="1">
      <c r="A419" s="34"/>
      <c r="B419" s="35"/>
      <c r="C419" s="192" t="s">
        <v>539</v>
      </c>
      <c r="D419" s="192" t="s">
        <v>131</v>
      </c>
      <c r="E419" s="193" t="s">
        <v>195</v>
      </c>
      <c r="F419" s="194" t="s">
        <v>196</v>
      </c>
      <c r="G419" s="195" t="s">
        <v>182</v>
      </c>
      <c r="H419" s="196">
        <v>2234</v>
      </c>
      <c r="I419" s="197"/>
      <c r="J419" s="198">
        <f>ROUND(I419*H419,2)</f>
        <v>0</v>
      </c>
      <c r="K419" s="194" t="s">
        <v>19</v>
      </c>
      <c r="L419" s="199"/>
      <c r="M419" s="200" t="s">
        <v>19</v>
      </c>
      <c r="N419" s="201" t="s">
        <v>43</v>
      </c>
      <c r="O419" s="64"/>
      <c r="P419" s="182">
        <f>O419*H419</f>
        <v>0</v>
      </c>
      <c r="Q419" s="182">
        <v>0</v>
      </c>
      <c r="R419" s="182">
        <f>Q419*H419</f>
        <v>0</v>
      </c>
      <c r="S419" s="182">
        <v>0</v>
      </c>
      <c r="T419" s="183">
        <f>S419*H419</f>
        <v>0</v>
      </c>
      <c r="U419" s="34"/>
      <c r="V419" s="34"/>
      <c r="W419" s="34"/>
      <c r="X419" s="34"/>
      <c r="Y419" s="34"/>
      <c r="Z419" s="34"/>
      <c r="AA419" s="34"/>
      <c r="AB419" s="34"/>
      <c r="AC419" s="34"/>
      <c r="AD419" s="34"/>
      <c r="AE419" s="34"/>
      <c r="AR419" s="184" t="s">
        <v>135</v>
      </c>
      <c r="AT419" s="184" t="s">
        <v>131</v>
      </c>
      <c r="AU419" s="184" t="s">
        <v>82</v>
      </c>
      <c r="AY419" s="17" t="s">
        <v>114</v>
      </c>
      <c r="BE419" s="185">
        <f>IF(N419="základní",J419,0)</f>
        <v>0</v>
      </c>
      <c r="BF419" s="185">
        <f>IF(N419="snížená",J419,0)</f>
        <v>0</v>
      </c>
      <c r="BG419" s="185">
        <f>IF(N419="zákl. přenesená",J419,0)</f>
        <v>0</v>
      </c>
      <c r="BH419" s="185">
        <f>IF(N419="sníž. přenesená",J419,0)</f>
        <v>0</v>
      </c>
      <c r="BI419" s="185">
        <f>IF(N419="nulová",J419,0)</f>
        <v>0</v>
      </c>
      <c r="BJ419" s="17" t="s">
        <v>80</v>
      </c>
      <c r="BK419" s="185">
        <f>ROUND(I419*H419,2)</f>
        <v>0</v>
      </c>
      <c r="BL419" s="17" t="s">
        <v>121</v>
      </c>
      <c r="BM419" s="184" t="s">
        <v>540</v>
      </c>
    </row>
    <row r="420" spans="1:65" s="2" customFormat="1" ht="10.199999999999999">
      <c r="A420" s="34"/>
      <c r="B420" s="35"/>
      <c r="C420" s="36"/>
      <c r="D420" s="186" t="s">
        <v>123</v>
      </c>
      <c r="E420" s="36"/>
      <c r="F420" s="187" t="s">
        <v>196</v>
      </c>
      <c r="G420" s="36"/>
      <c r="H420" s="36"/>
      <c r="I420" s="188"/>
      <c r="J420" s="36"/>
      <c r="K420" s="36"/>
      <c r="L420" s="39"/>
      <c r="M420" s="189"/>
      <c r="N420" s="190"/>
      <c r="O420" s="64"/>
      <c r="P420" s="64"/>
      <c r="Q420" s="64"/>
      <c r="R420" s="64"/>
      <c r="S420" s="64"/>
      <c r="T420" s="65"/>
      <c r="U420" s="34"/>
      <c r="V420" s="34"/>
      <c r="W420" s="34"/>
      <c r="X420" s="34"/>
      <c r="Y420" s="34"/>
      <c r="Z420" s="34"/>
      <c r="AA420" s="34"/>
      <c r="AB420" s="34"/>
      <c r="AC420" s="34"/>
      <c r="AD420" s="34"/>
      <c r="AE420" s="34"/>
      <c r="AT420" s="17" t="s">
        <v>123</v>
      </c>
      <c r="AU420" s="17" t="s">
        <v>82</v>
      </c>
    </row>
    <row r="421" spans="1:65" s="13" customFormat="1" ht="10.199999999999999">
      <c r="B421" s="202"/>
      <c r="C421" s="203"/>
      <c r="D421" s="186" t="s">
        <v>137</v>
      </c>
      <c r="E421" s="204" t="s">
        <v>19</v>
      </c>
      <c r="F421" s="205" t="s">
        <v>541</v>
      </c>
      <c r="G421" s="203"/>
      <c r="H421" s="206">
        <v>2234</v>
      </c>
      <c r="I421" s="207"/>
      <c r="J421" s="203"/>
      <c r="K421" s="203"/>
      <c r="L421" s="208"/>
      <c r="M421" s="209"/>
      <c r="N421" s="210"/>
      <c r="O421" s="210"/>
      <c r="P421" s="210"/>
      <c r="Q421" s="210"/>
      <c r="R421" s="210"/>
      <c r="S421" s="210"/>
      <c r="T421" s="211"/>
      <c r="AT421" s="212" t="s">
        <v>137</v>
      </c>
      <c r="AU421" s="212" t="s">
        <v>82</v>
      </c>
      <c r="AV421" s="13" t="s">
        <v>82</v>
      </c>
      <c r="AW421" s="13" t="s">
        <v>33</v>
      </c>
      <c r="AX421" s="13" t="s">
        <v>72</v>
      </c>
      <c r="AY421" s="212" t="s">
        <v>114</v>
      </c>
    </row>
    <row r="422" spans="1:65" s="14" customFormat="1" ht="10.199999999999999">
      <c r="B422" s="213"/>
      <c r="C422" s="214"/>
      <c r="D422" s="186" t="s">
        <v>137</v>
      </c>
      <c r="E422" s="215" t="s">
        <v>19</v>
      </c>
      <c r="F422" s="216" t="s">
        <v>139</v>
      </c>
      <c r="G422" s="214"/>
      <c r="H422" s="217">
        <v>2234</v>
      </c>
      <c r="I422" s="218"/>
      <c r="J422" s="214"/>
      <c r="K422" s="214"/>
      <c r="L422" s="219"/>
      <c r="M422" s="220"/>
      <c r="N422" s="221"/>
      <c r="O422" s="221"/>
      <c r="P422" s="221"/>
      <c r="Q422" s="221"/>
      <c r="R422" s="221"/>
      <c r="S422" s="221"/>
      <c r="T422" s="222"/>
      <c r="AT422" s="223" t="s">
        <v>137</v>
      </c>
      <c r="AU422" s="223" t="s">
        <v>82</v>
      </c>
      <c r="AV422" s="14" t="s">
        <v>121</v>
      </c>
      <c r="AW422" s="14" t="s">
        <v>33</v>
      </c>
      <c r="AX422" s="14" t="s">
        <v>80</v>
      </c>
      <c r="AY422" s="223" t="s">
        <v>114</v>
      </c>
    </row>
    <row r="423" spans="1:65" s="2" customFormat="1" ht="13.8" customHeight="1">
      <c r="A423" s="34"/>
      <c r="B423" s="35"/>
      <c r="C423" s="192" t="s">
        <v>542</v>
      </c>
      <c r="D423" s="192" t="s">
        <v>131</v>
      </c>
      <c r="E423" s="193" t="s">
        <v>543</v>
      </c>
      <c r="F423" s="194" t="s">
        <v>544</v>
      </c>
      <c r="G423" s="195" t="s">
        <v>182</v>
      </c>
      <c r="H423" s="196">
        <v>300</v>
      </c>
      <c r="I423" s="197"/>
      <c r="J423" s="198">
        <f>ROUND(I423*H423,2)</f>
        <v>0</v>
      </c>
      <c r="K423" s="194" t="s">
        <v>19</v>
      </c>
      <c r="L423" s="199"/>
      <c r="M423" s="200" t="s">
        <v>19</v>
      </c>
      <c r="N423" s="201" t="s">
        <v>43</v>
      </c>
      <c r="O423" s="64"/>
      <c r="P423" s="182">
        <f>O423*H423</f>
        <v>0</v>
      </c>
      <c r="Q423" s="182">
        <v>0</v>
      </c>
      <c r="R423" s="182">
        <f>Q423*H423</f>
        <v>0</v>
      </c>
      <c r="S423" s="182">
        <v>0</v>
      </c>
      <c r="T423" s="183">
        <f>S423*H423</f>
        <v>0</v>
      </c>
      <c r="U423" s="34"/>
      <c r="V423" s="34"/>
      <c r="W423" s="34"/>
      <c r="X423" s="34"/>
      <c r="Y423" s="34"/>
      <c r="Z423" s="34"/>
      <c r="AA423" s="34"/>
      <c r="AB423" s="34"/>
      <c r="AC423" s="34"/>
      <c r="AD423" s="34"/>
      <c r="AE423" s="34"/>
      <c r="AR423" s="184" t="s">
        <v>135</v>
      </c>
      <c r="AT423" s="184" t="s">
        <v>131</v>
      </c>
      <c r="AU423" s="184" t="s">
        <v>82</v>
      </c>
      <c r="AY423" s="17" t="s">
        <v>114</v>
      </c>
      <c r="BE423" s="185">
        <f>IF(N423="základní",J423,0)</f>
        <v>0</v>
      </c>
      <c r="BF423" s="185">
        <f>IF(N423="snížená",J423,0)</f>
        <v>0</v>
      </c>
      <c r="BG423" s="185">
        <f>IF(N423="zákl. přenesená",J423,0)</f>
        <v>0</v>
      </c>
      <c r="BH423" s="185">
        <f>IF(N423="sníž. přenesená",J423,0)</f>
        <v>0</v>
      </c>
      <c r="BI423" s="185">
        <f>IF(N423="nulová",J423,0)</f>
        <v>0</v>
      </c>
      <c r="BJ423" s="17" t="s">
        <v>80</v>
      </c>
      <c r="BK423" s="185">
        <f>ROUND(I423*H423,2)</f>
        <v>0</v>
      </c>
      <c r="BL423" s="17" t="s">
        <v>121</v>
      </c>
      <c r="BM423" s="184" t="s">
        <v>545</v>
      </c>
    </row>
    <row r="424" spans="1:65" s="2" customFormat="1" ht="10.199999999999999">
      <c r="A424" s="34"/>
      <c r="B424" s="35"/>
      <c r="C424" s="36"/>
      <c r="D424" s="186" t="s">
        <v>123</v>
      </c>
      <c r="E424" s="36"/>
      <c r="F424" s="187" t="s">
        <v>544</v>
      </c>
      <c r="G424" s="36"/>
      <c r="H424" s="36"/>
      <c r="I424" s="188"/>
      <c r="J424" s="36"/>
      <c r="K424" s="36"/>
      <c r="L424" s="39"/>
      <c r="M424" s="189"/>
      <c r="N424" s="190"/>
      <c r="O424" s="64"/>
      <c r="P424" s="64"/>
      <c r="Q424" s="64"/>
      <c r="R424" s="64"/>
      <c r="S424" s="64"/>
      <c r="T424" s="65"/>
      <c r="U424" s="34"/>
      <c r="V424" s="34"/>
      <c r="W424" s="34"/>
      <c r="X424" s="34"/>
      <c r="Y424" s="34"/>
      <c r="Z424" s="34"/>
      <c r="AA424" s="34"/>
      <c r="AB424" s="34"/>
      <c r="AC424" s="34"/>
      <c r="AD424" s="34"/>
      <c r="AE424" s="34"/>
      <c r="AT424" s="17" t="s">
        <v>123</v>
      </c>
      <c r="AU424" s="17" t="s">
        <v>82</v>
      </c>
    </row>
    <row r="425" spans="1:65" s="13" customFormat="1" ht="10.199999999999999">
      <c r="B425" s="202"/>
      <c r="C425" s="203"/>
      <c r="D425" s="186" t="s">
        <v>137</v>
      </c>
      <c r="E425" s="204" t="s">
        <v>19</v>
      </c>
      <c r="F425" s="205" t="s">
        <v>546</v>
      </c>
      <c r="G425" s="203"/>
      <c r="H425" s="206">
        <v>300</v>
      </c>
      <c r="I425" s="207"/>
      <c r="J425" s="203"/>
      <c r="K425" s="203"/>
      <c r="L425" s="208"/>
      <c r="M425" s="209"/>
      <c r="N425" s="210"/>
      <c r="O425" s="210"/>
      <c r="P425" s="210"/>
      <c r="Q425" s="210"/>
      <c r="R425" s="210"/>
      <c r="S425" s="210"/>
      <c r="T425" s="211"/>
      <c r="AT425" s="212" t="s">
        <v>137</v>
      </c>
      <c r="AU425" s="212" t="s">
        <v>82</v>
      </c>
      <c r="AV425" s="13" t="s">
        <v>82</v>
      </c>
      <c r="AW425" s="13" t="s">
        <v>33</v>
      </c>
      <c r="AX425" s="13" t="s">
        <v>72</v>
      </c>
      <c r="AY425" s="212" t="s">
        <v>114</v>
      </c>
    </row>
    <row r="426" spans="1:65" s="14" customFormat="1" ht="10.199999999999999">
      <c r="B426" s="213"/>
      <c r="C426" s="214"/>
      <c r="D426" s="186" t="s">
        <v>137</v>
      </c>
      <c r="E426" s="215" t="s">
        <v>19</v>
      </c>
      <c r="F426" s="216" t="s">
        <v>139</v>
      </c>
      <c r="G426" s="214"/>
      <c r="H426" s="217">
        <v>300</v>
      </c>
      <c r="I426" s="218"/>
      <c r="J426" s="214"/>
      <c r="K426" s="214"/>
      <c r="L426" s="219"/>
      <c r="M426" s="220"/>
      <c r="N426" s="221"/>
      <c r="O426" s="221"/>
      <c r="P426" s="221"/>
      <c r="Q426" s="221"/>
      <c r="R426" s="221"/>
      <c r="S426" s="221"/>
      <c r="T426" s="222"/>
      <c r="AT426" s="223" t="s">
        <v>137</v>
      </c>
      <c r="AU426" s="223" t="s">
        <v>82</v>
      </c>
      <c r="AV426" s="14" t="s">
        <v>121</v>
      </c>
      <c r="AW426" s="14" t="s">
        <v>33</v>
      </c>
      <c r="AX426" s="14" t="s">
        <v>80</v>
      </c>
      <c r="AY426" s="223" t="s">
        <v>114</v>
      </c>
    </row>
    <row r="427" spans="1:65" s="2" customFormat="1" ht="13.8" customHeight="1">
      <c r="A427" s="34"/>
      <c r="B427" s="35"/>
      <c r="C427" s="192" t="s">
        <v>547</v>
      </c>
      <c r="D427" s="192" t="s">
        <v>131</v>
      </c>
      <c r="E427" s="193" t="s">
        <v>548</v>
      </c>
      <c r="F427" s="194" t="s">
        <v>549</v>
      </c>
      <c r="G427" s="195" t="s">
        <v>182</v>
      </c>
      <c r="H427" s="196">
        <v>56</v>
      </c>
      <c r="I427" s="197"/>
      <c r="J427" s="198">
        <f>ROUND(I427*H427,2)</f>
        <v>0</v>
      </c>
      <c r="K427" s="194" t="s">
        <v>19</v>
      </c>
      <c r="L427" s="199"/>
      <c r="M427" s="200" t="s">
        <v>19</v>
      </c>
      <c r="N427" s="201" t="s">
        <v>43</v>
      </c>
      <c r="O427" s="64"/>
      <c r="P427" s="182">
        <f>O427*H427</f>
        <v>0</v>
      </c>
      <c r="Q427" s="182">
        <v>0</v>
      </c>
      <c r="R427" s="182">
        <f>Q427*H427</f>
        <v>0</v>
      </c>
      <c r="S427" s="182">
        <v>0</v>
      </c>
      <c r="T427" s="183">
        <f>S427*H427</f>
        <v>0</v>
      </c>
      <c r="U427" s="34"/>
      <c r="V427" s="34"/>
      <c r="W427" s="34"/>
      <c r="X427" s="34"/>
      <c r="Y427" s="34"/>
      <c r="Z427" s="34"/>
      <c r="AA427" s="34"/>
      <c r="AB427" s="34"/>
      <c r="AC427" s="34"/>
      <c r="AD427" s="34"/>
      <c r="AE427" s="34"/>
      <c r="AR427" s="184" t="s">
        <v>135</v>
      </c>
      <c r="AT427" s="184" t="s">
        <v>131</v>
      </c>
      <c r="AU427" s="184" t="s">
        <v>82</v>
      </c>
      <c r="AY427" s="17" t="s">
        <v>114</v>
      </c>
      <c r="BE427" s="185">
        <f>IF(N427="základní",J427,0)</f>
        <v>0</v>
      </c>
      <c r="BF427" s="185">
        <f>IF(N427="snížená",J427,0)</f>
        <v>0</v>
      </c>
      <c r="BG427" s="185">
        <f>IF(N427="zákl. přenesená",J427,0)</f>
        <v>0</v>
      </c>
      <c r="BH427" s="185">
        <f>IF(N427="sníž. přenesená",J427,0)</f>
        <v>0</v>
      </c>
      <c r="BI427" s="185">
        <f>IF(N427="nulová",J427,0)</f>
        <v>0</v>
      </c>
      <c r="BJ427" s="17" t="s">
        <v>80</v>
      </c>
      <c r="BK427" s="185">
        <f>ROUND(I427*H427,2)</f>
        <v>0</v>
      </c>
      <c r="BL427" s="17" t="s">
        <v>121</v>
      </c>
      <c r="BM427" s="184" t="s">
        <v>550</v>
      </c>
    </row>
    <row r="428" spans="1:65" s="2" customFormat="1" ht="10.199999999999999">
      <c r="A428" s="34"/>
      <c r="B428" s="35"/>
      <c r="C428" s="36"/>
      <c r="D428" s="186" t="s">
        <v>123</v>
      </c>
      <c r="E428" s="36"/>
      <c r="F428" s="187" t="s">
        <v>549</v>
      </c>
      <c r="G428" s="36"/>
      <c r="H428" s="36"/>
      <c r="I428" s="188"/>
      <c r="J428" s="36"/>
      <c r="K428" s="36"/>
      <c r="L428" s="39"/>
      <c r="M428" s="189"/>
      <c r="N428" s="190"/>
      <c r="O428" s="64"/>
      <c r="P428" s="64"/>
      <c r="Q428" s="64"/>
      <c r="R428" s="64"/>
      <c r="S428" s="64"/>
      <c r="T428" s="65"/>
      <c r="U428" s="34"/>
      <c r="V428" s="34"/>
      <c r="W428" s="34"/>
      <c r="X428" s="34"/>
      <c r="Y428" s="34"/>
      <c r="Z428" s="34"/>
      <c r="AA428" s="34"/>
      <c r="AB428" s="34"/>
      <c r="AC428" s="34"/>
      <c r="AD428" s="34"/>
      <c r="AE428" s="34"/>
      <c r="AT428" s="17" t="s">
        <v>123</v>
      </c>
      <c r="AU428" s="17" t="s">
        <v>82</v>
      </c>
    </row>
    <row r="429" spans="1:65" s="13" customFormat="1" ht="10.199999999999999">
      <c r="B429" s="202"/>
      <c r="C429" s="203"/>
      <c r="D429" s="186" t="s">
        <v>137</v>
      </c>
      <c r="E429" s="204" t="s">
        <v>19</v>
      </c>
      <c r="F429" s="205" t="s">
        <v>551</v>
      </c>
      <c r="G429" s="203"/>
      <c r="H429" s="206">
        <v>56</v>
      </c>
      <c r="I429" s="207"/>
      <c r="J429" s="203"/>
      <c r="K429" s="203"/>
      <c r="L429" s="208"/>
      <c r="M429" s="209"/>
      <c r="N429" s="210"/>
      <c r="O429" s="210"/>
      <c r="P429" s="210"/>
      <c r="Q429" s="210"/>
      <c r="R429" s="210"/>
      <c r="S429" s="210"/>
      <c r="T429" s="211"/>
      <c r="AT429" s="212" t="s">
        <v>137</v>
      </c>
      <c r="AU429" s="212" t="s">
        <v>82</v>
      </c>
      <c r="AV429" s="13" t="s">
        <v>82</v>
      </c>
      <c r="AW429" s="13" t="s">
        <v>33</v>
      </c>
      <c r="AX429" s="13" t="s">
        <v>72</v>
      </c>
      <c r="AY429" s="212" t="s">
        <v>114</v>
      </c>
    </row>
    <row r="430" spans="1:65" s="14" customFormat="1" ht="10.199999999999999">
      <c r="B430" s="213"/>
      <c r="C430" s="214"/>
      <c r="D430" s="186" t="s">
        <v>137</v>
      </c>
      <c r="E430" s="215" t="s">
        <v>19</v>
      </c>
      <c r="F430" s="216" t="s">
        <v>139</v>
      </c>
      <c r="G430" s="214"/>
      <c r="H430" s="217">
        <v>56</v>
      </c>
      <c r="I430" s="218"/>
      <c r="J430" s="214"/>
      <c r="K430" s="214"/>
      <c r="L430" s="219"/>
      <c r="M430" s="220"/>
      <c r="N430" s="221"/>
      <c r="O430" s="221"/>
      <c r="P430" s="221"/>
      <c r="Q430" s="221"/>
      <c r="R430" s="221"/>
      <c r="S430" s="221"/>
      <c r="T430" s="222"/>
      <c r="AT430" s="223" t="s">
        <v>137</v>
      </c>
      <c r="AU430" s="223" t="s">
        <v>82</v>
      </c>
      <c r="AV430" s="14" t="s">
        <v>121</v>
      </c>
      <c r="AW430" s="14" t="s">
        <v>33</v>
      </c>
      <c r="AX430" s="14" t="s">
        <v>80</v>
      </c>
      <c r="AY430" s="223" t="s">
        <v>114</v>
      </c>
    </row>
    <row r="431" spans="1:65" s="2" customFormat="1" ht="13.8" customHeight="1">
      <c r="A431" s="34"/>
      <c r="B431" s="35"/>
      <c r="C431" s="192" t="s">
        <v>552</v>
      </c>
      <c r="D431" s="192" t="s">
        <v>131</v>
      </c>
      <c r="E431" s="193" t="s">
        <v>223</v>
      </c>
      <c r="F431" s="194" t="s">
        <v>224</v>
      </c>
      <c r="G431" s="195" t="s">
        <v>182</v>
      </c>
      <c r="H431" s="196">
        <v>356</v>
      </c>
      <c r="I431" s="197"/>
      <c r="J431" s="198">
        <f>ROUND(I431*H431,2)</f>
        <v>0</v>
      </c>
      <c r="K431" s="194" t="s">
        <v>19</v>
      </c>
      <c r="L431" s="199"/>
      <c r="M431" s="200" t="s">
        <v>19</v>
      </c>
      <c r="N431" s="201" t="s">
        <v>43</v>
      </c>
      <c r="O431" s="64"/>
      <c r="P431" s="182">
        <f>O431*H431</f>
        <v>0</v>
      </c>
      <c r="Q431" s="182">
        <v>0</v>
      </c>
      <c r="R431" s="182">
        <f>Q431*H431</f>
        <v>0</v>
      </c>
      <c r="S431" s="182">
        <v>0</v>
      </c>
      <c r="T431" s="183">
        <f>S431*H431</f>
        <v>0</v>
      </c>
      <c r="U431" s="34"/>
      <c r="V431" s="34"/>
      <c r="W431" s="34"/>
      <c r="X431" s="34"/>
      <c r="Y431" s="34"/>
      <c r="Z431" s="34"/>
      <c r="AA431" s="34"/>
      <c r="AB431" s="34"/>
      <c r="AC431" s="34"/>
      <c r="AD431" s="34"/>
      <c r="AE431" s="34"/>
      <c r="AR431" s="184" t="s">
        <v>135</v>
      </c>
      <c r="AT431" s="184" t="s">
        <v>131</v>
      </c>
      <c r="AU431" s="184" t="s">
        <v>82</v>
      </c>
      <c r="AY431" s="17" t="s">
        <v>114</v>
      </c>
      <c r="BE431" s="185">
        <f>IF(N431="základní",J431,0)</f>
        <v>0</v>
      </c>
      <c r="BF431" s="185">
        <f>IF(N431="snížená",J431,0)</f>
        <v>0</v>
      </c>
      <c r="BG431" s="185">
        <f>IF(N431="zákl. přenesená",J431,0)</f>
        <v>0</v>
      </c>
      <c r="BH431" s="185">
        <f>IF(N431="sníž. přenesená",J431,0)</f>
        <v>0</v>
      </c>
      <c r="BI431" s="185">
        <f>IF(N431="nulová",J431,0)</f>
        <v>0</v>
      </c>
      <c r="BJ431" s="17" t="s">
        <v>80</v>
      </c>
      <c r="BK431" s="185">
        <f>ROUND(I431*H431,2)</f>
        <v>0</v>
      </c>
      <c r="BL431" s="17" t="s">
        <v>121</v>
      </c>
      <c r="BM431" s="184" t="s">
        <v>553</v>
      </c>
    </row>
    <row r="432" spans="1:65" s="2" customFormat="1" ht="10.199999999999999">
      <c r="A432" s="34"/>
      <c r="B432" s="35"/>
      <c r="C432" s="36"/>
      <c r="D432" s="186" t="s">
        <v>123</v>
      </c>
      <c r="E432" s="36"/>
      <c r="F432" s="187" t="s">
        <v>224</v>
      </c>
      <c r="G432" s="36"/>
      <c r="H432" s="36"/>
      <c r="I432" s="188"/>
      <c r="J432" s="36"/>
      <c r="K432" s="36"/>
      <c r="L432" s="39"/>
      <c r="M432" s="189"/>
      <c r="N432" s="190"/>
      <c r="O432" s="64"/>
      <c r="P432" s="64"/>
      <c r="Q432" s="64"/>
      <c r="R432" s="64"/>
      <c r="S432" s="64"/>
      <c r="T432" s="65"/>
      <c r="U432" s="34"/>
      <c r="V432" s="34"/>
      <c r="W432" s="34"/>
      <c r="X432" s="34"/>
      <c r="Y432" s="34"/>
      <c r="Z432" s="34"/>
      <c r="AA432" s="34"/>
      <c r="AB432" s="34"/>
      <c r="AC432" s="34"/>
      <c r="AD432" s="34"/>
      <c r="AE432" s="34"/>
      <c r="AT432" s="17" t="s">
        <v>123</v>
      </c>
      <c r="AU432" s="17" t="s">
        <v>82</v>
      </c>
    </row>
    <row r="433" spans="1:65" s="13" customFormat="1" ht="10.199999999999999">
      <c r="B433" s="202"/>
      <c r="C433" s="203"/>
      <c r="D433" s="186" t="s">
        <v>137</v>
      </c>
      <c r="E433" s="204" t="s">
        <v>19</v>
      </c>
      <c r="F433" s="205" t="s">
        <v>554</v>
      </c>
      <c r="G433" s="203"/>
      <c r="H433" s="206">
        <v>356</v>
      </c>
      <c r="I433" s="207"/>
      <c r="J433" s="203"/>
      <c r="K433" s="203"/>
      <c r="L433" s="208"/>
      <c r="M433" s="209"/>
      <c r="N433" s="210"/>
      <c r="O433" s="210"/>
      <c r="P433" s="210"/>
      <c r="Q433" s="210"/>
      <c r="R433" s="210"/>
      <c r="S433" s="210"/>
      <c r="T433" s="211"/>
      <c r="AT433" s="212" t="s">
        <v>137</v>
      </c>
      <c r="AU433" s="212" t="s">
        <v>82</v>
      </c>
      <c r="AV433" s="13" t="s">
        <v>82</v>
      </c>
      <c r="AW433" s="13" t="s">
        <v>33</v>
      </c>
      <c r="AX433" s="13" t="s">
        <v>72</v>
      </c>
      <c r="AY433" s="212" t="s">
        <v>114</v>
      </c>
    </row>
    <row r="434" spans="1:65" s="14" customFormat="1" ht="10.199999999999999">
      <c r="B434" s="213"/>
      <c r="C434" s="214"/>
      <c r="D434" s="186" t="s">
        <v>137</v>
      </c>
      <c r="E434" s="215" t="s">
        <v>19</v>
      </c>
      <c r="F434" s="216" t="s">
        <v>139</v>
      </c>
      <c r="G434" s="214"/>
      <c r="H434" s="217">
        <v>356</v>
      </c>
      <c r="I434" s="218"/>
      <c r="J434" s="214"/>
      <c r="K434" s="214"/>
      <c r="L434" s="219"/>
      <c r="M434" s="220"/>
      <c r="N434" s="221"/>
      <c r="O434" s="221"/>
      <c r="P434" s="221"/>
      <c r="Q434" s="221"/>
      <c r="R434" s="221"/>
      <c r="S434" s="221"/>
      <c r="T434" s="222"/>
      <c r="AT434" s="223" t="s">
        <v>137</v>
      </c>
      <c r="AU434" s="223" t="s">
        <v>82</v>
      </c>
      <c r="AV434" s="14" t="s">
        <v>121</v>
      </c>
      <c r="AW434" s="14" t="s">
        <v>33</v>
      </c>
      <c r="AX434" s="14" t="s">
        <v>80</v>
      </c>
      <c r="AY434" s="223" t="s">
        <v>114</v>
      </c>
    </row>
    <row r="435" spans="1:65" s="2" customFormat="1" ht="22.2" customHeight="1">
      <c r="A435" s="34"/>
      <c r="B435" s="35"/>
      <c r="C435" s="192" t="s">
        <v>555</v>
      </c>
      <c r="D435" s="192" t="s">
        <v>131</v>
      </c>
      <c r="E435" s="193" t="s">
        <v>227</v>
      </c>
      <c r="F435" s="194" t="s">
        <v>228</v>
      </c>
      <c r="G435" s="195" t="s">
        <v>182</v>
      </c>
      <c r="H435" s="196">
        <v>356</v>
      </c>
      <c r="I435" s="197"/>
      <c r="J435" s="198">
        <f>ROUND(I435*H435,2)</f>
        <v>0</v>
      </c>
      <c r="K435" s="194" t="s">
        <v>19</v>
      </c>
      <c r="L435" s="199"/>
      <c r="M435" s="200" t="s">
        <v>19</v>
      </c>
      <c r="N435" s="201" t="s">
        <v>43</v>
      </c>
      <c r="O435" s="64"/>
      <c r="P435" s="182">
        <f>O435*H435</f>
        <v>0</v>
      </c>
      <c r="Q435" s="182">
        <v>0</v>
      </c>
      <c r="R435" s="182">
        <f>Q435*H435</f>
        <v>0</v>
      </c>
      <c r="S435" s="182">
        <v>0</v>
      </c>
      <c r="T435" s="183">
        <f>S435*H435</f>
        <v>0</v>
      </c>
      <c r="U435" s="34"/>
      <c r="V435" s="34"/>
      <c r="W435" s="34"/>
      <c r="X435" s="34"/>
      <c r="Y435" s="34"/>
      <c r="Z435" s="34"/>
      <c r="AA435" s="34"/>
      <c r="AB435" s="34"/>
      <c r="AC435" s="34"/>
      <c r="AD435" s="34"/>
      <c r="AE435" s="34"/>
      <c r="AR435" s="184" t="s">
        <v>135</v>
      </c>
      <c r="AT435" s="184" t="s">
        <v>131</v>
      </c>
      <c r="AU435" s="184" t="s">
        <v>82</v>
      </c>
      <c r="AY435" s="17" t="s">
        <v>114</v>
      </c>
      <c r="BE435" s="185">
        <f>IF(N435="základní",J435,0)</f>
        <v>0</v>
      </c>
      <c r="BF435" s="185">
        <f>IF(N435="snížená",J435,0)</f>
        <v>0</v>
      </c>
      <c r="BG435" s="185">
        <f>IF(N435="zákl. přenesená",J435,0)</f>
        <v>0</v>
      </c>
      <c r="BH435" s="185">
        <f>IF(N435="sníž. přenesená",J435,0)</f>
        <v>0</v>
      </c>
      <c r="BI435" s="185">
        <f>IF(N435="nulová",J435,0)</f>
        <v>0</v>
      </c>
      <c r="BJ435" s="17" t="s">
        <v>80</v>
      </c>
      <c r="BK435" s="185">
        <f>ROUND(I435*H435,2)</f>
        <v>0</v>
      </c>
      <c r="BL435" s="17" t="s">
        <v>121</v>
      </c>
      <c r="BM435" s="184" t="s">
        <v>556</v>
      </c>
    </row>
    <row r="436" spans="1:65" s="2" customFormat="1" ht="10.199999999999999">
      <c r="A436" s="34"/>
      <c r="B436" s="35"/>
      <c r="C436" s="36"/>
      <c r="D436" s="186" t="s">
        <v>123</v>
      </c>
      <c r="E436" s="36"/>
      <c r="F436" s="187" t="s">
        <v>228</v>
      </c>
      <c r="G436" s="36"/>
      <c r="H436" s="36"/>
      <c r="I436" s="188"/>
      <c r="J436" s="36"/>
      <c r="K436" s="36"/>
      <c r="L436" s="39"/>
      <c r="M436" s="189"/>
      <c r="N436" s="190"/>
      <c r="O436" s="64"/>
      <c r="P436" s="64"/>
      <c r="Q436" s="64"/>
      <c r="R436" s="64"/>
      <c r="S436" s="64"/>
      <c r="T436" s="65"/>
      <c r="U436" s="34"/>
      <c r="V436" s="34"/>
      <c r="W436" s="34"/>
      <c r="X436" s="34"/>
      <c r="Y436" s="34"/>
      <c r="Z436" s="34"/>
      <c r="AA436" s="34"/>
      <c r="AB436" s="34"/>
      <c r="AC436" s="34"/>
      <c r="AD436" s="34"/>
      <c r="AE436" s="34"/>
      <c r="AT436" s="17" t="s">
        <v>123</v>
      </c>
      <c r="AU436" s="17" t="s">
        <v>82</v>
      </c>
    </row>
    <row r="437" spans="1:65" s="13" customFormat="1" ht="10.199999999999999">
      <c r="B437" s="202"/>
      <c r="C437" s="203"/>
      <c r="D437" s="186" t="s">
        <v>137</v>
      </c>
      <c r="E437" s="204" t="s">
        <v>19</v>
      </c>
      <c r="F437" s="205" t="s">
        <v>554</v>
      </c>
      <c r="G437" s="203"/>
      <c r="H437" s="206">
        <v>356</v>
      </c>
      <c r="I437" s="207"/>
      <c r="J437" s="203"/>
      <c r="K437" s="203"/>
      <c r="L437" s="208"/>
      <c r="M437" s="209"/>
      <c r="N437" s="210"/>
      <c r="O437" s="210"/>
      <c r="P437" s="210"/>
      <c r="Q437" s="210"/>
      <c r="R437" s="210"/>
      <c r="S437" s="210"/>
      <c r="T437" s="211"/>
      <c r="AT437" s="212" t="s">
        <v>137</v>
      </c>
      <c r="AU437" s="212" t="s">
        <v>82</v>
      </c>
      <c r="AV437" s="13" t="s">
        <v>82</v>
      </c>
      <c r="AW437" s="13" t="s">
        <v>33</v>
      </c>
      <c r="AX437" s="13" t="s">
        <v>72</v>
      </c>
      <c r="AY437" s="212" t="s">
        <v>114</v>
      </c>
    </row>
    <row r="438" spans="1:65" s="14" customFormat="1" ht="10.199999999999999">
      <c r="B438" s="213"/>
      <c r="C438" s="214"/>
      <c r="D438" s="186" t="s">
        <v>137</v>
      </c>
      <c r="E438" s="215" t="s">
        <v>19</v>
      </c>
      <c r="F438" s="216" t="s">
        <v>139</v>
      </c>
      <c r="G438" s="214"/>
      <c r="H438" s="217">
        <v>356</v>
      </c>
      <c r="I438" s="218"/>
      <c r="J438" s="214"/>
      <c r="K438" s="214"/>
      <c r="L438" s="219"/>
      <c r="M438" s="220"/>
      <c r="N438" s="221"/>
      <c r="O438" s="221"/>
      <c r="P438" s="221"/>
      <c r="Q438" s="221"/>
      <c r="R438" s="221"/>
      <c r="S438" s="221"/>
      <c r="T438" s="222"/>
      <c r="AT438" s="223" t="s">
        <v>137</v>
      </c>
      <c r="AU438" s="223" t="s">
        <v>82</v>
      </c>
      <c r="AV438" s="14" t="s">
        <v>121</v>
      </c>
      <c r="AW438" s="14" t="s">
        <v>33</v>
      </c>
      <c r="AX438" s="14" t="s">
        <v>80</v>
      </c>
      <c r="AY438" s="223" t="s">
        <v>114</v>
      </c>
    </row>
    <row r="439" spans="1:65" s="2" customFormat="1" ht="13.8" customHeight="1">
      <c r="A439" s="34"/>
      <c r="B439" s="35"/>
      <c r="C439" s="192" t="s">
        <v>557</v>
      </c>
      <c r="D439" s="192" t="s">
        <v>131</v>
      </c>
      <c r="E439" s="193" t="s">
        <v>558</v>
      </c>
      <c r="F439" s="194" t="s">
        <v>559</v>
      </c>
      <c r="G439" s="195" t="s">
        <v>120</v>
      </c>
      <c r="H439" s="196">
        <v>18.48</v>
      </c>
      <c r="I439" s="197"/>
      <c r="J439" s="198">
        <f>ROUND(I439*H439,2)</f>
        <v>0</v>
      </c>
      <c r="K439" s="194" t="s">
        <v>19</v>
      </c>
      <c r="L439" s="199"/>
      <c r="M439" s="200" t="s">
        <v>19</v>
      </c>
      <c r="N439" s="201" t="s">
        <v>43</v>
      </c>
      <c r="O439" s="64"/>
      <c r="P439" s="182">
        <f>O439*H439</f>
        <v>0</v>
      </c>
      <c r="Q439" s="182">
        <v>0</v>
      </c>
      <c r="R439" s="182">
        <f>Q439*H439</f>
        <v>0</v>
      </c>
      <c r="S439" s="182">
        <v>0</v>
      </c>
      <c r="T439" s="183">
        <f>S439*H439</f>
        <v>0</v>
      </c>
      <c r="U439" s="34"/>
      <c r="V439" s="34"/>
      <c r="W439" s="34"/>
      <c r="X439" s="34"/>
      <c r="Y439" s="34"/>
      <c r="Z439" s="34"/>
      <c r="AA439" s="34"/>
      <c r="AB439" s="34"/>
      <c r="AC439" s="34"/>
      <c r="AD439" s="34"/>
      <c r="AE439" s="34"/>
      <c r="AR439" s="184" t="s">
        <v>135</v>
      </c>
      <c r="AT439" s="184" t="s">
        <v>131</v>
      </c>
      <c r="AU439" s="184" t="s">
        <v>82</v>
      </c>
      <c r="AY439" s="17" t="s">
        <v>114</v>
      </c>
      <c r="BE439" s="185">
        <f>IF(N439="základní",J439,0)</f>
        <v>0</v>
      </c>
      <c r="BF439" s="185">
        <f>IF(N439="snížená",J439,0)</f>
        <v>0</v>
      </c>
      <c r="BG439" s="185">
        <f>IF(N439="zákl. přenesená",J439,0)</f>
        <v>0</v>
      </c>
      <c r="BH439" s="185">
        <f>IF(N439="sníž. přenesená",J439,0)</f>
        <v>0</v>
      </c>
      <c r="BI439" s="185">
        <f>IF(N439="nulová",J439,0)</f>
        <v>0</v>
      </c>
      <c r="BJ439" s="17" t="s">
        <v>80</v>
      </c>
      <c r="BK439" s="185">
        <f>ROUND(I439*H439,2)</f>
        <v>0</v>
      </c>
      <c r="BL439" s="17" t="s">
        <v>121</v>
      </c>
      <c r="BM439" s="184" t="s">
        <v>560</v>
      </c>
    </row>
    <row r="440" spans="1:65" s="2" customFormat="1" ht="10.199999999999999">
      <c r="A440" s="34"/>
      <c r="B440" s="35"/>
      <c r="C440" s="36"/>
      <c r="D440" s="186" t="s">
        <v>123</v>
      </c>
      <c r="E440" s="36"/>
      <c r="F440" s="187" t="s">
        <v>559</v>
      </c>
      <c r="G440" s="36"/>
      <c r="H440" s="36"/>
      <c r="I440" s="188"/>
      <c r="J440" s="36"/>
      <c r="K440" s="36"/>
      <c r="L440" s="39"/>
      <c r="M440" s="189"/>
      <c r="N440" s="190"/>
      <c r="O440" s="64"/>
      <c r="P440" s="64"/>
      <c r="Q440" s="64"/>
      <c r="R440" s="64"/>
      <c r="S440" s="64"/>
      <c r="T440" s="65"/>
      <c r="U440" s="34"/>
      <c r="V440" s="34"/>
      <c r="W440" s="34"/>
      <c r="X440" s="34"/>
      <c r="Y440" s="34"/>
      <c r="Z440" s="34"/>
      <c r="AA440" s="34"/>
      <c r="AB440" s="34"/>
      <c r="AC440" s="34"/>
      <c r="AD440" s="34"/>
      <c r="AE440" s="34"/>
      <c r="AT440" s="17" t="s">
        <v>123</v>
      </c>
      <c r="AU440" s="17" t="s">
        <v>82</v>
      </c>
    </row>
    <row r="441" spans="1:65" s="13" customFormat="1" ht="10.199999999999999">
      <c r="B441" s="202"/>
      <c r="C441" s="203"/>
      <c r="D441" s="186" t="s">
        <v>137</v>
      </c>
      <c r="E441" s="204" t="s">
        <v>19</v>
      </c>
      <c r="F441" s="205" t="s">
        <v>561</v>
      </c>
      <c r="G441" s="203"/>
      <c r="H441" s="206">
        <v>18.48</v>
      </c>
      <c r="I441" s="207"/>
      <c r="J441" s="203"/>
      <c r="K441" s="203"/>
      <c r="L441" s="208"/>
      <c r="M441" s="209"/>
      <c r="N441" s="210"/>
      <c r="O441" s="210"/>
      <c r="P441" s="210"/>
      <c r="Q441" s="210"/>
      <c r="R441" s="210"/>
      <c r="S441" s="210"/>
      <c r="T441" s="211"/>
      <c r="AT441" s="212" t="s">
        <v>137</v>
      </c>
      <c r="AU441" s="212" t="s">
        <v>82</v>
      </c>
      <c r="AV441" s="13" t="s">
        <v>82</v>
      </c>
      <c r="AW441" s="13" t="s">
        <v>33</v>
      </c>
      <c r="AX441" s="13" t="s">
        <v>72</v>
      </c>
      <c r="AY441" s="212" t="s">
        <v>114</v>
      </c>
    </row>
    <row r="442" spans="1:65" s="14" customFormat="1" ht="10.199999999999999">
      <c r="B442" s="213"/>
      <c r="C442" s="214"/>
      <c r="D442" s="186" t="s">
        <v>137</v>
      </c>
      <c r="E442" s="215" t="s">
        <v>19</v>
      </c>
      <c r="F442" s="216" t="s">
        <v>139</v>
      </c>
      <c r="G442" s="214"/>
      <c r="H442" s="217">
        <v>18.48</v>
      </c>
      <c r="I442" s="218"/>
      <c r="J442" s="214"/>
      <c r="K442" s="214"/>
      <c r="L442" s="219"/>
      <c r="M442" s="220"/>
      <c r="N442" s="221"/>
      <c r="O442" s="221"/>
      <c r="P442" s="221"/>
      <c r="Q442" s="221"/>
      <c r="R442" s="221"/>
      <c r="S442" s="221"/>
      <c r="T442" s="222"/>
      <c r="AT442" s="223" t="s">
        <v>137</v>
      </c>
      <c r="AU442" s="223" t="s">
        <v>82</v>
      </c>
      <c r="AV442" s="14" t="s">
        <v>121</v>
      </c>
      <c r="AW442" s="14" t="s">
        <v>33</v>
      </c>
      <c r="AX442" s="14" t="s">
        <v>80</v>
      </c>
      <c r="AY442" s="223" t="s">
        <v>114</v>
      </c>
    </row>
    <row r="443" spans="1:65" s="2" customFormat="1" ht="22.2" customHeight="1">
      <c r="A443" s="34"/>
      <c r="B443" s="35"/>
      <c r="C443" s="173" t="s">
        <v>562</v>
      </c>
      <c r="D443" s="173" t="s">
        <v>117</v>
      </c>
      <c r="E443" s="174" t="s">
        <v>563</v>
      </c>
      <c r="F443" s="175" t="s">
        <v>564</v>
      </c>
      <c r="G443" s="176" t="s">
        <v>160</v>
      </c>
      <c r="H443" s="177">
        <v>150.96899999999999</v>
      </c>
      <c r="I443" s="178"/>
      <c r="J443" s="179">
        <f>ROUND(I443*H443,2)</f>
        <v>0</v>
      </c>
      <c r="K443" s="175" t="s">
        <v>19</v>
      </c>
      <c r="L443" s="39"/>
      <c r="M443" s="180" t="s">
        <v>19</v>
      </c>
      <c r="N443" s="181" t="s">
        <v>43</v>
      </c>
      <c r="O443" s="64"/>
      <c r="P443" s="182">
        <f>O443*H443</f>
        <v>0</v>
      </c>
      <c r="Q443" s="182">
        <v>0</v>
      </c>
      <c r="R443" s="182">
        <f>Q443*H443</f>
        <v>0</v>
      </c>
      <c r="S443" s="182">
        <v>0</v>
      </c>
      <c r="T443" s="183">
        <f>S443*H443</f>
        <v>0</v>
      </c>
      <c r="U443" s="34"/>
      <c r="V443" s="34"/>
      <c r="W443" s="34"/>
      <c r="X443" s="34"/>
      <c r="Y443" s="34"/>
      <c r="Z443" s="34"/>
      <c r="AA443" s="34"/>
      <c r="AB443" s="34"/>
      <c r="AC443" s="34"/>
      <c r="AD443" s="34"/>
      <c r="AE443" s="34"/>
      <c r="AR443" s="184" t="s">
        <v>121</v>
      </c>
      <c r="AT443" s="184" t="s">
        <v>117</v>
      </c>
      <c r="AU443" s="184" t="s">
        <v>82</v>
      </c>
      <c r="AY443" s="17" t="s">
        <v>114</v>
      </c>
      <c r="BE443" s="185">
        <f>IF(N443="základní",J443,0)</f>
        <v>0</v>
      </c>
      <c r="BF443" s="185">
        <f>IF(N443="snížená",J443,0)</f>
        <v>0</v>
      </c>
      <c r="BG443" s="185">
        <f>IF(N443="zákl. přenesená",J443,0)</f>
        <v>0</v>
      </c>
      <c r="BH443" s="185">
        <f>IF(N443="sníž. přenesená",J443,0)</f>
        <v>0</v>
      </c>
      <c r="BI443" s="185">
        <f>IF(N443="nulová",J443,0)</f>
        <v>0</v>
      </c>
      <c r="BJ443" s="17" t="s">
        <v>80</v>
      </c>
      <c r="BK443" s="185">
        <f>ROUND(I443*H443,2)</f>
        <v>0</v>
      </c>
      <c r="BL443" s="17" t="s">
        <v>121</v>
      </c>
      <c r="BM443" s="184" t="s">
        <v>565</v>
      </c>
    </row>
    <row r="444" spans="1:65" s="2" customFormat="1" ht="19.2">
      <c r="A444" s="34"/>
      <c r="B444" s="35"/>
      <c r="C444" s="36"/>
      <c r="D444" s="186" t="s">
        <v>123</v>
      </c>
      <c r="E444" s="36"/>
      <c r="F444" s="187" t="s">
        <v>564</v>
      </c>
      <c r="G444" s="36"/>
      <c r="H444" s="36"/>
      <c r="I444" s="188"/>
      <c r="J444" s="36"/>
      <c r="K444" s="36"/>
      <c r="L444" s="39"/>
      <c r="M444" s="189"/>
      <c r="N444" s="190"/>
      <c r="O444" s="64"/>
      <c r="P444" s="64"/>
      <c r="Q444" s="64"/>
      <c r="R444" s="64"/>
      <c r="S444" s="64"/>
      <c r="T444" s="65"/>
      <c r="U444" s="34"/>
      <c r="V444" s="34"/>
      <c r="W444" s="34"/>
      <c r="X444" s="34"/>
      <c r="Y444" s="34"/>
      <c r="Z444" s="34"/>
      <c r="AA444" s="34"/>
      <c r="AB444" s="34"/>
      <c r="AC444" s="34"/>
      <c r="AD444" s="34"/>
      <c r="AE444" s="34"/>
      <c r="AT444" s="17" t="s">
        <v>123</v>
      </c>
      <c r="AU444" s="17" t="s">
        <v>82</v>
      </c>
    </row>
    <row r="445" spans="1:65" s="13" customFormat="1" ht="10.199999999999999">
      <c r="B445" s="202"/>
      <c r="C445" s="203"/>
      <c r="D445" s="186" t="s">
        <v>137</v>
      </c>
      <c r="E445" s="204" t="s">
        <v>19</v>
      </c>
      <c r="F445" s="205" t="s">
        <v>566</v>
      </c>
      <c r="G445" s="203"/>
      <c r="H445" s="206">
        <v>107.21599999999999</v>
      </c>
      <c r="I445" s="207"/>
      <c r="J445" s="203"/>
      <c r="K445" s="203"/>
      <c r="L445" s="208"/>
      <c r="M445" s="209"/>
      <c r="N445" s="210"/>
      <c r="O445" s="210"/>
      <c r="P445" s="210"/>
      <c r="Q445" s="210"/>
      <c r="R445" s="210"/>
      <c r="S445" s="210"/>
      <c r="T445" s="211"/>
      <c r="AT445" s="212" t="s">
        <v>137</v>
      </c>
      <c r="AU445" s="212" t="s">
        <v>82</v>
      </c>
      <c r="AV445" s="13" t="s">
        <v>82</v>
      </c>
      <c r="AW445" s="13" t="s">
        <v>33</v>
      </c>
      <c r="AX445" s="13" t="s">
        <v>72</v>
      </c>
      <c r="AY445" s="212" t="s">
        <v>114</v>
      </c>
    </row>
    <row r="446" spans="1:65" s="13" customFormat="1" ht="10.199999999999999">
      <c r="B446" s="202"/>
      <c r="C446" s="203"/>
      <c r="D446" s="186" t="s">
        <v>137</v>
      </c>
      <c r="E446" s="204" t="s">
        <v>19</v>
      </c>
      <c r="F446" s="205" t="s">
        <v>567</v>
      </c>
      <c r="G446" s="203"/>
      <c r="H446" s="206">
        <v>43.753</v>
      </c>
      <c r="I446" s="207"/>
      <c r="J446" s="203"/>
      <c r="K446" s="203"/>
      <c r="L446" s="208"/>
      <c r="M446" s="209"/>
      <c r="N446" s="210"/>
      <c r="O446" s="210"/>
      <c r="P446" s="210"/>
      <c r="Q446" s="210"/>
      <c r="R446" s="210"/>
      <c r="S446" s="210"/>
      <c r="T446" s="211"/>
      <c r="AT446" s="212" t="s">
        <v>137</v>
      </c>
      <c r="AU446" s="212" t="s">
        <v>82</v>
      </c>
      <c r="AV446" s="13" t="s">
        <v>82</v>
      </c>
      <c r="AW446" s="13" t="s">
        <v>33</v>
      </c>
      <c r="AX446" s="13" t="s">
        <v>72</v>
      </c>
      <c r="AY446" s="212" t="s">
        <v>114</v>
      </c>
    </row>
    <row r="447" spans="1:65" s="14" customFormat="1" ht="10.199999999999999">
      <c r="B447" s="213"/>
      <c r="C447" s="214"/>
      <c r="D447" s="186" t="s">
        <v>137</v>
      </c>
      <c r="E447" s="215" t="s">
        <v>19</v>
      </c>
      <c r="F447" s="216" t="s">
        <v>139</v>
      </c>
      <c r="G447" s="214"/>
      <c r="H447" s="217">
        <v>150.96899999999999</v>
      </c>
      <c r="I447" s="218"/>
      <c r="J447" s="214"/>
      <c r="K447" s="214"/>
      <c r="L447" s="219"/>
      <c r="M447" s="220"/>
      <c r="N447" s="221"/>
      <c r="O447" s="221"/>
      <c r="P447" s="221"/>
      <c r="Q447" s="221"/>
      <c r="R447" s="221"/>
      <c r="S447" s="221"/>
      <c r="T447" s="222"/>
      <c r="AT447" s="223" t="s">
        <v>137</v>
      </c>
      <c r="AU447" s="223" t="s">
        <v>82</v>
      </c>
      <c r="AV447" s="14" t="s">
        <v>121</v>
      </c>
      <c r="AW447" s="14" t="s">
        <v>33</v>
      </c>
      <c r="AX447" s="14" t="s">
        <v>80</v>
      </c>
      <c r="AY447" s="223" t="s">
        <v>114</v>
      </c>
    </row>
    <row r="448" spans="1:65" s="2" customFormat="1" ht="13.8" customHeight="1">
      <c r="A448" s="34"/>
      <c r="B448" s="35"/>
      <c r="C448" s="173" t="s">
        <v>568</v>
      </c>
      <c r="D448" s="173" t="s">
        <v>117</v>
      </c>
      <c r="E448" s="174" t="s">
        <v>569</v>
      </c>
      <c r="F448" s="175" t="s">
        <v>570</v>
      </c>
      <c r="G448" s="176" t="s">
        <v>182</v>
      </c>
      <c r="H448" s="177">
        <v>3</v>
      </c>
      <c r="I448" s="178"/>
      <c r="J448" s="179">
        <f>ROUND(I448*H448,2)</f>
        <v>0</v>
      </c>
      <c r="K448" s="175" t="s">
        <v>19</v>
      </c>
      <c r="L448" s="39"/>
      <c r="M448" s="180" t="s">
        <v>19</v>
      </c>
      <c r="N448" s="181" t="s">
        <v>43</v>
      </c>
      <c r="O448" s="64"/>
      <c r="P448" s="182">
        <f>O448*H448</f>
        <v>0</v>
      </c>
      <c r="Q448" s="182">
        <v>0</v>
      </c>
      <c r="R448" s="182">
        <f>Q448*H448</f>
        <v>0</v>
      </c>
      <c r="S448" s="182">
        <v>0</v>
      </c>
      <c r="T448" s="183">
        <f>S448*H448</f>
        <v>0</v>
      </c>
      <c r="U448" s="34"/>
      <c r="V448" s="34"/>
      <c r="W448" s="34"/>
      <c r="X448" s="34"/>
      <c r="Y448" s="34"/>
      <c r="Z448" s="34"/>
      <c r="AA448" s="34"/>
      <c r="AB448" s="34"/>
      <c r="AC448" s="34"/>
      <c r="AD448" s="34"/>
      <c r="AE448" s="34"/>
      <c r="AR448" s="184" t="s">
        <v>121</v>
      </c>
      <c r="AT448" s="184" t="s">
        <v>117</v>
      </c>
      <c r="AU448" s="184" t="s">
        <v>82</v>
      </c>
      <c r="AY448" s="17" t="s">
        <v>114</v>
      </c>
      <c r="BE448" s="185">
        <f>IF(N448="základní",J448,0)</f>
        <v>0</v>
      </c>
      <c r="BF448" s="185">
        <f>IF(N448="snížená",J448,0)</f>
        <v>0</v>
      </c>
      <c r="BG448" s="185">
        <f>IF(N448="zákl. přenesená",J448,0)</f>
        <v>0</v>
      </c>
      <c r="BH448" s="185">
        <f>IF(N448="sníž. přenesená",J448,0)</f>
        <v>0</v>
      </c>
      <c r="BI448" s="185">
        <f>IF(N448="nulová",J448,0)</f>
        <v>0</v>
      </c>
      <c r="BJ448" s="17" t="s">
        <v>80</v>
      </c>
      <c r="BK448" s="185">
        <f>ROUND(I448*H448,2)</f>
        <v>0</v>
      </c>
      <c r="BL448" s="17" t="s">
        <v>121</v>
      </c>
      <c r="BM448" s="184" t="s">
        <v>571</v>
      </c>
    </row>
    <row r="449" spans="1:65" s="2" customFormat="1" ht="10.199999999999999">
      <c r="A449" s="34"/>
      <c r="B449" s="35"/>
      <c r="C449" s="36"/>
      <c r="D449" s="186" t="s">
        <v>123</v>
      </c>
      <c r="E449" s="36"/>
      <c r="F449" s="187" t="s">
        <v>570</v>
      </c>
      <c r="G449" s="36"/>
      <c r="H449" s="36"/>
      <c r="I449" s="188"/>
      <c r="J449" s="36"/>
      <c r="K449" s="36"/>
      <c r="L449" s="39"/>
      <c r="M449" s="189"/>
      <c r="N449" s="190"/>
      <c r="O449" s="64"/>
      <c r="P449" s="64"/>
      <c r="Q449" s="64"/>
      <c r="R449" s="64"/>
      <c r="S449" s="64"/>
      <c r="T449" s="65"/>
      <c r="U449" s="34"/>
      <c r="V449" s="34"/>
      <c r="W449" s="34"/>
      <c r="X449" s="34"/>
      <c r="Y449" s="34"/>
      <c r="Z449" s="34"/>
      <c r="AA449" s="34"/>
      <c r="AB449" s="34"/>
      <c r="AC449" s="34"/>
      <c r="AD449" s="34"/>
      <c r="AE449" s="34"/>
      <c r="AT449" s="17" t="s">
        <v>123</v>
      </c>
      <c r="AU449" s="17" t="s">
        <v>82</v>
      </c>
    </row>
    <row r="450" spans="1:65" s="2" customFormat="1" ht="19.2">
      <c r="A450" s="34"/>
      <c r="B450" s="35"/>
      <c r="C450" s="36"/>
      <c r="D450" s="186" t="s">
        <v>124</v>
      </c>
      <c r="E450" s="36"/>
      <c r="F450" s="191" t="s">
        <v>572</v>
      </c>
      <c r="G450" s="36"/>
      <c r="H450" s="36"/>
      <c r="I450" s="188"/>
      <c r="J450" s="36"/>
      <c r="K450" s="36"/>
      <c r="L450" s="39"/>
      <c r="M450" s="189"/>
      <c r="N450" s="190"/>
      <c r="O450" s="64"/>
      <c r="P450" s="64"/>
      <c r="Q450" s="64"/>
      <c r="R450" s="64"/>
      <c r="S450" s="64"/>
      <c r="T450" s="65"/>
      <c r="U450" s="34"/>
      <c r="V450" s="34"/>
      <c r="W450" s="34"/>
      <c r="X450" s="34"/>
      <c r="Y450" s="34"/>
      <c r="Z450" s="34"/>
      <c r="AA450" s="34"/>
      <c r="AB450" s="34"/>
      <c r="AC450" s="34"/>
      <c r="AD450" s="34"/>
      <c r="AE450" s="34"/>
      <c r="AT450" s="17" t="s">
        <v>124</v>
      </c>
      <c r="AU450" s="17" t="s">
        <v>82</v>
      </c>
    </row>
    <row r="451" spans="1:65" s="2" customFormat="1" ht="13.8" customHeight="1">
      <c r="A451" s="34"/>
      <c r="B451" s="35"/>
      <c r="C451" s="173" t="s">
        <v>573</v>
      </c>
      <c r="D451" s="173" t="s">
        <v>117</v>
      </c>
      <c r="E451" s="174" t="s">
        <v>574</v>
      </c>
      <c r="F451" s="175" t="s">
        <v>575</v>
      </c>
      <c r="G451" s="176" t="s">
        <v>182</v>
      </c>
      <c r="H451" s="177">
        <v>3</v>
      </c>
      <c r="I451" s="178"/>
      <c r="J451" s="179">
        <f>ROUND(I451*H451,2)</f>
        <v>0</v>
      </c>
      <c r="K451" s="175" t="s">
        <v>19</v>
      </c>
      <c r="L451" s="39"/>
      <c r="M451" s="180" t="s">
        <v>19</v>
      </c>
      <c r="N451" s="181" t="s">
        <v>43</v>
      </c>
      <c r="O451" s="64"/>
      <c r="P451" s="182">
        <f>O451*H451</f>
        <v>0</v>
      </c>
      <c r="Q451" s="182">
        <v>0</v>
      </c>
      <c r="R451" s="182">
        <f>Q451*H451</f>
        <v>0</v>
      </c>
      <c r="S451" s="182">
        <v>0</v>
      </c>
      <c r="T451" s="183">
        <f>S451*H451</f>
        <v>0</v>
      </c>
      <c r="U451" s="34"/>
      <c r="V451" s="34"/>
      <c r="W451" s="34"/>
      <c r="X451" s="34"/>
      <c r="Y451" s="34"/>
      <c r="Z451" s="34"/>
      <c r="AA451" s="34"/>
      <c r="AB451" s="34"/>
      <c r="AC451" s="34"/>
      <c r="AD451" s="34"/>
      <c r="AE451" s="34"/>
      <c r="AR451" s="184" t="s">
        <v>121</v>
      </c>
      <c r="AT451" s="184" t="s">
        <v>117</v>
      </c>
      <c r="AU451" s="184" t="s">
        <v>82</v>
      </c>
      <c r="AY451" s="17" t="s">
        <v>114</v>
      </c>
      <c r="BE451" s="185">
        <f>IF(N451="základní",J451,0)</f>
        <v>0</v>
      </c>
      <c r="BF451" s="185">
        <f>IF(N451="snížená",J451,0)</f>
        <v>0</v>
      </c>
      <c r="BG451" s="185">
        <f>IF(N451="zákl. přenesená",J451,0)</f>
        <v>0</v>
      </c>
      <c r="BH451" s="185">
        <f>IF(N451="sníž. přenesená",J451,0)</f>
        <v>0</v>
      </c>
      <c r="BI451" s="185">
        <f>IF(N451="nulová",J451,0)</f>
        <v>0</v>
      </c>
      <c r="BJ451" s="17" t="s">
        <v>80</v>
      </c>
      <c r="BK451" s="185">
        <f>ROUND(I451*H451,2)</f>
        <v>0</v>
      </c>
      <c r="BL451" s="17" t="s">
        <v>121</v>
      </c>
      <c r="BM451" s="184" t="s">
        <v>576</v>
      </c>
    </row>
    <row r="452" spans="1:65" s="2" customFormat="1" ht="10.199999999999999">
      <c r="A452" s="34"/>
      <c r="B452" s="35"/>
      <c r="C452" s="36"/>
      <c r="D452" s="186" t="s">
        <v>123</v>
      </c>
      <c r="E452" s="36"/>
      <c r="F452" s="187" t="s">
        <v>575</v>
      </c>
      <c r="G452" s="36"/>
      <c r="H452" s="36"/>
      <c r="I452" s="188"/>
      <c r="J452" s="36"/>
      <c r="K452" s="36"/>
      <c r="L452" s="39"/>
      <c r="M452" s="189"/>
      <c r="N452" s="190"/>
      <c r="O452" s="64"/>
      <c r="P452" s="64"/>
      <c r="Q452" s="64"/>
      <c r="R452" s="64"/>
      <c r="S452" s="64"/>
      <c r="T452" s="65"/>
      <c r="U452" s="34"/>
      <c r="V452" s="34"/>
      <c r="W452" s="34"/>
      <c r="X452" s="34"/>
      <c r="Y452" s="34"/>
      <c r="Z452" s="34"/>
      <c r="AA452" s="34"/>
      <c r="AB452" s="34"/>
      <c r="AC452" s="34"/>
      <c r="AD452" s="34"/>
      <c r="AE452" s="34"/>
      <c r="AT452" s="17" t="s">
        <v>123</v>
      </c>
      <c r="AU452" s="17" t="s">
        <v>82</v>
      </c>
    </row>
    <row r="453" spans="1:65" s="2" customFormat="1" ht="19.2">
      <c r="A453" s="34"/>
      <c r="B453" s="35"/>
      <c r="C453" s="36"/>
      <c r="D453" s="186" t="s">
        <v>124</v>
      </c>
      <c r="E453" s="36"/>
      <c r="F453" s="191" t="s">
        <v>572</v>
      </c>
      <c r="G453" s="36"/>
      <c r="H453" s="36"/>
      <c r="I453" s="188"/>
      <c r="J453" s="36"/>
      <c r="K453" s="36"/>
      <c r="L453" s="39"/>
      <c r="M453" s="189"/>
      <c r="N453" s="190"/>
      <c r="O453" s="64"/>
      <c r="P453" s="64"/>
      <c r="Q453" s="64"/>
      <c r="R453" s="64"/>
      <c r="S453" s="64"/>
      <c r="T453" s="65"/>
      <c r="U453" s="34"/>
      <c r="V453" s="34"/>
      <c r="W453" s="34"/>
      <c r="X453" s="34"/>
      <c r="Y453" s="34"/>
      <c r="Z453" s="34"/>
      <c r="AA453" s="34"/>
      <c r="AB453" s="34"/>
      <c r="AC453" s="34"/>
      <c r="AD453" s="34"/>
      <c r="AE453" s="34"/>
      <c r="AT453" s="17" t="s">
        <v>124</v>
      </c>
      <c r="AU453" s="17" t="s">
        <v>82</v>
      </c>
    </row>
    <row r="454" spans="1:65" s="2" customFormat="1" ht="22.2" customHeight="1">
      <c r="A454" s="34"/>
      <c r="B454" s="35"/>
      <c r="C454" s="173" t="s">
        <v>577</v>
      </c>
      <c r="D454" s="173" t="s">
        <v>117</v>
      </c>
      <c r="E454" s="174" t="s">
        <v>578</v>
      </c>
      <c r="F454" s="175" t="s">
        <v>579</v>
      </c>
      <c r="G454" s="176" t="s">
        <v>182</v>
      </c>
      <c r="H454" s="177">
        <v>5</v>
      </c>
      <c r="I454" s="178"/>
      <c r="J454" s="179">
        <f>ROUND(I454*H454,2)</f>
        <v>0</v>
      </c>
      <c r="K454" s="175" t="s">
        <v>19</v>
      </c>
      <c r="L454" s="39"/>
      <c r="M454" s="180" t="s">
        <v>19</v>
      </c>
      <c r="N454" s="181" t="s">
        <v>43</v>
      </c>
      <c r="O454" s="64"/>
      <c r="P454" s="182">
        <f>O454*H454</f>
        <v>0</v>
      </c>
      <c r="Q454" s="182">
        <v>0</v>
      </c>
      <c r="R454" s="182">
        <f>Q454*H454</f>
        <v>0</v>
      </c>
      <c r="S454" s="182">
        <v>0</v>
      </c>
      <c r="T454" s="183">
        <f>S454*H454</f>
        <v>0</v>
      </c>
      <c r="U454" s="34"/>
      <c r="V454" s="34"/>
      <c r="W454" s="34"/>
      <c r="X454" s="34"/>
      <c r="Y454" s="34"/>
      <c r="Z454" s="34"/>
      <c r="AA454" s="34"/>
      <c r="AB454" s="34"/>
      <c r="AC454" s="34"/>
      <c r="AD454" s="34"/>
      <c r="AE454" s="34"/>
      <c r="AR454" s="184" t="s">
        <v>121</v>
      </c>
      <c r="AT454" s="184" t="s">
        <v>117</v>
      </c>
      <c r="AU454" s="184" t="s">
        <v>82</v>
      </c>
      <c r="AY454" s="17" t="s">
        <v>114</v>
      </c>
      <c r="BE454" s="185">
        <f>IF(N454="základní",J454,0)</f>
        <v>0</v>
      </c>
      <c r="BF454" s="185">
        <f>IF(N454="snížená",J454,0)</f>
        <v>0</v>
      </c>
      <c r="BG454" s="185">
        <f>IF(N454="zákl. přenesená",J454,0)</f>
        <v>0</v>
      </c>
      <c r="BH454" s="185">
        <f>IF(N454="sníž. přenesená",J454,0)</f>
        <v>0</v>
      </c>
      <c r="BI454" s="185">
        <f>IF(N454="nulová",J454,0)</f>
        <v>0</v>
      </c>
      <c r="BJ454" s="17" t="s">
        <v>80</v>
      </c>
      <c r="BK454" s="185">
        <f>ROUND(I454*H454,2)</f>
        <v>0</v>
      </c>
      <c r="BL454" s="17" t="s">
        <v>121</v>
      </c>
      <c r="BM454" s="184" t="s">
        <v>580</v>
      </c>
    </row>
    <row r="455" spans="1:65" s="2" customFormat="1" ht="10.199999999999999">
      <c r="A455" s="34"/>
      <c r="B455" s="35"/>
      <c r="C455" s="36"/>
      <c r="D455" s="186" t="s">
        <v>123</v>
      </c>
      <c r="E455" s="36"/>
      <c r="F455" s="187" t="s">
        <v>579</v>
      </c>
      <c r="G455" s="36"/>
      <c r="H455" s="36"/>
      <c r="I455" s="188"/>
      <c r="J455" s="36"/>
      <c r="K455" s="36"/>
      <c r="L455" s="39"/>
      <c r="M455" s="189"/>
      <c r="N455" s="190"/>
      <c r="O455" s="64"/>
      <c r="P455" s="64"/>
      <c r="Q455" s="64"/>
      <c r="R455" s="64"/>
      <c r="S455" s="64"/>
      <c r="T455" s="65"/>
      <c r="U455" s="34"/>
      <c r="V455" s="34"/>
      <c r="W455" s="34"/>
      <c r="X455" s="34"/>
      <c r="Y455" s="34"/>
      <c r="Z455" s="34"/>
      <c r="AA455" s="34"/>
      <c r="AB455" s="34"/>
      <c r="AC455" s="34"/>
      <c r="AD455" s="34"/>
      <c r="AE455" s="34"/>
      <c r="AT455" s="17" t="s">
        <v>123</v>
      </c>
      <c r="AU455" s="17" t="s">
        <v>82</v>
      </c>
    </row>
    <row r="456" spans="1:65" s="2" customFormat="1" ht="22.2" customHeight="1">
      <c r="A456" s="34"/>
      <c r="B456" s="35"/>
      <c r="C456" s="173" t="s">
        <v>581</v>
      </c>
      <c r="D456" s="173" t="s">
        <v>117</v>
      </c>
      <c r="E456" s="174" t="s">
        <v>582</v>
      </c>
      <c r="F456" s="175" t="s">
        <v>583</v>
      </c>
      <c r="G456" s="176" t="s">
        <v>182</v>
      </c>
      <c r="H456" s="177">
        <v>5</v>
      </c>
      <c r="I456" s="178"/>
      <c r="J456" s="179">
        <f>ROUND(I456*H456,2)</f>
        <v>0</v>
      </c>
      <c r="K456" s="175" t="s">
        <v>19</v>
      </c>
      <c r="L456" s="39"/>
      <c r="M456" s="180" t="s">
        <v>19</v>
      </c>
      <c r="N456" s="181" t="s">
        <v>43</v>
      </c>
      <c r="O456" s="64"/>
      <c r="P456" s="182">
        <f>O456*H456</f>
        <v>0</v>
      </c>
      <c r="Q456" s="182">
        <v>0</v>
      </c>
      <c r="R456" s="182">
        <f>Q456*H456</f>
        <v>0</v>
      </c>
      <c r="S456" s="182">
        <v>0</v>
      </c>
      <c r="T456" s="183">
        <f>S456*H456</f>
        <v>0</v>
      </c>
      <c r="U456" s="34"/>
      <c r="V456" s="34"/>
      <c r="W456" s="34"/>
      <c r="X456" s="34"/>
      <c r="Y456" s="34"/>
      <c r="Z456" s="34"/>
      <c r="AA456" s="34"/>
      <c r="AB456" s="34"/>
      <c r="AC456" s="34"/>
      <c r="AD456" s="34"/>
      <c r="AE456" s="34"/>
      <c r="AR456" s="184" t="s">
        <v>121</v>
      </c>
      <c r="AT456" s="184" t="s">
        <v>117</v>
      </c>
      <c r="AU456" s="184" t="s">
        <v>82</v>
      </c>
      <c r="AY456" s="17" t="s">
        <v>114</v>
      </c>
      <c r="BE456" s="185">
        <f>IF(N456="základní",J456,0)</f>
        <v>0</v>
      </c>
      <c r="BF456" s="185">
        <f>IF(N456="snížená",J456,0)</f>
        <v>0</v>
      </c>
      <c r="BG456" s="185">
        <f>IF(N456="zákl. přenesená",J456,0)</f>
        <v>0</v>
      </c>
      <c r="BH456" s="185">
        <f>IF(N456="sníž. přenesená",J456,0)</f>
        <v>0</v>
      </c>
      <c r="BI456" s="185">
        <f>IF(N456="nulová",J456,0)</f>
        <v>0</v>
      </c>
      <c r="BJ456" s="17" t="s">
        <v>80</v>
      </c>
      <c r="BK456" s="185">
        <f>ROUND(I456*H456,2)</f>
        <v>0</v>
      </c>
      <c r="BL456" s="17" t="s">
        <v>121</v>
      </c>
      <c r="BM456" s="184" t="s">
        <v>584</v>
      </c>
    </row>
    <row r="457" spans="1:65" s="2" customFormat="1" ht="19.2">
      <c r="A457" s="34"/>
      <c r="B457" s="35"/>
      <c r="C457" s="36"/>
      <c r="D457" s="186" t="s">
        <v>123</v>
      </c>
      <c r="E457" s="36"/>
      <c r="F457" s="187" t="s">
        <v>583</v>
      </c>
      <c r="G457" s="36"/>
      <c r="H457" s="36"/>
      <c r="I457" s="188"/>
      <c r="J457" s="36"/>
      <c r="K457" s="36"/>
      <c r="L457" s="39"/>
      <c r="M457" s="189"/>
      <c r="N457" s="190"/>
      <c r="O457" s="64"/>
      <c r="P457" s="64"/>
      <c r="Q457" s="64"/>
      <c r="R457" s="64"/>
      <c r="S457" s="64"/>
      <c r="T457" s="65"/>
      <c r="U457" s="34"/>
      <c r="V457" s="34"/>
      <c r="W457" s="34"/>
      <c r="X457" s="34"/>
      <c r="Y457" s="34"/>
      <c r="Z457" s="34"/>
      <c r="AA457" s="34"/>
      <c r="AB457" s="34"/>
      <c r="AC457" s="34"/>
      <c r="AD457" s="34"/>
      <c r="AE457" s="34"/>
      <c r="AT457" s="17" t="s">
        <v>123</v>
      </c>
      <c r="AU457" s="17" t="s">
        <v>82</v>
      </c>
    </row>
    <row r="458" spans="1:65" s="2" customFormat="1" ht="13.8" customHeight="1">
      <c r="A458" s="34"/>
      <c r="B458" s="35"/>
      <c r="C458" s="192" t="s">
        <v>585</v>
      </c>
      <c r="D458" s="192" t="s">
        <v>131</v>
      </c>
      <c r="E458" s="193" t="s">
        <v>586</v>
      </c>
      <c r="F458" s="194" t="s">
        <v>587</v>
      </c>
      <c r="G458" s="195" t="s">
        <v>120</v>
      </c>
      <c r="H458" s="196">
        <v>15</v>
      </c>
      <c r="I458" s="197"/>
      <c r="J458" s="198">
        <f>ROUND(I458*H458,2)</f>
        <v>0</v>
      </c>
      <c r="K458" s="194" t="s">
        <v>19</v>
      </c>
      <c r="L458" s="199"/>
      <c r="M458" s="200" t="s">
        <v>19</v>
      </c>
      <c r="N458" s="201" t="s">
        <v>43</v>
      </c>
      <c r="O458" s="64"/>
      <c r="P458" s="182">
        <f>O458*H458</f>
        <v>0</v>
      </c>
      <c r="Q458" s="182">
        <v>0</v>
      </c>
      <c r="R458" s="182">
        <f>Q458*H458</f>
        <v>0</v>
      </c>
      <c r="S458" s="182">
        <v>0</v>
      </c>
      <c r="T458" s="183">
        <f>S458*H458</f>
        <v>0</v>
      </c>
      <c r="U458" s="34"/>
      <c r="V458" s="34"/>
      <c r="W458" s="34"/>
      <c r="X458" s="34"/>
      <c r="Y458" s="34"/>
      <c r="Z458" s="34"/>
      <c r="AA458" s="34"/>
      <c r="AB458" s="34"/>
      <c r="AC458" s="34"/>
      <c r="AD458" s="34"/>
      <c r="AE458" s="34"/>
      <c r="AR458" s="184" t="s">
        <v>135</v>
      </c>
      <c r="AT458" s="184" t="s">
        <v>131</v>
      </c>
      <c r="AU458" s="184" t="s">
        <v>82</v>
      </c>
      <c r="AY458" s="17" t="s">
        <v>114</v>
      </c>
      <c r="BE458" s="185">
        <f>IF(N458="základní",J458,0)</f>
        <v>0</v>
      </c>
      <c r="BF458" s="185">
        <f>IF(N458="snížená",J458,0)</f>
        <v>0</v>
      </c>
      <c r="BG458" s="185">
        <f>IF(N458="zákl. přenesená",J458,0)</f>
        <v>0</v>
      </c>
      <c r="BH458" s="185">
        <f>IF(N458="sníž. přenesená",J458,0)</f>
        <v>0</v>
      </c>
      <c r="BI458" s="185">
        <f>IF(N458="nulová",J458,0)</f>
        <v>0</v>
      </c>
      <c r="BJ458" s="17" t="s">
        <v>80</v>
      </c>
      <c r="BK458" s="185">
        <f>ROUND(I458*H458,2)</f>
        <v>0</v>
      </c>
      <c r="BL458" s="17" t="s">
        <v>121</v>
      </c>
      <c r="BM458" s="184" t="s">
        <v>588</v>
      </c>
    </row>
    <row r="459" spans="1:65" s="2" customFormat="1" ht="10.199999999999999">
      <c r="A459" s="34"/>
      <c r="B459" s="35"/>
      <c r="C459" s="36"/>
      <c r="D459" s="186" t="s">
        <v>123</v>
      </c>
      <c r="E459" s="36"/>
      <c r="F459" s="187" t="s">
        <v>587</v>
      </c>
      <c r="G459" s="36"/>
      <c r="H459" s="36"/>
      <c r="I459" s="188"/>
      <c r="J459" s="36"/>
      <c r="K459" s="36"/>
      <c r="L459" s="39"/>
      <c r="M459" s="189"/>
      <c r="N459" s="190"/>
      <c r="O459" s="64"/>
      <c r="P459" s="64"/>
      <c r="Q459" s="64"/>
      <c r="R459" s="64"/>
      <c r="S459" s="64"/>
      <c r="T459" s="65"/>
      <c r="U459" s="34"/>
      <c r="V459" s="34"/>
      <c r="W459" s="34"/>
      <c r="X459" s="34"/>
      <c r="Y459" s="34"/>
      <c r="Z459" s="34"/>
      <c r="AA459" s="34"/>
      <c r="AB459" s="34"/>
      <c r="AC459" s="34"/>
      <c r="AD459" s="34"/>
      <c r="AE459" s="34"/>
      <c r="AT459" s="17" t="s">
        <v>123</v>
      </c>
      <c r="AU459" s="17" t="s">
        <v>82</v>
      </c>
    </row>
    <row r="460" spans="1:65" s="13" customFormat="1" ht="10.199999999999999">
      <c r="B460" s="202"/>
      <c r="C460" s="203"/>
      <c r="D460" s="186" t="s">
        <v>137</v>
      </c>
      <c r="E460" s="204" t="s">
        <v>19</v>
      </c>
      <c r="F460" s="205" t="s">
        <v>589</v>
      </c>
      <c r="G460" s="203"/>
      <c r="H460" s="206">
        <v>15</v>
      </c>
      <c r="I460" s="207"/>
      <c r="J460" s="203"/>
      <c r="K460" s="203"/>
      <c r="L460" s="208"/>
      <c r="M460" s="209"/>
      <c r="N460" s="210"/>
      <c r="O460" s="210"/>
      <c r="P460" s="210"/>
      <c r="Q460" s="210"/>
      <c r="R460" s="210"/>
      <c r="S460" s="210"/>
      <c r="T460" s="211"/>
      <c r="AT460" s="212" t="s">
        <v>137</v>
      </c>
      <c r="AU460" s="212" t="s">
        <v>82</v>
      </c>
      <c r="AV460" s="13" t="s">
        <v>82</v>
      </c>
      <c r="AW460" s="13" t="s">
        <v>33</v>
      </c>
      <c r="AX460" s="13" t="s">
        <v>72</v>
      </c>
      <c r="AY460" s="212" t="s">
        <v>114</v>
      </c>
    </row>
    <row r="461" spans="1:65" s="14" customFormat="1" ht="10.199999999999999">
      <c r="B461" s="213"/>
      <c r="C461" s="214"/>
      <c r="D461" s="186" t="s">
        <v>137</v>
      </c>
      <c r="E461" s="215" t="s">
        <v>19</v>
      </c>
      <c r="F461" s="216" t="s">
        <v>139</v>
      </c>
      <c r="G461" s="214"/>
      <c r="H461" s="217">
        <v>15</v>
      </c>
      <c r="I461" s="218"/>
      <c r="J461" s="214"/>
      <c r="K461" s="214"/>
      <c r="L461" s="219"/>
      <c r="M461" s="220"/>
      <c r="N461" s="221"/>
      <c r="O461" s="221"/>
      <c r="P461" s="221"/>
      <c r="Q461" s="221"/>
      <c r="R461" s="221"/>
      <c r="S461" s="221"/>
      <c r="T461" s="222"/>
      <c r="AT461" s="223" t="s">
        <v>137</v>
      </c>
      <c r="AU461" s="223" t="s">
        <v>82</v>
      </c>
      <c r="AV461" s="14" t="s">
        <v>121</v>
      </c>
      <c r="AW461" s="14" t="s">
        <v>33</v>
      </c>
      <c r="AX461" s="14" t="s">
        <v>80</v>
      </c>
      <c r="AY461" s="223" t="s">
        <v>114</v>
      </c>
    </row>
    <row r="462" spans="1:65" s="2" customFormat="1" ht="13.8" customHeight="1">
      <c r="A462" s="34"/>
      <c r="B462" s="35"/>
      <c r="C462" s="192" t="s">
        <v>590</v>
      </c>
      <c r="D462" s="192" t="s">
        <v>131</v>
      </c>
      <c r="E462" s="193" t="s">
        <v>132</v>
      </c>
      <c r="F462" s="194" t="s">
        <v>133</v>
      </c>
      <c r="G462" s="195" t="s">
        <v>134</v>
      </c>
      <c r="H462" s="196">
        <v>1.5</v>
      </c>
      <c r="I462" s="197"/>
      <c r="J462" s="198">
        <f>ROUND(I462*H462,2)</f>
        <v>0</v>
      </c>
      <c r="K462" s="194" t="s">
        <v>19</v>
      </c>
      <c r="L462" s="199"/>
      <c r="M462" s="200" t="s">
        <v>19</v>
      </c>
      <c r="N462" s="201" t="s">
        <v>43</v>
      </c>
      <c r="O462" s="64"/>
      <c r="P462" s="182">
        <f>O462*H462</f>
        <v>0</v>
      </c>
      <c r="Q462" s="182">
        <v>0</v>
      </c>
      <c r="R462" s="182">
        <f>Q462*H462</f>
        <v>0</v>
      </c>
      <c r="S462" s="182">
        <v>0</v>
      </c>
      <c r="T462" s="183">
        <f>S462*H462</f>
        <v>0</v>
      </c>
      <c r="U462" s="34"/>
      <c r="V462" s="34"/>
      <c r="W462" s="34"/>
      <c r="X462" s="34"/>
      <c r="Y462" s="34"/>
      <c r="Z462" s="34"/>
      <c r="AA462" s="34"/>
      <c r="AB462" s="34"/>
      <c r="AC462" s="34"/>
      <c r="AD462" s="34"/>
      <c r="AE462" s="34"/>
      <c r="AR462" s="184" t="s">
        <v>135</v>
      </c>
      <c r="AT462" s="184" t="s">
        <v>131</v>
      </c>
      <c r="AU462" s="184" t="s">
        <v>82</v>
      </c>
      <c r="AY462" s="17" t="s">
        <v>114</v>
      </c>
      <c r="BE462" s="185">
        <f>IF(N462="základní",J462,0)</f>
        <v>0</v>
      </c>
      <c r="BF462" s="185">
        <f>IF(N462="snížená",J462,0)</f>
        <v>0</v>
      </c>
      <c r="BG462" s="185">
        <f>IF(N462="zákl. přenesená",J462,0)</f>
        <v>0</v>
      </c>
      <c r="BH462" s="185">
        <f>IF(N462="sníž. přenesená",J462,0)</f>
        <v>0</v>
      </c>
      <c r="BI462" s="185">
        <f>IF(N462="nulová",J462,0)</f>
        <v>0</v>
      </c>
      <c r="BJ462" s="17" t="s">
        <v>80</v>
      </c>
      <c r="BK462" s="185">
        <f>ROUND(I462*H462,2)</f>
        <v>0</v>
      </c>
      <c r="BL462" s="17" t="s">
        <v>121</v>
      </c>
      <c r="BM462" s="184" t="s">
        <v>591</v>
      </c>
    </row>
    <row r="463" spans="1:65" s="2" customFormat="1" ht="10.199999999999999">
      <c r="A463" s="34"/>
      <c r="B463" s="35"/>
      <c r="C463" s="36"/>
      <c r="D463" s="186" t="s">
        <v>123</v>
      </c>
      <c r="E463" s="36"/>
      <c r="F463" s="187" t="s">
        <v>133</v>
      </c>
      <c r="G463" s="36"/>
      <c r="H463" s="36"/>
      <c r="I463" s="188"/>
      <c r="J463" s="36"/>
      <c r="K463" s="36"/>
      <c r="L463" s="39"/>
      <c r="M463" s="189"/>
      <c r="N463" s="190"/>
      <c r="O463" s="64"/>
      <c r="P463" s="64"/>
      <c r="Q463" s="64"/>
      <c r="R463" s="64"/>
      <c r="S463" s="64"/>
      <c r="T463" s="65"/>
      <c r="U463" s="34"/>
      <c r="V463" s="34"/>
      <c r="W463" s="34"/>
      <c r="X463" s="34"/>
      <c r="Y463" s="34"/>
      <c r="Z463" s="34"/>
      <c r="AA463" s="34"/>
      <c r="AB463" s="34"/>
      <c r="AC463" s="34"/>
      <c r="AD463" s="34"/>
      <c r="AE463" s="34"/>
      <c r="AT463" s="17" t="s">
        <v>123</v>
      </c>
      <c r="AU463" s="17" t="s">
        <v>82</v>
      </c>
    </row>
    <row r="464" spans="1:65" s="13" customFormat="1" ht="10.199999999999999">
      <c r="B464" s="202"/>
      <c r="C464" s="203"/>
      <c r="D464" s="186" t="s">
        <v>137</v>
      </c>
      <c r="E464" s="204" t="s">
        <v>19</v>
      </c>
      <c r="F464" s="205" t="s">
        <v>592</v>
      </c>
      <c r="G464" s="203"/>
      <c r="H464" s="206">
        <v>1.5</v>
      </c>
      <c r="I464" s="207"/>
      <c r="J464" s="203"/>
      <c r="K464" s="203"/>
      <c r="L464" s="208"/>
      <c r="M464" s="209"/>
      <c r="N464" s="210"/>
      <c r="O464" s="210"/>
      <c r="P464" s="210"/>
      <c r="Q464" s="210"/>
      <c r="R464" s="210"/>
      <c r="S464" s="210"/>
      <c r="T464" s="211"/>
      <c r="AT464" s="212" t="s">
        <v>137</v>
      </c>
      <c r="AU464" s="212" t="s">
        <v>82</v>
      </c>
      <c r="AV464" s="13" t="s">
        <v>82</v>
      </c>
      <c r="AW464" s="13" t="s">
        <v>33</v>
      </c>
      <c r="AX464" s="13" t="s">
        <v>72</v>
      </c>
      <c r="AY464" s="212" t="s">
        <v>114</v>
      </c>
    </row>
    <row r="465" spans="1:65" s="14" customFormat="1" ht="10.199999999999999">
      <c r="B465" s="213"/>
      <c r="C465" s="214"/>
      <c r="D465" s="186" t="s">
        <v>137</v>
      </c>
      <c r="E465" s="215" t="s">
        <v>19</v>
      </c>
      <c r="F465" s="216" t="s">
        <v>139</v>
      </c>
      <c r="G465" s="214"/>
      <c r="H465" s="217">
        <v>1.5</v>
      </c>
      <c r="I465" s="218"/>
      <c r="J465" s="214"/>
      <c r="K465" s="214"/>
      <c r="L465" s="219"/>
      <c r="M465" s="220"/>
      <c r="N465" s="221"/>
      <c r="O465" s="221"/>
      <c r="P465" s="221"/>
      <c r="Q465" s="221"/>
      <c r="R465" s="221"/>
      <c r="S465" s="221"/>
      <c r="T465" s="222"/>
      <c r="AT465" s="223" t="s">
        <v>137</v>
      </c>
      <c r="AU465" s="223" t="s">
        <v>82</v>
      </c>
      <c r="AV465" s="14" t="s">
        <v>121</v>
      </c>
      <c r="AW465" s="14" t="s">
        <v>33</v>
      </c>
      <c r="AX465" s="14" t="s">
        <v>80</v>
      </c>
      <c r="AY465" s="223" t="s">
        <v>114</v>
      </c>
    </row>
    <row r="466" spans="1:65" s="2" customFormat="1" ht="13.8" customHeight="1">
      <c r="A466" s="34"/>
      <c r="B466" s="35"/>
      <c r="C466" s="173" t="s">
        <v>593</v>
      </c>
      <c r="D466" s="173" t="s">
        <v>117</v>
      </c>
      <c r="E466" s="174" t="s">
        <v>594</v>
      </c>
      <c r="F466" s="175" t="s">
        <v>595</v>
      </c>
      <c r="G466" s="176" t="s">
        <v>182</v>
      </c>
      <c r="H466" s="177">
        <v>6</v>
      </c>
      <c r="I466" s="178"/>
      <c r="J466" s="179">
        <f>ROUND(I466*H466,2)</f>
        <v>0</v>
      </c>
      <c r="K466" s="175" t="s">
        <v>19</v>
      </c>
      <c r="L466" s="39"/>
      <c r="M466" s="180" t="s">
        <v>19</v>
      </c>
      <c r="N466" s="181" t="s">
        <v>43</v>
      </c>
      <c r="O466" s="64"/>
      <c r="P466" s="182">
        <f>O466*H466</f>
        <v>0</v>
      </c>
      <c r="Q466" s="182">
        <v>0</v>
      </c>
      <c r="R466" s="182">
        <f>Q466*H466</f>
        <v>0</v>
      </c>
      <c r="S466" s="182">
        <v>0</v>
      </c>
      <c r="T466" s="183">
        <f>S466*H466</f>
        <v>0</v>
      </c>
      <c r="U466" s="34"/>
      <c r="V466" s="34"/>
      <c r="W466" s="34"/>
      <c r="X466" s="34"/>
      <c r="Y466" s="34"/>
      <c r="Z466" s="34"/>
      <c r="AA466" s="34"/>
      <c r="AB466" s="34"/>
      <c r="AC466" s="34"/>
      <c r="AD466" s="34"/>
      <c r="AE466" s="34"/>
      <c r="AR466" s="184" t="s">
        <v>121</v>
      </c>
      <c r="AT466" s="184" t="s">
        <v>117</v>
      </c>
      <c r="AU466" s="184" t="s">
        <v>82</v>
      </c>
      <c r="AY466" s="17" t="s">
        <v>114</v>
      </c>
      <c r="BE466" s="185">
        <f>IF(N466="základní",J466,0)</f>
        <v>0</v>
      </c>
      <c r="BF466" s="185">
        <f>IF(N466="snížená",J466,0)</f>
        <v>0</v>
      </c>
      <c r="BG466" s="185">
        <f>IF(N466="zákl. přenesená",J466,0)</f>
        <v>0</v>
      </c>
      <c r="BH466" s="185">
        <f>IF(N466="sníž. přenesená",J466,0)</f>
        <v>0</v>
      </c>
      <c r="BI466" s="185">
        <f>IF(N466="nulová",J466,0)</f>
        <v>0</v>
      </c>
      <c r="BJ466" s="17" t="s">
        <v>80</v>
      </c>
      <c r="BK466" s="185">
        <f>ROUND(I466*H466,2)</f>
        <v>0</v>
      </c>
      <c r="BL466" s="17" t="s">
        <v>121</v>
      </c>
      <c r="BM466" s="184" t="s">
        <v>596</v>
      </c>
    </row>
    <row r="467" spans="1:65" s="2" customFormat="1" ht="10.199999999999999">
      <c r="A467" s="34"/>
      <c r="B467" s="35"/>
      <c r="C467" s="36"/>
      <c r="D467" s="186" t="s">
        <v>123</v>
      </c>
      <c r="E467" s="36"/>
      <c r="F467" s="187" t="s">
        <v>595</v>
      </c>
      <c r="G467" s="36"/>
      <c r="H467" s="36"/>
      <c r="I467" s="188"/>
      <c r="J467" s="36"/>
      <c r="K467" s="36"/>
      <c r="L467" s="39"/>
      <c r="M467" s="189"/>
      <c r="N467" s="190"/>
      <c r="O467" s="64"/>
      <c r="P467" s="64"/>
      <c r="Q467" s="64"/>
      <c r="R467" s="64"/>
      <c r="S467" s="64"/>
      <c r="T467" s="65"/>
      <c r="U467" s="34"/>
      <c r="V467" s="34"/>
      <c r="W467" s="34"/>
      <c r="X467" s="34"/>
      <c r="Y467" s="34"/>
      <c r="Z467" s="34"/>
      <c r="AA467" s="34"/>
      <c r="AB467" s="34"/>
      <c r="AC467" s="34"/>
      <c r="AD467" s="34"/>
      <c r="AE467" s="34"/>
      <c r="AT467" s="17" t="s">
        <v>123</v>
      </c>
      <c r="AU467" s="17" t="s">
        <v>82</v>
      </c>
    </row>
    <row r="468" spans="1:65" s="2" customFormat="1" ht="13.8" customHeight="1">
      <c r="A468" s="34"/>
      <c r="B468" s="35"/>
      <c r="C468" s="173" t="s">
        <v>597</v>
      </c>
      <c r="D468" s="173" t="s">
        <v>117</v>
      </c>
      <c r="E468" s="174" t="s">
        <v>598</v>
      </c>
      <c r="F468" s="175" t="s">
        <v>599</v>
      </c>
      <c r="G468" s="176" t="s">
        <v>182</v>
      </c>
      <c r="H468" s="177">
        <v>5</v>
      </c>
      <c r="I468" s="178"/>
      <c r="J468" s="179">
        <f>ROUND(I468*H468,2)</f>
        <v>0</v>
      </c>
      <c r="K468" s="175" t="s">
        <v>19</v>
      </c>
      <c r="L468" s="39"/>
      <c r="M468" s="180" t="s">
        <v>19</v>
      </c>
      <c r="N468" s="181" t="s">
        <v>43</v>
      </c>
      <c r="O468" s="64"/>
      <c r="P468" s="182">
        <f>O468*H468</f>
        <v>0</v>
      </c>
      <c r="Q468" s="182">
        <v>0</v>
      </c>
      <c r="R468" s="182">
        <f>Q468*H468</f>
        <v>0</v>
      </c>
      <c r="S468" s="182">
        <v>0</v>
      </c>
      <c r="T468" s="183">
        <f>S468*H468</f>
        <v>0</v>
      </c>
      <c r="U468" s="34"/>
      <c r="V468" s="34"/>
      <c r="W468" s="34"/>
      <c r="X468" s="34"/>
      <c r="Y468" s="34"/>
      <c r="Z468" s="34"/>
      <c r="AA468" s="34"/>
      <c r="AB468" s="34"/>
      <c r="AC468" s="34"/>
      <c r="AD468" s="34"/>
      <c r="AE468" s="34"/>
      <c r="AR468" s="184" t="s">
        <v>121</v>
      </c>
      <c r="AT468" s="184" t="s">
        <v>117</v>
      </c>
      <c r="AU468" s="184" t="s">
        <v>82</v>
      </c>
      <c r="AY468" s="17" t="s">
        <v>114</v>
      </c>
      <c r="BE468" s="185">
        <f>IF(N468="základní",J468,0)</f>
        <v>0</v>
      </c>
      <c r="BF468" s="185">
        <f>IF(N468="snížená",J468,0)</f>
        <v>0</v>
      </c>
      <c r="BG468" s="185">
        <f>IF(N468="zákl. přenesená",J468,0)</f>
        <v>0</v>
      </c>
      <c r="BH468" s="185">
        <f>IF(N468="sníž. přenesená",J468,0)</f>
        <v>0</v>
      </c>
      <c r="BI468" s="185">
        <f>IF(N468="nulová",J468,0)</f>
        <v>0</v>
      </c>
      <c r="BJ468" s="17" t="s">
        <v>80</v>
      </c>
      <c r="BK468" s="185">
        <f>ROUND(I468*H468,2)</f>
        <v>0</v>
      </c>
      <c r="BL468" s="17" t="s">
        <v>121</v>
      </c>
      <c r="BM468" s="184" t="s">
        <v>600</v>
      </c>
    </row>
    <row r="469" spans="1:65" s="2" customFormat="1" ht="10.199999999999999">
      <c r="A469" s="34"/>
      <c r="B469" s="35"/>
      <c r="C469" s="36"/>
      <c r="D469" s="186" t="s">
        <v>123</v>
      </c>
      <c r="E469" s="36"/>
      <c r="F469" s="187" t="s">
        <v>599</v>
      </c>
      <c r="G469" s="36"/>
      <c r="H469" s="36"/>
      <c r="I469" s="188"/>
      <c r="J469" s="36"/>
      <c r="K469" s="36"/>
      <c r="L469" s="39"/>
      <c r="M469" s="189"/>
      <c r="N469" s="190"/>
      <c r="O469" s="64"/>
      <c r="P469" s="64"/>
      <c r="Q469" s="64"/>
      <c r="R469" s="64"/>
      <c r="S469" s="64"/>
      <c r="T469" s="65"/>
      <c r="U469" s="34"/>
      <c r="V469" s="34"/>
      <c r="W469" s="34"/>
      <c r="X469" s="34"/>
      <c r="Y469" s="34"/>
      <c r="Z469" s="34"/>
      <c r="AA469" s="34"/>
      <c r="AB469" s="34"/>
      <c r="AC469" s="34"/>
      <c r="AD469" s="34"/>
      <c r="AE469" s="34"/>
      <c r="AT469" s="17" t="s">
        <v>123</v>
      </c>
      <c r="AU469" s="17" t="s">
        <v>82</v>
      </c>
    </row>
    <row r="470" spans="1:65" s="2" customFormat="1" ht="13.8" customHeight="1">
      <c r="A470" s="34"/>
      <c r="B470" s="35"/>
      <c r="C470" s="173" t="s">
        <v>601</v>
      </c>
      <c r="D470" s="173" t="s">
        <v>117</v>
      </c>
      <c r="E470" s="174" t="s">
        <v>602</v>
      </c>
      <c r="F470" s="175" t="s">
        <v>603</v>
      </c>
      <c r="G470" s="176" t="s">
        <v>160</v>
      </c>
      <c r="H470" s="177">
        <v>405</v>
      </c>
      <c r="I470" s="178"/>
      <c r="J470" s="179">
        <f>ROUND(I470*H470,2)</f>
        <v>0</v>
      </c>
      <c r="K470" s="175" t="s">
        <v>19</v>
      </c>
      <c r="L470" s="39"/>
      <c r="M470" s="180" t="s">
        <v>19</v>
      </c>
      <c r="N470" s="181" t="s">
        <v>43</v>
      </c>
      <c r="O470" s="64"/>
      <c r="P470" s="182">
        <f>O470*H470</f>
        <v>0</v>
      </c>
      <c r="Q470" s="182">
        <v>0</v>
      </c>
      <c r="R470" s="182">
        <f>Q470*H470</f>
        <v>0</v>
      </c>
      <c r="S470" s="182">
        <v>0</v>
      </c>
      <c r="T470" s="183">
        <f>S470*H470</f>
        <v>0</v>
      </c>
      <c r="U470" s="34"/>
      <c r="V470" s="34"/>
      <c r="W470" s="34"/>
      <c r="X470" s="34"/>
      <c r="Y470" s="34"/>
      <c r="Z470" s="34"/>
      <c r="AA470" s="34"/>
      <c r="AB470" s="34"/>
      <c r="AC470" s="34"/>
      <c r="AD470" s="34"/>
      <c r="AE470" s="34"/>
      <c r="AR470" s="184" t="s">
        <v>121</v>
      </c>
      <c r="AT470" s="184" t="s">
        <v>117</v>
      </c>
      <c r="AU470" s="184" t="s">
        <v>82</v>
      </c>
      <c r="AY470" s="17" t="s">
        <v>114</v>
      </c>
      <c r="BE470" s="185">
        <f>IF(N470="základní",J470,0)</f>
        <v>0</v>
      </c>
      <c r="BF470" s="185">
        <f>IF(N470="snížená",J470,0)</f>
        <v>0</v>
      </c>
      <c r="BG470" s="185">
        <f>IF(N470="zákl. přenesená",J470,0)</f>
        <v>0</v>
      </c>
      <c r="BH470" s="185">
        <f>IF(N470="sníž. přenesená",J470,0)</f>
        <v>0</v>
      </c>
      <c r="BI470" s="185">
        <f>IF(N470="nulová",J470,0)</f>
        <v>0</v>
      </c>
      <c r="BJ470" s="17" t="s">
        <v>80</v>
      </c>
      <c r="BK470" s="185">
        <f>ROUND(I470*H470,2)</f>
        <v>0</v>
      </c>
      <c r="BL470" s="17" t="s">
        <v>121</v>
      </c>
      <c r="BM470" s="184" t="s">
        <v>604</v>
      </c>
    </row>
    <row r="471" spans="1:65" s="2" customFormat="1" ht="10.199999999999999">
      <c r="A471" s="34"/>
      <c r="B471" s="35"/>
      <c r="C471" s="36"/>
      <c r="D471" s="186" t="s">
        <v>123</v>
      </c>
      <c r="E471" s="36"/>
      <c r="F471" s="187" t="s">
        <v>603</v>
      </c>
      <c r="G471" s="36"/>
      <c r="H471" s="36"/>
      <c r="I471" s="188"/>
      <c r="J471" s="36"/>
      <c r="K471" s="36"/>
      <c r="L471" s="39"/>
      <c r="M471" s="189"/>
      <c r="N471" s="190"/>
      <c r="O471" s="64"/>
      <c r="P471" s="64"/>
      <c r="Q471" s="64"/>
      <c r="R471" s="64"/>
      <c r="S471" s="64"/>
      <c r="T471" s="65"/>
      <c r="U471" s="34"/>
      <c r="V471" s="34"/>
      <c r="W471" s="34"/>
      <c r="X471" s="34"/>
      <c r="Y471" s="34"/>
      <c r="Z471" s="34"/>
      <c r="AA471" s="34"/>
      <c r="AB471" s="34"/>
      <c r="AC471" s="34"/>
      <c r="AD471" s="34"/>
      <c r="AE471" s="34"/>
      <c r="AT471" s="17" t="s">
        <v>123</v>
      </c>
      <c r="AU471" s="17" t="s">
        <v>82</v>
      </c>
    </row>
    <row r="472" spans="1:65" s="2" customFormat="1" ht="22.2" customHeight="1">
      <c r="A472" s="34"/>
      <c r="B472" s="35"/>
      <c r="C472" s="173" t="s">
        <v>605</v>
      </c>
      <c r="D472" s="173" t="s">
        <v>117</v>
      </c>
      <c r="E472" s="174" t="s">
        <v>606</v>
      </c>
      <c r="F472" s="175" t="s">
        <v>607</v>
      </c>
      <c r="G472" s="176" t="s">
        <v>160</v>
      </c>
      <c r="H472" s="177">
        <v>130</v>
      </c>
      <c r="I472" s="178"/>
      <c r="J472" s="179">
        <f>ROUND(I472*H472,2)</f>
        <v>0</v>
      </c>
      <c r="K472" s="175" t="s">
        <v>19</v>
      </c>
      <c r="L472" s="39"/>
      <c r="M472" s="180" t="s">
        <v>19</v>
      </c>
      <c r="N472" s="181" t="s">
        <v>43</v>
      </c>
      <c r="O472" s="64"/>
      <c r="P472" s="182">
        <f>O472*H472</f>
        <v>0</v>
      </c>
      <c r="Q472" s="182">
        <v>0</v>
      </c>
      <c r="R472" s="182">
        <f>Q472*H472</f>
        <v>0</v>
      </c>
      <c r="S472" s="182">
        <v>0</v>
      </c>
      <c r="T472" s="183">
        <f>S472*H472</f>
        <v>0</v>
      </c>
      <c r="U472" s="34"/>
      <c r="V472" s="34"/>
      <c r="W472" s="34"/>
      <c r="X472" s="34"/>
      <c r="Y472" s="34"/>
      <c r="Z472" s="34"/>
      <c r="AA472" s="34"/>
      <c r="AB472" s="34"/>
      <c r="AC472" s="34"/>
      <c r="AD472" s="34"/>
      <c r="AE472" s="34"/>
      <c r="AR472" s="184" t="s">
        <v>121</v>
      </c>
      <c r="AT472" s="184" t="s">
        <v>117</v>
      </c>
      <c r="AU472" s="184" t="s">
        <v>82</v>
      </c>
      <c r="AY472" s="17" t="s">
        <v>114</v>
      </c>
      <c r="BE472" s="185">
        <f>IF(N472="základní",J472,0)</f>
        <v>0</v>
      </c>
      <c r="BF472" s="185">
        <f>IF(N472="snížená",J472,0)</f>
        <v>0</v>
      </c>
      <c r="BG472" s="185">
        <f>IF(N472="zákl. přenesená",J472,0)</f>
        <v>0</v>
      </c>
      <c r="BH472" s="185">
        <f>IF(N472="sníž. přenesená",J472,0)</f>
        <v>0</v>
      </c>
      <c r="BI472" s="185">
        <f>IF(N472="nulová",J472,0)</f>
        <v>0</v>
      </c>
      <c r="BJ472" s="17" t="s">
        <v>80</v>
      </c>
      <c r="BK472" s="185">
        <f>ROUND(I472*H472,2)</f>
        <v>0</v>
      </c>
      <c r="BL472" s="17" t="s">
        <v>121</v>
      </c>
      <c r="BM472" s="184" t="s">
        <v>608</v>
      </c>
    </row>
    <row r="473" spans="1:65" s="2" customFormat="1" ht="19.2">
      <c r="A473" s="34"/>
      <c r="B473" s="35"/>
      <c r="C473" s="36"/>
      <c r="D473" s="186" t="s">
        <v>123</v>
      </c>
      <c r="E473" s="36"/>
      <c r="F473" s="187" t="s">
        <v>607</v>
      </c>
      <c r="G473" s="36"/>
      <c r="H473" s="36"/>
      <c r="I473" s="188"/>
      <c r="J473" s="36"/>
      <c r="K473" s="36"/>
      <c r="L473" s="39"/>
      <c r="M473" s="189"/>
      <c r="N473" s="190"/>
      <c r="O473" s="64"/>
      <c r="P473" s="64"/>
      <c r="Q473" s="64"/>
      <c r="R473" s="64"/>
      <c r="S473" s="64"/>
      <c r="T473" s="65"/>
      <c r="U473" s="34"/>
      <c r="V473" s="34"/>
      <c r="W473" s="34"/>
      <c r="X473" s="34"/>
      <c r="Y473" s="34"/>
      <c r="Z473" s="34"/>
      <c r="AA473" s="34"/>
      <c r="AB473" s="34"/>
      <c r="AC473" s="34"/>
      <c r="AD473" s="34"/>
      <c r="AE473" s="34"/>
      <c r="AT473" s="17" t="s">
        <v>123</v>
      </c>
      <c r="AU473" s="17" t="s">
        <v>82</v>
      </c>
    </row>
    <row r="474" spans="1:65" s="2" customFormat="1" ht="13.8" customHeight="1">
      <c r="A474" s="34"/>
      <c r="B474" s="35"/>
      <c r="C474" s="173" t="s">
        <v>609</v>
      </c>
      <c r="D474" s="173" t="s">
        <v>117</v>
      </c>
      <c r="E474" s="174" t="s">
        <v>610</v>
      </c>
      <c r="F474" s="175" t="s">
        <v>611</v>
      </c>
      <c r="G474" s="176" t="s">
        <v>160</v>
      </c>
      <c r="H474" s="177">
        <v>220</v>
      </c>
      <c r="I474" s="178"/>
      <c r="J474" s="179">
        <f>ROUND(I474*H474,2)</f>
        <v>0</v>
      </c>
      <c r="K474" s="175" t="s">
        <v>19</v>
      </c>
      <c r="L474" s="39"/>
      <c r="M474" s="180" t="s">
        <v>19</v>
      </c>
      <c r="N474" s="181" t="s">
        <v>43</v>
      </c>
      <c r="O474" s="64"/>
      <c r="P474" s="182">
        <f>O474*H474</f>
        <v>0</v>
      </c>
      <c r="Q474" s="182">
        <v>0</v>
      </c>
      <c r="R474" s="182">
        <f>Q474*H474</f>
        <v>0</v>
      </c>
      <c r="S474" s="182">
        <v>0</v>
      </c>
      <c r="T474" s="183">
        <f>S474*H474</f>
        <v>0</v>
      </c>
      <c r="U474" s="34"/>
      <c r="V474" s="34"/>
      <c r="W474" s="34"/>
      <c r="X474" s="34"/>
      <c r="Y474" s="34"/>
      <c r="Z474" s="34"/>
      <c r="AA474" s="34"/>
      <c r="AB474" s="34"/>
      <c r="AC474" s="34"/>
      <c r="AD474" s="34"/>
      <c r="AE474" s="34"/>
      <c r="AR474" s="184" t="s">
        <v>121</v>
      </c>
      <c r="AT474" s="184" t="s">
        <v>117</v>
      </c>
      <c r="AU474" s="184" t="s">
        <v>82</v>
      </c>
      <c r="AY474" s="17" t="s">
        <v>114</v>
      </c>
      <c r="BE474" s="185">
        <f>IF(N474="základní",J474,0)</f>
        <v>0</v>
      </c>
      <c r="BF474" s="185">
        <f>IF(N474="snížená",J474,0)</f>
        <v>0</v>
      </c>
      <c r="BG474" s="185">
        <f>IF(N474="zákl. přenesená",J474,0)</f>
        <v>0</v>
      </c>
      <c r="BH474" s="185">
        <f>IF(N474="sníž. přenesená",J474,0)</f>
        <v>0</v>
      </c>
      <c r="BI474" s="185">
        <f>IF(N474="nulová",J474,0)</f>
        <v>0</v>
      </c>
      <c r="BJ474" s="17" t="s">
        <v>80</v>
      </c>
      <c r="BK474" s="185">
        <f>ROUND(I474*H474,2)</f>
        <v>0</v>
      </c>
      <c r="BL474" s="17" t="s">
        <v>121</v>
      </c>
      <c r="BM474" s="184" t="s">
        <v>612</v>
      </c>
    </row>
    <row r="475" spans="1:65" s="2" customFormat="1" ht="10.199999999999999">
      <c r="A475" s="34"/>
      <c r="B475" s="35"/>
      <c r="C475" s="36"/>
      <c r="D475" s="186" t="s">
        <v>123</v>
      </c>
      <c r="E475" s="36"/>
      <c r="F475" s="187" t="s">
        <v>611</v>
      </c>
      <c r="G475" s="36"/>
      <c r="H475" s="36"/>
      <c r="I475" s="188"/>
      <c r="J475" s="36"/>
      <c r="K475" s="36"/>
      <c r="L475" s="39"/>
      <c r="M475" s="189"/>
      <c r="N475" s="190"/>
      <c r="O475" s="64"/>
      <c r="P475" s="64"/>
      <c r="Q475" s="64"/>
      <c r="R475" s="64"/>
      <c r="S475" s="64"/>
      <c r="T475" s="65"/>
      <c r="U475" s="34"/>
      <c r="V475" s="34"/>
      <c r="W475" s="34"/>
      <c r="X475" s="34"/>
      <c r="Y475" s="34"/>
      <c r="Z475" s="34"/>
      <c r="AA475" s="34"/>
      <c r="AB475" s="34"/>
      <c r="AC475" s="34"/>
      <c r="AD475" s="34"/>
      <c r="AE475" s="34"/>
      <c r="AT475" s="17" t="s">
        <v>123</v>
      </c>
      <c r="AU475" s="17" t="s">
        <v>82</v>
      </c>
    </row>
    <row r="476" spans="1:65" s="13" customFormat="1" ht="10.199999999999999">
      <c r="B476" s="202"/>
      <c r="C476" s="203"/>
      <c r="D476" s="186" t="s">
        <v>137</v>
      </c>
      <c r="E476" s="204" t="s">
        <v>19</v>
      </c>
      <c r="F476" s="205" t="s">
        <v>613</v>
      </c>
      <c r="G476" s="203"/>
      <c r="H476" s="206">
        <v>220</v>
      </c>
      <c r="I476" s="207"/>
      <c r="J476" s="203"/>
      <c r="K476" s="203"/>
      <c r="L476" s="208"/>
      <c r="M476" s="209"/>
      <c r="N476" s="210"/>
      <c r="O476" s="210"/>
      <c r="P476" s="210"/>
      <c r="Q476" s="210"/>
      <c r="R476" s="210"/>
      <c r="S476" s="210"/>
      <c r="T476" s="211"/>
      <c r="AT476" s="212" t="s">
        <v>137</v>
      </c>
      <c r="AU476" s="212" t="s">
        <v>82</v>
      </c>
      <c r="AV476" s="13" t="s">
        <v>82</v>
      </c>
      <c r="AW476" s="13" t="s">
        <v>33</v>
      </c>
      <c r="AX476" s="13" t="s">
        <v>72</v>
      </c>
      <c r="AY476" s="212" t="s">
        <v>114</v>
      </c>
    </row>
    <row r="477" spans="1:65" s="14" customFormat="1" ht="10.199999999999999">
      <c r="B477" s="213"/>
      <c r="C477" s="214"/>
      <c r="D477" s="186" t="s">
        <v>137</v>
      </c>
      <c r="E477" s="215" t="s">
        <v>19</v>
      </c>
      <c r="F477" s="216" t="s">
        <v>139</v>
      </c>
      <c r="G477" s="214"/>
      <c r="H477" s="217">
        <v>220</v>
      </c>
      <c r="I477" s="218"/>
      <c r="J477" s="214"/>
      <c r="K477" s="214"/>
      <c r="L477" s="219"/>
      <c r="M477" s="220"/>
      <c r="N477" s="221"/>
      <c r="O477" s="221"/>
      <c r="P477" s="221"/>
      <c r="Q477" s="221"/>
      <c r="R477" s="221"/>
      <c r="S477" s="221"/>
      <c r="T477" s="222"/>
      <c r="AT477" s="223" t="s">
        <v>137</v>
      </c>
      <c r="AU477" s="223" t="s">
        <v>82</v>
      </c>
      <c r="AV477" s="14" t="s">
        <v>121</v>
      </c>
      <c r="AW477" s="14" t="s">
        <v>33</v>
      </c>
      <c r="AX477" s="14" t="s">
        <v>80</v>
      </c>
      <c r="AY477" s="223" t="s">
        <v>114</v>
      </c>
    </row>
    <row r="478" spans="1:65" s="2" customFormat="1" ht="13.8" customHeight="1">
      <c r="A478" s="34"/>
      <c r="B478" s="35"/>
      <c r="C478" s="192" t="s">
        <v>614</v>
      </c>
      <c r="D478" s="192" t="s">
        <v>131</v>
      </c>
      <c r="E478" s="193" t="s">
        <v>615</v>
      </c>
      <c r="F478" s="194" t="s">
        <v>616</v>
      </c>
      <c r="G478" s="195" t="s">
        <v>182</v>
      </c>
      <c r="H478" s="196">
        <v>446</v>
      </c>
      <c r="I478" s="197"/>
      <c r="J478" s="198">
        <f>ROUND(I478*H478,2)</f>
        <v>0</v>
      </c>
      <c r="K478" s="194" t="s">
        <v>19</v>
      </c>
      <c r="L478" s="199"/>
      <c r="M478" s="200" t="s">
        <v>19</v>
      </c>
      <c r="N478" s="201" t="s">
        <v>43</v>
      </c>
      <c r="O478" s="64"/>
      <c r="P478" s="182">
        <f>O478*H478</f>
        <v>0</v>
      </c>
      <c r="Q478" s="182">
        <v>0</v>
      </c>
      <c r="R478" s="182">
        <f>Q478*H478</f>
        <v>0</v>
      </c>
      <c r="S478" s="182">
        <v>0</v>
      </c>
      <c r="T478" s="183">
        <f>S478*H478</f>
        <v>0</v>
      </c>
      <c r="U478" s="34"/>
      <c r="V478" s="34"/>
      <c r="W478" s="34"/>
      <c r="X478" s="34"/>
      <c r="Y478" s="34"/>
      <c r="Z478" s="34"/>
      <c r="AA478" s="34"/>
      <c r="AB478" s="34"/>
      <c r="AC478" s="34"/>
      <c r="AD478" s="34"/>
      <c r="AE478" s="34"/>
      <c r="AR478" s="184" t="s">
        <v>135</v>
      </c>
      <c r="AT478" s="184" t="s">
        <v>131</v>
      </c>
      <c r="AU478" s="184" t="s">
        <v>82</v>
      </c>
      <c r="AY478" s="17" t="s">
        <v>114</v>
      </c>
      <c r="BE478" s="185">
        <f>IF(N478="základní",J478,0)</f>
        <v>0</v>
      </c>
      <c r="BF478" s="185">
        <f>IF(N478="snížená",J478,0)</f>
        <v>0</v>
      </c>
      <c r="BG478" s="185">
        <f>IF(N478="zákl. přenesená",J478,0)</f>
        <v>0</v>
      </c>
      <c r="BH478" s="185">
        <f>IF(N478="sníž. přenesená",J478,0)</f>
        <v>0</v>
      </c>
      <c r="BI478" s="185">
        <f>IF(N478="nulová",J478,0)</f>
        <v>0</v>
      </c>
      <c r="BJ478" s="17" t="s">
        <v>80</v>
      </c>
      <c r="BK478" s="185">
        <f>ROUND(I478*H478,2)</f>
        <v>0</v>
      </c>
      <c r="BL478" s="17" t="s">
        <v>121</v>
      </c>
      <c r="BM478" s="184" t="s">
        <v>617</v>
      </c>
    </row>
    <row r="479" spans="1:65" s="2" customFormat="1" ht="10.199999999999999">
      <c r="A479" s="34"/>
      <c r="B479" s="35"/>
      <c r="C479" s="36"/>
      <c r="D479" s="186" t="s">
        <v>123</v>
      </c>
      <c r="E479" s="36"/>
      <c r="F479" s="187" t="s">
        <v>616</v>
      </c>
      <c r="G479" s="36"/>
      <c r="H479" s="36"/>
      <c r="I479" s="188"/>
      <c r="J479" s="36"/>
      <c r="K479" s="36"/>
      <c r="L479" s="39"/>
      <c r="M479" s="189"/>
      <c r="N479" s="190"/>
      <c r="O479" s="64"/>
      <c r="P479" s="64"/>
      <c r="Q479" s="64"/>
      <c r="R479" s="64"/>
      <c r="S479" s="64"/>
      <c r="T479" s="65"/>
      <c r="U479" s="34"/>
      <c r="V479" s="34"/>
      <c r="W479" s="34"/>
      <c r="X479" s="34"/>
      <c r="Y479" s="34"/>
      <c r="Z479" s="34"/>
      <c r="AA479" s="34"/>
      <c r="AB479" s="34"/>
      <c r="AC479" s="34"/>
      <c r="AD479" s="34"/>
      <c r="AE479" s="34"/>
      <c r="AT479" s="17" t="s">
        <v>123</v>
      </c>
      <c r="AU479" s="17" t="s">
        <v>82</v>
      </c>
    </row>
    <row r="480" spans="1:65" s="2" customFormat="1" ht="28.8">
      <c r="A480" s="34"/>
      <c r="B480" s="35"/>
      <c r="C480" s="36"/>
      <c r="D480" s="186" t="s">
        <v>124</v>
      </c>
      <c r="E480" s="36"/>
      <c r="F480" s="191" t="s">
        <v>241</v>
      </c>
      <c r="G480" s="36"/>
      <c r="H480" s="36"/>
      <c r="I480" s="188"/>
      <c r="J480" s="36"/>
      <c r="K480" s="36"/>
      <c r="L480" s="39"/>
      <c r="M480" s="189"/>
      <c r="N480" s="190"/>
      <c r="O480" s="64"/>
      <c r="P480" s="64"/>
      <c r="Q480" s="64"/>
      <c r="R480" s="64"/>
      <c r="S480" s="64"/>
      <c r="T480" s="65"/>
      <c r="U480" s="34"/>
      <c r="V480" s="34"/>
      <c r="W480" s="34"/>
      <c r="X480" s="34"/>
      <c r="Y480" s="34"/>
      <c r="Z480" s="34"/>
      <c r="AA480" s="34"/>
      <c r="AB480" s="34"/>
      <c r="AC480" s="34"/>
      <c r="AD480" s="34"/>
      <c r="AE480" s="34"/>
      <c r="AT480" s="17" t="s">
        <v>124</v>
      </c>
      <c r="AU480" s="17" t="s">
        <v>82</v>
      </c>
    </row>
    <row r="481" spans="1:65" s="2" customFormat="1" ht="13.8" customHeight="1">
      <c r="A481" s="34"/>
      <c r="B481" s="35"/>
      <c r="C481" s="192" t="s">
        <v>618</v>
      </c>
      <c r="D481" s="192" t="s">
        <v>131</v>
      </c>
      <c r="E481" s="193" t="s">
        <v>619</v>
      </c>
      <c r="F481" s="194" t="s">
        <v>620</v>
      </c>
      <c r="G481" s="195" t="s">
        <v>182</v>
      </c>
      <c r="H481" s="196">
        <v>452</v>
      </c>
      <c r="I481" s="197"/>
      <c r="J481" s="198">
        <f>ROUND(I481*H481,2)</f>
        <v>0</v>
      </c>
      <c r="K481" s="194" t="s">
        <v>19</v>
      </c>
      <c r="L481" s="199"/>
      <c r="M481" s="200" t="s">
        <v>19</v>
      </c>
      <c r="N481" s="201" t="s">
        <v>43</v>
      </c>
      <c r="O481" s="64"/>
      <c r="P481" s="182">
        <f>O481*H481</f>
        <v>0</v>
      </c>
      <c r="Q481" s="182">
        <v>0</v>
      </c>
      <c r="R481" s="182">
        <f>Q481*H481</f>
        <v>0</v>
      </c>
      <c r="S481" s="182">
        <v>0</v>
      </c>
      <c r="T481" s="183">
        <f>S481*H481</f>
        <v>0</v>
      </c>
      <c r="U481" s="34"/>
      <c r="V481" s="34"/>
      <c r="W481" s="34"/>
      <c r="X481" s="34"/>
      <c r="Y481" s="34"/>
      <c r="Z481" s="34"/>
      <c r="AA481" s="34"/>
      <c r="AB481" s="34"/>
      <c r="AC481" s="34"/>
      <c r="AD481" s="34"/>
      <c r="AE481" s="34"/>
      <c r="AR481" s="184" t="s">
        <v>135</v>
      </c>
      <c r="AT481" s="184" t="s">
        <v>131</v>
      </c>
      <c r="AU481" s="184" t="s">
        <v>82</v>
      </c>
      <c r="AY481" s="17" t="s">
        <v>114</v>
      </c>
      <c r="BE481" s="185">
        <f>IF(N481="základní",J481,0)</f>
        <v>0</v>
      </c>
      <c r="BF481" s="185">
        <f>IF(N481="snížená",J481,0)</f>
        <v>0</v>
      </c>
      <c r="BG481" s="185">
        <f>IF(N481="zákl. přenesená",J481,0)</f>
        <v>0</v>
      </c>
      <c r="BH481" s="185">
        <f>IF(N481="sníž. přenesená",J481,0)</f>
        <v>0</v>
      </c>
      <c r="BI481" s="185">
        <f>IF(N481="nulová",J481,0)</f>
        <v>0</v>
      </c>
      <c r="BJ481" s="17" t="s">
        <v>80</v>
      </c>
      <c r="BK481" s="185">
        <f>ROUND(I481*H481,2)</f>
        <v>0</v>
      </c>
      <c r="BL481" s="17" t="s">
        <v>121</v>
      </c>
      <c r="BM481" s="184" t="s">
        <v>621</v>
      </c>
    </row>
    <row r="482" spans="1:65" s="2" customFormat="1" ht="10.199999999999999">
      <c r="A482" s="34"/>
      <c r="B482" s="35"/>
      <c r="C482" s="36"/>
      <c r="D482" s="186" t="s">
        <v>123</v>
      </c>
      <c r="E482" s="36"/>
      <c r="F482" s="187" t="s">
        <v>620</v>
      </c>
      <c r="G482" s="36"/>
      <c r="H482" s="36"/>
      <c r="I482" s="188"/>
      <c r="J482" s="36"/>
      <c r="K482" s="36"/>
      <c r="L482" s="39"/>
      <c r="M482" s="189"/>
      <c r="N482" s="190"/>
      <c r="O482" s="64"/>
      <c r="P482" s="64"/>
      <c r="Q482" s="64"/>
      <c r="R482" s="64"/>
      <c r="S482" s="64"/>
      <c r="T482" s="65"/>
      <c r="U482" s="34"/>
      <c r="V482" s="34"/>
      <c r="W482" s="34"/>
      <c r="X482" s="34"/>
      <c r="Y482" s="34"/>
      <c r="Z482" s="34"/>
      <c r="AA482" s="34"/>
      <c r="AB482" s="34"/>
      <c r="AC482" s="34"/>
      <c r="AD482" s="34"/>
      <c r="AE482" s="34"/>
      <c r="AT482" s="17" t="s">
        <v>123</v>
      </c>
      <c r="AU482" s="17" t="s">
        <v>82</v>
      </c>
    </row>
    <row r="483" spans="1:65" s="2" customFormat="1" ht="28.8">
      <c r="A483" s="34"/>
      <c r="B483" s="35"/>
      <c r="C483" s="36"/>
      <c r="D483" s="186" t="s">
        <v>124</v>
      </c>
      <c r="E483" s="36"/>
      <c r="F483" s="191" t="s">
        <v>241</v>
      </c>
      <c r="G483" s="36"/>
      <c r="H483" s="36"/>
      <c r="I483" s="188"/>
      <c r="J483" s="36"/>
      <c r="K483" s="36"/>
      <c r="L483" s="39"/>
      <c r="M483" s="189"/>
      <c r="N483" s="190"/>
      <c r="O483" s="64"/>
      <c r="P483" s="64"/>
      <c r="Q483" s="64"/>
      <c r="R483" s="64"/>
      <c r="S483" s="64"/>
      <c r="T483" s="65"/>
      <c r="U483" s="34"/>
      <c r="V483" s="34"/>
      <c r="W483" s="34"/>
      <c r="X483" s="34"/>
      <c r="Y483" s="34"/>
      <c r="Z483" s="34"/>
      <c r="AA483" s="34"/>
      <c r="AB483" s="34"/>
      <c r="AC483" s="34"/>
      <c r="AD483" s="34"/>
      <c r="AE483" s="34"/>
      <c r="AT483" s="17" t="s">
        <v>124</v>
      </c>
      <c r="AU483" s="17" t="s">
        <v>82</v>
      </c>
    </row>
    <row r="484" spans="1:65" s="2" customFormat="1" ht="13.8" customHeight="1">
      <c r="A484" s="34"/>
      <c r="B484" s="35"/>
      <c r="C484" s="192" t="s">
        <v>622</v>
      </c>
      <c r="D484" s="192" t="s">
        <v>131</v>
      </c>
      <c r="E484" s="193" t="s">
        <v>132</v>
      </c>
      <c r="F484" s="194" t="s">
        <v>133</v>
      </c>
      <c r="G484" s="195" t="s">
        <v>134</v>
      </c>
      <c r="H484" s="196">
        <v>22</v>
      </c>
      <c r="I484" s="197"/>
      <c r="J484" s="198">
        <f>ROUND(I484*H484,2)</f>
        <v>0</v>
      </c>
      <c r="K484" s="194" t="s">
        <v>19</v>
      </c>
      <c r="L484" s="199"/>
      <c r="M484" s="200" t="s">
        <v>19</v>
      </c>
      <c r="N484" s="201" t="s">
        <v>43</v>
      </c>
      <c r="O484" s="64"/>
      <c r="P484" s="182">
        <f>O484*H484</f>
        <v>0</v>
      </c>
      <c r="Q484" s="182">
        <v>0</v>
      </c>
      <c r="R484" s="182">
        <f>Q484*H484</f>
        <v>0</v>
      </c>
      <c r="S484" s="182">
        <v>0</v>
      </c>
      <c r="T484" s="183">
        <f>S484*H484</f>
        <v>0</v>
      </c>
      <c r="U484" s="34"/>
      <c r="V484" s="34"/>
      <c r="W484" s="34"/>
      <c r="X484" s="34"/>
      <c r="Y484" s="34"/>
      <c r="Z484" s="34"/>
      <c r="AA484" s="34"/>
      <c r="AB484" s="34"/>
      <c r="AC484" s="34"/>
      <c r="AD484" s="34"/>
      <c r="AE484" s="34"/>
      <c r="AR484" s="184" t="s">
        <v>135</v>
      </c>
      <c r="AT484" s="184" t="s">
        <v>131</v>
      </c>
      <c r="AU484" s="184" t="s">
        <v>82</v>
      </c>
      <c r="AY484" s="17" t="s">
        <v>114</v>
      </c>
      <c r="BE484" s="185">
        <f>IF(N484="základní",J484,0)</f>
        <v>0</v>
      </c>
      <c r="BF484" s="185">
        <f>IF(N484="snížená",J484,0)</f>
        <v>0</v>
      </c>
      <c r="BG484" s="185">
        <f>IF(N484="zákl. přenesená",J484,0)</f>
        <v>0</v>
      </c>
      <c r="BH484" s="185">
        <f>IF(N484="sníž. přenesená",J484,0)</f>
        <v>0</v>
      </c>
      <c r="BI484" s="185">
        <f>IF(N484="nulová",J484,0)</f>
        <v>0</v>
      </c>
      <c r="BJ484" s="17" t="s">
        <v>80</v>
      </c>
      <c r="BK484" s="185">
        <f>ROUND(I484*H484,2)</f>
        <v>0</v>
      </c>
      <c r="BL484" s="17" t="s">
        <v>121</v>
      </c>
      <c r="BM484" s="184" t="s">
        <v>623</v>
      </c>
    </row>
    <row r="485" spans="1:65" s="2" customFormat="1" ht="10.199999999999999">
      <c r="A485" s="34"/>
      <c r="B485" s="35"/>
      <c r="C485" s="36"/>
      <c r="D485" s="186" t="s">
        <v>123</v>
      </c>
      <c r="E485" s="36"/>
      <c r="F485" s="187" t="s">
        <v>133</v>
      </c>
      <c r="G485" s="36"/>
      <c r="H485" s="36"/>
      <c r="I485" s="188"/>
      <c r="J485" s="36"/>
      <c r="K485" s="36"/>
      <c r="L485" s="39"/>
      <c r="M485" s="189"/>
      <c r="N485" s="190"/>
      <c r="O485" s="64"/>
      <c r="P485" s="64"/>
      <c r="Q485" s="64"/>
      <c r="R485" s="64"/>
      <c r="S485" s="64"/>
      <c r="T485" s="65"/>
      <c r="U485" s="34"/>
      <c r="V485" s="34"/>
      <c r="W485" s="34"/>
      <c r="X485" s="34"/>
      <c r="Y485" s="34"/>
      <c r="Z485" s="34"/>
      <c r="AA485" s="34"/>
      <c r="AB485" s="34"/>
      <c r="AC485" s="34"/>
      <c r="AD485" s="34"/>
      <c r="AE485" s="34"/>
      <c r="AT485" s="17" t="s">
        <v>123</v>
      </c>
      <c r="AU485" s="17" t="s">
        <v>82</v>
      </c>
    </row>
    <row r="486" spans="1:65" s="2" customFormat="1" ht="28.8">
      <c r="A486" s="34"/>
      <c r="B486" s="35"/>
      <c r="C486" s="36"/>
      <c r="D486" s="186" t="s">
        <v>124</v>
      </c>
      <c r="E486" s="36"/>
      <c r="F486" s="191" t="s">
        <v>624</v>
      </c>
      <c r="G486" s="36"/>
      <c r="H486" s="36"/>
      <c r="I486" s="188"/>
      <c r="J486" s="36"/>
      <c r="K486" s="36"/>
      <c r="L486" s="39"/>
      <c r="M486" s="189"/>
      <c r="N486" s="190"/>
      <c r="O486" s="64"/>
      <c r="P486" s="64"/>
      <c r="Q486" s="64"/>
      <c r="R486" s="64"/>
      <c r="S486" s="64"/>
      <c r="T486" s="65"/>
      <c r="U486" s="34"/>
      <c r="V486" s="34"/>
      <c r="W486" s="34"/>
      <c r="X486" s="34"/>
      <c r="Y486" s="34"/>
      <c r="Z486" s="34"/>
      <c r="AA486" s="34"/>
      <c r="AB486" s="34"/>
      <c r="AC486" s="34"/>
      <c r="AD486" s="34"/>
      <c r="AE486" s="34"/>
      <c r="AT486" s="17" t="s">
        <v>124</v>
      </c>
      <c r="AU486" s="17" t="s">
        <v>82</v>
      </c>
    </row>
    <row r="487" spans="1:65" s="13" customFormat="1" ht="10.199999999999999">
      <c r="B487" s="202"/>
      <c r="C487" s="203"/>
      <c r="D487" s="186" t="s">
        <v>137</v>
      </c>
      <c r="E487" s="204" t="s">
        <v>19</v>
      </c>
      <c r="F487" s="205" t="s">
        <v>625</v>
      </c>
      <c r="G487" s="203"/>
      <c r="H487" s="206">
        <v>22</v>
      </c>
      <c r="I487" s="207"/>
      <c r="J487" s="203"/>
      <c r="K487" s="203"/>
      <c r="L487" s="208"/>
      <c r="M487" s="209"/>
      <c r="N487" s="210"/>
      <c r="O487" s="210"/>
      <c r="P487" s="210"/>
      <c r="Q487" s="210"/>
      <c r="R487" s="210"/>
      <c r="S487" s="210"/>
      <c r="T487" s="211"/>
      <c r="AT487" s="212" t="s">
        <v>137</v>
      </c>
      <c r="AU487" s="212" t="s">
        <v>82</v>
      </c>
      <c r="AV487" s="13" t="s">
        <v>82</v>
      </c>
      <c r="AW487" s="13" t="s">
        <v>33</v>
      </c>
      <c r="AX487" s="13" t="s">
        <v>72</v>
      </c>
      <c r="AY487" s="212" t="s">
        <v>114</v>
      </c>
    </row>
    <row r="488" spans="1:65" s="14" customFormat="1" ht="10.199999999999999">
      <c r="B488" s="213"/>
      <c r="C488" s="214"/>
      <c r="D488" s="186" t="s">
        <v>137</v>
      </c>
      <c r="E488" s="215" t="s">
        <v>19</v>
      </c>
      <c r="F488" s="216" t="s">
        <v>139</v>
      </c>
      <c r="G488" s="214"/>
      <c r="H488" s="217">
        <v>22</v>
      </c>
      <c r="I488" s="218"/>
      <c r="J488" s="214"/>
      <c r="K488" s="214"/>
      <c r="L488" s="219"/>
      <c r="M488" s="220"/>
      <c r="N488" s="221"/>
      <c r="O488" s="221"/>
      <c r="P488" s="221"/>
      <c r="Q488" s="221"/>
      <c r="R488" s="221"/>
      <c r="S488" s="221"/>
      <c r="T488" s="222"/>
      <c r="AT488" s="223" t="s">
        <v>137</v>
      </c>
      <c r="AU488" s="223" t="s">
        <v>82</v>
      </c>
      <c r="AV488" s="14" t="s">
        <v>121</v>
      </c>
      <c r="AW488" s="14" t="s">
        <v>33</v>
      </c>
      <c r="AX488" s="14" t="s">
        <v>80</v>
      </c>
      <c r="AY488" s="223" t="s">
        <v>114</v>
      </c>
    </row>
    <row r="489" spans="1:65" s="2" customFormat="1" ht="13.8" customHeight="1">
      <c r="A489" s="34"/>
      <c r="B489" s="35"/>
      <c r="C489" s="192" t="s">
        <v>626</v>
      </c>
      <c r="D489" s="192" t="s">
        <v>131</v>
      </c>
      <c r="E489" s="193" t="s">
        <v>627</v>
      </c>
      <c r="F489" s="194" t="s">
        <v>628</v>
      </c>
      <c r="G489" s="195" t="s">
        <v>128</v>
      </c>
      <c r="H489" s="196">
        <v>1.8180000000000001</v>
      </c>
      <c r="I489" s="197"/>
      <c r="J489" s="198">
        <f>ROUND(I489*H489,2)</f>
        <v>0</v>
      </c>
      <c r="K489" s="194" t="s">
        <v>19</v>
      </c>
      <c r="L489" s="199"/>
      <c r="M489" s="200" t="s">
        <v>19</v>
      </c>
      <c r="N489" s="201" t="s">
        <v>43</v>
      </c>
      <c r="O489" s="64"/>
      <c r="P489" s="182">
        <f>O489*H489</f>
        <v>0</v>
      </c>
      <c r="Q489" s="182">
        <v>0</v>
      </c>
      <c r="R489" s="182">
        <f>Q489*H489</f>
        <v>0</v>
      </c>
      <c r="S489" s="182">
        <v>0</v>
      </c>
      <c r="T489" s="183">
        <f>S489*H489</f>
        <v>0</v>
      </c>
      <c r="U489" s="34"/>
      <c r="V489" s="34"/>
      <c r="W489" s="34"/>
      <c r="X489" s="34"/>
      <c r="Y489" s="34"/>
      <c r="Z489" s="34"/>
      <c r="AA489" s="34"/>
      <c r="AB489" s="34"/>
      <c r="AC489" s="34"/>
      <c r="AD489" s="34"/>
      <c r="AE489" s="34"/>
      <c r="AR489" s="184" t="s">
        <v>135</v>
      </c>
      <c r="AT489" s="184" t="s">
        <v>131</v>
      </c>
      <c r="AU489" s="184" t="s">
        <v>82</v>
      </c>
      <c r="AY489" s="17" t="s">
        <v>114</v>
      </c>
      <c r="BE489" s="185">
        <f>IF(N489="základní",J489,0)</f>
        <v>0</v>
      </c>
      <c r="BF489" s="185">
        <f>IF(N489="snížená",J489,0)</f>
        <v>0</v>
      </c>
      <c r="BG489" s="185">
        <f>IF(N489="zákl. přenesená",J489,0)</f>
        <v>0</v>
      </c>
      <c r="BH489" s="185">
        <f>IF(N489="sníž. přenesená",J489,0)</f>
        <v>0</v>
      </c>
      <c r="BI489" s="185">
        <f>IF(N489="nulová",J489,0)</f>
        <v>0</v>
      </c>
      <c r="BJ489" s="17" t="s">
        <v>80</v>
      </c>
      <c r="BK489" s="185">
        <f>ROUND(I489*H489,2)</f>
        <v>0</v>
      </c>
      <c r="BL489" s="17" t="s">
        <v>121</v>
      </c>
      <c r="BM489" s="184" t="s">
        <v>629</v>
      </c>
    </row>
    <row r="490" spans="1:65" s="2" customFormat="1" ht="10.199999999999999">
      <c r="A490" s="34"/>
      <c r="B490" s="35"/>
      <c r="C490" s="36"/>
      <c r="D490" s="186" t="s">
        <v>123</v>
      </c>
      <c r="E490" s="36"/>
      <c r="F490" s="187" t="s">
        <v>628</v>
      </c>
      <c r="G490" s="36"/>
      <c r="H490" s="36"/>
      <c r="I490" s="188"/>
      <c r="J490" s="36"/>
      <c r="K490" s="36"/>
      <c r="L490" s="39"/>
      <c r="M490" s="189"/>
      <c r="N490" s="190"/>
      <c r="O490" s="64"/>
      <c r="P490" s="64"/>
      <c r="Q490" s="64"/>
      <c r="R490" s="64"/>
      <c r="S490" s="64"/>
      <c r="T490" s="65"/>
      <c r="U490" s="34"/>
      <c r="V490" s="34"/>
      <c r="W490" s="34"/>
      <c r="X490" s="34"/>
      <c r="Y490" s="34"/>
      <c r="Z490" s="34"/>
      <c r="AA490" s="34"/>
      <c r="AB490" s="34"/>
      <c r="AC490" s="34"/>
      <c r="AD490" s="34"/>
      <c r="AE490" s="34"/>
      <c r="AT490" s="17" t="s">
        <v>123</v>
      </c>
      <c r="AU490" s="17" t="s">
        <v>82</v>
      </c>
    </row>
    <row r="491" spans="1:65" s="13" customFormat="1" ht="10.199999999999999">
      <c r="B491" s="202"/>
      <c r="C491" s="203"/>
      <c r="D491" s="186" t="s">
        <v>137</v>
      </c>
      <c r="E491" s="204" t="s">
        <v>19</v>
      </c>
      <c r="F491" s="205" t="s">
        <v>630</v>
      </c>
      <c r="G491" s="203"/>
      <c r="H491" s="206">
        <v>1.8180000000000001</v>
      </c>
      <c r="I491" s="207"/>
      <c r="J491" s="203"/>
      <c r="K491" s="203"/>
      <c r="L491" s="208"/>
      <c r="M491" s="209"/>
      <c r="N491" s="210"/>
      <c r="O491" s="210"/>
      <c r="P491" s="210"/>
      <c r="Q491" s="210"/>
      <c r="R491" s="210"/>
      <c r="S491" s="210"/>
      <c r="T491" s="211"/>
      <c r="AT491" s="212" t="s">
        <v>137</v>
      </c>
      <c r="AU491" s="212" t="s">
        <v>82</v>
      </c>
      <c r="AV491" s="13" t="s">
        <v>82</v>
      </c>
      <c r="AW491" s="13" t="s">
        <v>33</v>
      </c>
      <c r="AX491" s="13" t="s">
        <v>72</v>
      </c>
      <c r="AY491" s="212" t="s">
        <v>114</v>
      </c>
    </row>
    <row r="492" spans="1:65" s="14" customFormat="1" ht="10.199999999999999">
      <c r="B492" s="213"/>
      <c r="C492" s="214"/>
      <c r="D492" s="186" t="s">
        <v>137</v>
      </c>
      <c r="E492" s="215" t="s">
        <v>19</v>
      </c>
      <c r="F492" s="216" t="s">
        <v>139</v>
      </c>
      <c r="G492" s="214"/>
      <c r="H492" s="217">
        <v>1.8180000000000001</v>
      </c>
      <c r="I492" s="218"/>
      <c r="J492" s="214"/>
      <c r="K492" s="214"/>
      <c r="L492" s="219"/>
      <c r="M492" s="220"/>
      <c r="N492" s="221"/>
      <c r="O492" s="221"/>
      <c r="P492" s="221"/>
      <c r="Q492" s="221"/>
      <c r="R492" s="221"/>
      <c r="S492" s="221"/>
      <c r="T492" s="222"/>
      <c r="AT492" s="223" t="s">
        <v>137</v>
      </c>
      <c r="AU492" s="223" t="s">
        <v>82</v>
      </c>
      <c r="AV492" s="14" t="s">
        <v>121</v>
      </c>
      <c r="AW492" s="14" t="s">
        <v>33</v>
      </c>
      <c r="AX492" s="14" t="s">
        <v>80</v>
      </c>
      <c r="AY492" s="223" t="s">
        <v>114</v>
      </c>
    </row>
    <row r="493" spans="1:65" s="2" customFormat="1" ht="13.8" customHeight="1">
      <c r="A493" s="34"/>
      <c r="B493" s="35"/>
      <c r="C493" s="192" t="s">
        <v>631</v>
      </c>
      <c r="D493" s="192" t="s">
        <v>131</v>
      </c>
      <c r="E493" s="193" t="s">
        <v>632</v>
      </c>
      <c r="F493" s="194" t="s">
        <v>633</v>
      </c>
      <c r="G493" s="195" t="s">
        <v>134</v>
      </c>
      <c r="H493" s="196">
        <v>39.325000000000003</v>
      </c>
      <c r="I493" s="197"/>
      <c r="J493" s="198">
        <f>ROUND(I493*H493,2)</f>
        <v>0</v>
      </c>
      <c r="K493" s="194" t="s">
        <v>19</v>
      </c>
      <c r="L493" s="199"/>
      <c r="M493" s="200" t="s">
        <v>19</v>
      </c>
      <c r="N493" s="201" t="s">
        <v>43</v>
      </c>
      <c r="O493" s="64"/>
      <c r="P493" s="182">
        <f>O493*H493</f>
        <v>0</v>
      </c>
      <c r="Q493" s="182">
        <v>0</v>
      </c>
      <c r="R493" s="182">
        <f>Q493*H493</f>
        <v>0</v>
      </c>
      <c r="S493" s="182">
        <v>0</v>
      </c>
      <c r="T493" s="183">
        <f>S493*H493</f>
        <v>0</v>
      </c>
      <c r="U493" s="34"/>
      <c r="V493" s="34"/>
      <c r="W493" s="34"/>
      <c r="X493" s="34"/>
      <c r="Y493" s="34"/>
      <c r="Z493" s="34"/>
      <c r="AA493" s="34"/>
      <c r="AB493" s="34"/>
      <c r="AC493" s="34"/>
      <c r="AD493" s="34"/>
      <c r="AE493" s="34"/>
      <c r="AR493" s="184" t="s">
        <v>135</v>
      </c>
      <c r="AT493" s="184" t="s">
        <v>131</v>
      </c>
      <c r="AU493" s="184" t="s">
        <v>82</v>
      </c>
      <c r="AY493" s="17" t="s">
        <v>114</v>
      </c>
      <c r="BE493" s="185">
        <f>IF(N493="základní",J493,0)</f>
        <v>0</v>
      </c>
      <c r="BF493" s="185">
        <f>IF(N493="snížená",J493,0)</f>
        <v>0</v>
      </c>
      <c r="BG493" s="185">
        <f>IF(N493="zákl. přenesená",J493,0)</f>
        <v>0</v>
      </c>
      <c r="BH493" s="185">
        <f>IF(N493="sníž. přenesená",J493,0)</f>
        <v>0</v>
      </c>
      <c r="BI493" s="185">
        <f>IF(N493="nulová",J493,0)</f>
        <v>0</v>
      </c>
      <c r="BJ493" s="17" t="s">
        <v>80</v>
      </c>
      <c r="BK493" s="185">
        <f>ROUND(I493*H493,2)</f>
        <v>0</v>
      </c>
      <c r="BL493" s="17" t="s">
        <v>121</v>
      </c>
      <c r="BM493" s="184" t="s">
        <v>634</v>
      </c>
    </row>
    <row r="494" spans="1:65" s="2" customFormat="1" ht="10.199999999999999">
      <c r="A494" s="34"/>
      <c r="B494" s="35"/>
      <c r="C494" s="36"/>
      <c r="D494" s="186" t="s">
        <v>123</v>
      </c>
      <c r="E494" s="36"/>
      <c r="F494" s="187" t="s">
        <v>633</v>
      </c>
      <c r="G494" s="36"/>
      <c r="H494" s="36"/>
      <c r="I494" s="188"/>
      <c r="J494" s="36"/>
      <c r="K494" s="36"/>
      <c r="L494" s="39"/>
      <c r="M494" s="189"/>
      <c r="N494" s="190"/>
      <c r="O494" s="64"/>
      <c r="P494" s="64"/>
      <c r="Q494" s="64"/>
      <c r="R494" s="64"/>
      <c r="S494" s="64"/>
      <c r="T494" s="65"/>
      <c r="U494" s="34"/>
      <c r="V494" s="34"/>
      <c r="W494" s="34"/>
      <c r="X494" s="34"/>
      <c r="Y494" s="34"/>
      <c r="Z494" s="34"/>
      <c r="AA494" s="34"/>
      <c r="AB494" s="34"/>
      <c r="AC494" s="34"/>
      <c r="AD494" s="34"/>
      <c r="AE494" s="34"/>
      <c r="AT494" s="17" t="s">
        <v>123</v>
      </c>
      <c r="AU494" s="17" t="s">
        <v>82</v>
      </c>
    </row>
    <row r="495" spans="1:65" s="13" customFormat="1" ht="10.199999999999999">
      <c r="B495" s="202"/>
      <c r="C495" s="203"/>
      <c r="D495" s="186" t="s">
        <v>137</v>
      </c>
      <c r="E495" s="204" t="s">
        <v>19</v>
      </c>
      <c r="F495" s="205" t="s">
        <v>635</v>
      </c>
      <c r="G495" s="203"/>
      <c r="H495" s="206">
        <v>39.325000000000003</v>
      </c>
      <c r="I495" s="207"/>
      <c r="J495" s="203"/>
      <c r="K495" s="203"/>
      <c r="L495" s="208"/>
      <c r="M495" s="209"/>
      <c r="N495" s="210"/>
      <c r="O495" s="210"/>
      <c r="P495" s="210"/>
      <c r="Q495" s="210"/>
      <c r="R495" s="210"/>
      <c r="S495" s="210"/>
      <c r="T495" s="211"/>
      <c r="AT495" s="212" t="s">
        <v>137</v>
      </c>
      <c r="AU495" s="212" t="s">
        <v>82</v>
      </c>
      <c r="AV495" s="13" t="s">
        <v>82</v>
      </c>
      <c r="AW495" s="13" t="s">
        <v>33</v>
      </c>
      <c r="AX495" s="13" t="s">
        <v>72</v>
      </c>
      <c r="AY495" s="212" t="s">
        <v>114</v>
      </c>
    </row>
    <row r="496" spans="1:65" s="14" customFormat="1" ht="10.199999999999999">
      <c r="B496" s="213"/>
      <c r="C496" s="214"/>
      <c r="D496" s="186" t="s">
        <v>137</v>
      </c>
      <c r="E496" s="215" t="s">
        <v>19</v>
      </c>
      <c r="F496" s="216" t="s">
        <v>139</v>
      </c>
      <c r="G496" s="214"/>
      <c r="H496" s="217">
        <v>39.325000000000003</v>
      </c>
      <c r="I496" s="218"/>
      <c r="J496" s="214"/>
      <c r="K496" s="214"/>
      <c r="L496" s="219"/>
      <c r="M496" s="220"/>
      <c r="N496" s="221"/>
      <c r="O496" s="221"/>
      <c r="P496" s="221"/>
      <c r="Q496" s="221"/>
      <c r="R496" s="221"/>
      <c r="S496" s="221"/>
      <c r="T496" s="222"/>
      <c r="AT496" s="223" t="s">
        <v>137</v>
      </c>
      <c r="AU496" s="223" t="s">
        <v>82</v>
      </c>
      <c r="AV496" s="14" t="s">
        <v>121</v>
      </c>
      <c r="AW496" s="14" t="s">
        <v>33</v>
      </c>
      <c r="AX496" s="14" t="s">
        <v>80</v>
      </c>
      <c r="AY496" s="223" t="s">
        <v>114</v>
      </c>
    </row>
    <row r="497" spans="1:65" s="2" customFormat="1" ht="13.8" customHeight="1">
      <c r="A497" s="34"/>
      <c r="B497" s="35"/>
      <c r="C497" s="173" t="s">
        <v>636</v>
      </c>
      <c r="D497" s="173" t="s">
        <v>117</v>
      </c>
      <c r="E497" s="174" t="s">
        <v>637</v>
      </c>
      <c r="F497" s="175" t="s">
        <v>638</v>
      </c>
      <c r="G497" s="176" t="s">
        <v>134</v>
      </c>
      <c r="H497" s="177">
        <v>594.28800000000001</v>
      </c>
      <c r="I497" s="178"/>
      <c r="J497" s="179">
        <f>ROUND(I497*H497,2)</f>
        <v>0</v>
      </c>
      <c r="K497" s="175" t="s">
        <v>19</v>
      </c>
      <c r="L497" s="39"/>
      <c r="M497" s="180" t="s">
        <v>19</v>
      </c>
      <c r="N497" s="181" t="s">
        <v>43</v>
      </c>
      <c r="O497" s="64"/>
      <c r="P497" s="182">
        <f>O497*H497</f>
        <v>0</v>
      </c>
      <c r="Q497" s="182">
        <v>0</v>
      </c>
      <c r="R497" s="182">
        <f>Q497*H497</f>
        <v>0</v>
      </c>
      <c r="S497" s="182">
        <v>0</v>
      </c>
      <c r="T497" s="183">
        <f>S497*H497</f>
        <v>0</v>
      </c>
      <c r="U497" s="34"/>
      <c r="V497" s="34"/>
      <c r="W497" s="34"/>
      <c r="X497" s="34"/>
      <c r="Y497" s="34"/>
      <c r="Z497" s="34"/>
      <c r="AA497" s="34"/>
      <c r="AB497" s="34"/>
      <c r="AC497" s="34"/>
      <c r="AD497" s="34"/>
      <c r="AE497" s="34"/>
      <c r="AR497" s="184" t="s">
        <v>121</v>
      </c>
      <c r="AT497" s="184" t="s">
        <v>117</v>
      </c>
      <c r="AU497" s="184" t="s">
        <v>82</v>
      </c>
      <c r="AY497" s="17" t="s">
        <v>114</v>
      </c>
      <c r="BE497" s="185">
        <f>IF(N497="základní",J497,0)</f>
        <v>0</v>
      </c>
      <c r="BF497" s="185">
        <f>IF(N497="snížená",J497,0)</f>
        <v>0</v>
      </c>
      <c r="BG497" s="185">
        <f>IF(N497="zákl. přenesená",J497,0)</f>
        <v>0</v>
      </c>
      <c r="BH497" s="185">
        <f>IF(N497="sníž. přenesená",J497,0)</f>
        <v>0</v>
      </c>
      <c r="BI497" s="185">
        <f>IF(N497="nulová",J497,0)</f>
        <v>0</v>
      </c>
      <c r="BJ497" s="17" t="s">
        <v>80</v>
      </c>
      <c r="BK497" s="185">
        <f>ROUND(I497*H497,2)</f>
        <v>0</v>
      </c>
      <c r="BL497" s="17" t="s">
        <v>121</v>
      </c>
      <c r="BM497" s="184" t="s">
        <v>639</v>
      </c>
    </row>
    <row r="498" spans="1:65" s="2" customFormat="1" ht="10.199999999999999">
      <c r="A498" s="34"/>
      <c r="B498" s="35"/>
      <c r="C498" s="36"/>
      <c r="D498" s="186" t="s">
        <v>123</v>
      </c>
      <c r="E498" s="36"/>
      <c r="F498" s="187" t="s">
        <v>638</v>
      </c>
      <c r="G498" s="36"/>
      <c r="H498" s="36"/>
      <c r="I498" s="188"/>
      <c r="J498" s="36"/>
      <c r="K498" s="36"/>
      <c r="L498" s="39"/>
      <c r="M498" s="189"/>
      <c r="N498" s="190"/>
      <c r="O498" s="64"/>
      <c r="P498" s="64"/>
      <c r="Q498" s="64"/>
      <c r="R498" s="64"/>
      <c r="S498" s="64"/>
      <c r="T498" s="65"/>
      <c r="U498" s="34"/>
      <c r="V498" s="34"/>
      <c r="W498" s="34"/>
      <c r="X498" s="34"/>
      <c r="Y498" s="34"/>
      <c r="Z498" s="34"/>
      <c r="AA498" s="34"/>
      <c r="AB498" s="34"/>
      <c r="AC498" s="34"/>
      <c r="AD498" s="34"/>
      <c r="AE498" s="34"/>
      <c r="AT498" s="17" t="s">
        <v>123</v>
      </c>
      <c r="AU498" s="17" t="s">
        <v>82</v>
      </c>
    </row>
    <row r="499" spans="1:65" s="13" customFormat="1" ht="10.199999999999999">
      <c r="B499" s="202"/>
      <c r="C499" s="203"/>
      <c r="D499" s="186" t="s">
        <v>137</v>
      </c>
      <c r="E499" s="204" t="s">
        <v>19</v>
      </c>
      <c r="F499" s="205" t="s">
        <v>640</v>
      </c>
      <c r="G499" s="203"/>
      <c r="H499" s="206">
        <v>594.28800000000001</v>
      </c>
      <c r="I499" s="207"/>
      <c r="J499" s="203"/>
      <c r="K499" s="203"/>
      <c r="L499" s="208"/>
      <c r="M499" s="209"/>
      <c r="N499" s="210"/>
      <c r="O499" s="210"/>
      <c r="P499" s="210"/>
      <c r="Q499" s="210"/>
      <c r="R499" s="210"/>
      <c r="S499" s="210"/>
      <c r="T499" s="211"/>
      <c r="AT499" s="212" t="s">
        <v>137</v>
      </c>
      <c r="AU499" s="212" t="s">
        <v>82</v>
      </c>
      <c r="AV499" s="13" t="s">
        <v>82</v>
      </c>
      <c r="AW499" s="13" t="s">
        <v>33</v>
      </c>
      <c r="AX499" s="13" t="s">
        <v>72</v>
      </c>
      <c r="AY499" s="212" t="s">
        <v>114</v>
      </c>
    </row>
    <row r="500" spans="1:65" s="14" customFormat="1" ht="10.199999999999999">
      <c r="B500" s="213"/>
      <c r="C500" s="214"/>
      <c r="D500" s="186" t="s">
        <v>137</v>
      </c>
      <c r="E500" s="215" t="s">
        <v>19</v>
      </c>
      <c r="F500" s="216" t="s">
        <v>139</v>
      </c>
      <c r="G500" s="214"/>
      <c r="H500" s="217">
        <v>594.28800000000001</v>
      </c>
      <c r="I500" s="218"/>
      <c r="J500" s="214"/>
      <c r="K500" s="214"/>
      <c r="L500" s="219"/>
      <c r="M500" s="220"/>
      <c r="N500" s="221"/>
      <c r="O500" s="221"/>
      <c r="P500" s="221"/>
      <c r="Q500" s="221"/>
      <c r="R500" s="221"/>
      <c r="S500" s="221"/>
      <c r="T500" s="222"/>
      <c r="AT500" s="223" t="s">
        <v>137</v>
      </c>
      <c r="AU500" s="223" t="s">
        <v>82</v>
      </c>
      <c r="AV500" s="14" t="s">
        <v>121</v>
      </c>
      <c r="AW500" s="14" t="s">
        <v>33</v>
      </c>
      <c r="AX500" s="14" t="s">
        <v>80</v>
      </c>
      <c r="AY500" s="223" t="s">
        <v>114</v>
      </c>
    </row>
    <row r="501" spans="1:65" s="2" customFormat="1" ht="13.8" customHeight="1">
      <c r="A501" s="34"/>
      <c r="B501" s="35"/>
      <c r="C501" s="173" t="s">
        <v>641</v>
      </c>
      <c r="D501" s="173" t="s">
        <v>117</v>
      </c>
      <c r="E501" s="174" t="s">
        <v>642</v>
      </c>
      <c r="F501" s="175" t="s">
        <v>643</v>
      </c>
      <c r="G501" s="176" t="s">
        <v>134</v>
      </c>
      <c r="H501" s="177">
        <v>50.99</v>
      </c>
      <c r="I501" s="178"/>
      <c r="J501" s="179">
        <f>ROUND(I501*H501,2)</f>
        <v>0</v>
      </c>
      <c r="K501" s="175" t="s">
        <v>19</v>
      </c>
      <c r="L501" s="39"/>
      <c r="M501" s="180" t="s">
        <v>19</v>
      </c>
      <c r="N501" s="181" t="s">
        <v>43</v>
      </c>
      <c r="O501" s="64"/>
      <c r="P501" s="182">
        <f>O501*H501</f>
        <v>0</v>
      </c>
      <c r="Q501" s="182">
        <v>0</v>
      </c>
      <c r="R501" s="182">
        <f>Q501*H501</f>
        <v>0</v>
      </c>
      <c r="S501" s="182">
        <v>0</v>
      </c>
      <c r="T501" s="183">
        <f>S501*H501</f>
        <v>0</v>
      </c>
      <c r="U501" s="34"/>
      <c r="V501" s="34"/>
      <c r="W501" s="34"/>
      <c r="X501" s="34"/>
      <c r="Y501" s="34"/>
      <c r="Z501" s="34"/>
      <c r="AA501" s="34"/>
      <c r="AB501" s="34"/>
      <c r="AC501" s="34"/>
      <c r="AD501" s="34"/>
      <c r="AE501" s="34"/>
      <c r="AR501" s="184" t="s">
        <v>121</v>
      </c>
      <c r="AT501" s="184" t="s">
        <v>117</v>
      </c>
      <c r="AU501" s="184" t="s">
        <v>82</v>
      </c>
      <c r="AY501" s="17" t="s">
        <v>114</v>
      </c>
      <c r="BE501" s="185">
        <f>IF(N501="základní",J501,0)</f>
        <v>0</v>
      </c>
      <c r="BF501" s="185">
        <f>IF(N501="snížená",J501,0)</f>
        <v>0</v>
      </c>
      <c r="BG501" s="185">
        <f>IF(N501="zákl. přenesená",J501,0)</f>
        <v>0</v>
      </c>
      <c r="BH501" s="185">
        <f>IF(N501="sníž. přenesená",J501,0)</f>
        <v>0</v>
      </c>
      <c r="BI501" s="185">
        <f>IF(N501="nulová",J501,0)</f>
        <v>0</v>
      </c>
      <c r="BJ501" s="17" t="s">
        <v>80</v>
      </c>
      <c r="BK501" s="185">
        <f>ROUND(I501*H501,2)</f>
        <v>0</v>
      </c>
      <c r="BL501" s="17" t="s">
        <v>121</v>
      </c>
      <c r="BM501" s="184" t="s">
        <v>644</v>
      </c>
    </row>
    <row r="502" spans="1:65" s="2" customFormat="1" ht="10.199999999999999">
      <c r="A502" s="34"/>
      <c r="B502" s="35"/>
      <c r="C502" s="36"/>
      <c r="D502" s="186" t="s">
        <v>123</v>
      </c>
      <c r="E502" s="36"/>
      <c r="F502" s="187" t="s">
        <v>643</v>
      </c>
      <c r="G502" s="36"/>
      <c r="H502" s="36"/>
      <c r="I502" s="188"/>
      <c r="J502" s="36"/>
      <c r="K502" s="36"/>
      <c r="L502" s="39"/>
      <c r="M502" s="189"/>
      <c r="N502" s="190"/>
      <c r="O502" s="64"/>
      <c r="P502" s="64"/>
      <c r="Q502" s="64"/>
      <c r="R502" s="64"/>
      <c r="S502" s="64"/>
      <c r="T502" s="65"/>
      <c r="U502" s="34"/>
      <c r="V502" s="34"/>
      <c r="W502" s="34"/>
      <c r="X502" s="34"/>
      <c r="Y502" s="34"/>
      <c r="Z502" s="34"/>
      <c r="AA502" s="34"/>
      <c r="AB502" s="34"/>
      <c r="AC502" s="34"/>
      <c r="AD502" s="34"/>
      <c r="AE502" s="34"/>
      <c r="AT502" s="17" t="s">
        <v>123</v>
      </c>
      <c r="AU502" s="17" t="s">
        <v>82</v>
      </c>
    </row>
    <row r="503" spans="1:65" s="13" customFormat="1" ht="10.199999999999999">
      <c r="B503" s="202"/>
      <c r="C503" s="203"/>
      <c r="D503" s="186" t="s">
        <v>137</v>
      </c>
      <c r="E503" s="204" t="s">
        <v>19</v>
      </c>
      <c r="F503" s="205" t="s">
        <v>645</v>
      </c>
      <c r="G503" s="203"/>
      <c r="H503" s="206">
        <v>50.99</v>
      </c>
      <c r="I503" s="207"/>
      <c r="J503" s="203"/>
      <c r="K503" s="203"/>
      <c r="L503" s="208"/>
      <c r="M503" s="209"/>
      <c r="N503" s="210"/>
      <c r="O503" s="210"/>
      <c r="P503" s="210"/>
      <c r="Q503" s="210"/>
      <c r="R503" s="210"/>
      <c r="S503" s="210"/>
      <c r="T503" s="211"/>
      <c r="AT503" s="212" t="s">
        <v>137</v>
      </c>
      <c r="AU503" s="212" t="s">
        <v>82</v>
      </c>
      <c r="AV503" s="13" t="s">
        <v>82</v>
      </c>
      <c r="AW503" s="13" t="s">
        <v>33</v>
      </c>
      <c r="AX503" s="13" t="s">
        <v>72</v>
      </c>
      <c r="AY503" s="212" t="s">
        <v>114</v>
      </c>
    </row>
    <row r="504" spans="1:65" s="14" customFormat="1" ht="10.199999999999999">
      <c r="B504" s="213"/>
      <c r="C504" s="214"/>
      <c r="D504" s="186" t="s">
        <v>137</v>
      </c>
      <c r="E504" s="215" t="s">
        <v>19</v>
      </c>
      <c r="F504" s="216" t="s">
        <v>139</v>
      </c>
      <c r="G504" s="214"/>
      <c r="H504" s="217">
        <v>50.99</v>
      </c>
      <c r="I504" s="218"/>
      <c r="J504" s="214"/>
      <c r="K504" s="214"/>
      <c r="L504" s="219"/>
      <c r="M504" s="220"/>
      <c r="N504" s="221"/>
      <c r="O504" s="221"/>
      <c r="P504" s="221"/>
      <c r="Q504" s="221"/>
      <c r="R504" s="221"/>
      <c r="S504" s="221"/>
      <c r="T504" s="222"/>
      <c r="AT504" s="223" t="s">
        <v>137</v>
      </c>
      <c r="AU504" s="223" t="s">
        <v>82</v>
      </c>
      <c r="AV504" s="14" t="s">
        <v>121</v>
      </c>
      <c r="AW504" s="14" t="s">
        <v>33</v>
      </c>
      <c r="AX504" s="14" t="s">
        <v>80</v>
      </c>
      <c r="AY504" s="223" t="s">
        <v>114</v>
      </c>
    </row>
    <row r="505" spans="1:65" s="2" customFormat="1" ht="13.8" customHeight="1">
      <c r="A505" s="34"/>
      <c r="B505" s="35"/>
      <c r="C505" s="173" t="s">
        <v>646</v>
      </c>
      <c r="D505" s="173" t="s">
        <v>117</v>
      </c>
      <c r="E505" s="174" t="s">
        <v>647</v>
      </c>
      <c r="F505" s="175" t="s">
        <v>648</v>
      </c>
      <c r="G505" s="176" t="s">
        <v>649</v>
      </c>
      <c r="H505" s="177">
        <v>1</v>
      </c>
      <c r="I505" s="178"/>
      <c r="J505" s="179">
        <f>ROUND(I505*H505,2)</f>
        <v>0</v>
      </c>
      <c r="K505" s="175" t="s">
        <v>19</v>
      </c>
      <c r="L505" s="39"/>
      <c r="M505" s="180" t="s">
        <v>19</v>
      </c>
      <c r="N505" s="181" t="s">
        <v>43</v>
      </c>
      <c r="O505" s="64"/>
      <c r="P505" s="182">
        <f>O505*H505</f>
        <v>0</v>
      </c>
      <c r="Q505" s="182">
        <v>0</v>
      </c>
      <c r="R505" s="182">
        <f>Q505*H505</f>
        <v>0</v>
      </c>
      <c r="S505" s="182">
        <v>0</v>
      </c>
      <c r="T505" s="183">
        <f>S505*H505</f>
        <v>0</v>
      </c>
      <c r="U505" s="34"/>
      <c r="V505" s="34"/>
      <c r="W505" s="34"/>
      <c r="X505" s="34"/>
      <c r="Y505" s="34"/>
      <c r="Z505" s="34"/>
      <c r="AA505" s="34"/>
      <c r="AB505" s="34"/>
      <c r="AC505" s="34"/>
      <c r="AD505" s="34"/>
      <c r="AE505" s="34"/>
      <c r="AR505" s="184" t="s">
        <v>121</v>
      </c>
      <c r="AT505" s="184" t="s">
        <v>117</v>
      </c>
      <c r="AU505" s="184" t="s">
        <v>82</v>
      </c>
      <c r="AY505" s="17" t="s">
        <v>114</v>
      </c>
      <c r="BE505" s="185">
        <f>IF(N505="základní",J505,0)</f>
        <v>0</v>
      </c>
      <c r="BF505" s="185">
        <f>IF(N505="snížená",J505,0)</f>
        <v>0</v>
      </c>
      <c r="BG505" s="185">
        <f>IF(N505="zákl. přenesená",J505,0)</f>
        <v>0</v>
      </c>
      <c r="BH505" s="185">
        <f>IF(N505="sníž. přenesená",J505,0)</f>
        <v>0</v>
      </c>
      <c r="BI505" s="185">
        <f>IF(N505="nulová",J505,0)</f>
        <v>0</v>
      </c>
      <c r="BJ505" s="17" t="s">
        <v>80</v>
      </c>
      <c r="BK505" s="185">
        <f>ROUND(I505*H505,2)</f>
        <v>0</v>
      </c>
      <c r="BL505" s="17" t="s">
        <v>121</v>
      </c>
      <c r="BM505" s="184" t="s">
        <v>650</v>
      </c>
    </row>
    <row r="506" spans="1:65" s="2" customFormat="1" ht="10.199999999999999">
      <c r="A506" s="34"/>
      <c r="B506" s="35"/>
      <c r="C506" s="36"/>
      <c r="D506" s="186" t="s">
        <v>123</v>
      </c>
      <c r="E506" s="36"/>
      <c r="F506" s="187" t="s">
        <v>648</v>
      </c>
      <c r="G506" s="36"/>
      <c r="H506" s="36"/>
      <c r="I506" s="188"/>
      <c r="J506" s="36"/>
      <c r="K506" s="36"/>
      <c r="L506" s="39"/>
      <c r="M506" s="189"/>
      <c r="N506" s="190"/>
      <c r="O506" s="64"/>
      <c r="P506" s="64"/>
      <c r="Q506" s="64"/>
      <c r="R506" s="64"/>
      <c r="S506" s="64"/>
      <c r="T506" s="65"/>
      <c r="U506" s="34"/>
      <c r="V506" s="34"/>
      <c r="W506" s="34"/>
      <c r="X506" s="34"/>
      <c r="Y506" s="34"/>
      <c r="Z506" s="34"/>
      <c r="AA506" s="34"/>
      <c r="AB506" s="34"/>
      <c r="AC506" s="34"/>
      <c r="AD506" s="34"/>
      <c r="AE506" s="34"/>
      <c r="AT506" s="17" t="s">
        <v>123</v>
      </c>
      <c r="AU506" s="17" t="s">
        <v>82</v>
      </c>
    </row>
    <row r="507" spans="1:65" s="12" customFormat="1" ht="25.95" customHeight="1">
      <c r="B507" s="157"/>
      <c r="C507" s="158"/>
      <c r="D507" s="159" t="s">
        <v>71</v>
      </c>
      <c r="E507" s="160" t="s">
        <v>651</v>
      </c>
      <c r="F507" s="160" t="s">
        <v>652</v>
      </c>
      <c r="G507" s="158"/>
      <c r="H507" s="158"/>
      <c r="I507" s="161"/>
      <c r="J507" s="162">
        <f>BK507</f>
        <v>0</v>
      </c>
      <c r="K507" s="158"/>
      <c r="L507" s="163"/>
      <c r="M507" s="164"/>
      <c r="N507" s="165"/>
      <c r="O507" s="165"/>
      <c r="P507" s="166">
        <f>SUM(P508:P598)</f>
        <v>0</v>
      </c>
      <c r="Q507" s="165"/>
      <c r="R507" s="166">
        <f>SUM(R508:R598)</f>
        <v>0</v>
      </c>
      <c r="S507" s="165"/>
      <c r="T507" s="167">
        <f>SUM(T508:T598)</f>
        <v>0</v>
      </c>
      <c r="AR507" s="168" t="s">
        <v>121</v>
      </c>
      <c r="AT507" s="169" t="s">
        <v>71</v>
      </c>
      <c r="AU507" s="169" t="s">
        <v>72</v>
      </c>
      <c r="AY507" s="168" t="s">
        <v>114</v>
      </c>
      <c r="BK507" s="170">
        <f>SUM(BK508:BK598)</f>
        <v>0</v>
      </c>
    </row>
    <row r="508" spans="1:65" s="2" customFormat="1" ht="22.2" customHeight="1">
      <c r="A508" s="34"/>
      <c r="B508" s="35"/>
      <c r="C508" s="173" t="s">
        <v>653</v>
      </c>
      <c r="D508" s="173" t="s">
        <v>117</v>
      </c>
      <c r="E508" s="174" t="s">
        <v>654</v>
      </c>
      <c r="F508" s="175" t="s">
        <v>655</v>
      </c>
      <c r="G508" s="176" t="s">
        <v>182</v>
      </c>
      <c r="H508" s="177">
        <v>1</v>
      </c>
      <c r="I508" s="178"/>
      <c r="J508" s="179">
        <f>ROUND(I508*H508,2)</f>
        <v>0</v>
      </c>
      <c r="K508" s="175" t="s">
        <v>19</v>
      </c>
      <c r="L508" s="39"/>
      <c r="M508" s="180" t="s">
        <v>19</v>
      </c>
      <c r="N508" s="181" t="s">
        <v>43</v>
      </c>
      <c r="O508" s="64"/>
      <c r="P508" s="182">
        <f>O508*H508</f>
        <v>0</v>
      </c>
      <c r="Q508" s="182">
        <v>0</v>
      </c>
      <c r="R508" s="182">
        <f>Q508*H508</f>
        <v>0</v>
      </c>
      <c r="S508" s="182">
        <v>0</v>
      </c>
      <c r="T508" s="183">
        <f>S508*H508</f>
        <v>0</v>
      </c>
      <c r="U508" s="34"/>
      <c r="V508" s="34"/>
      <c r="W508" s="34"/>
      <c r="X508" s="34"/>
      <c r="Y508" s="34"/>
      <c r="Z508" s="34"/>
      <c r="AA508" s="34"/>
      <c r="AB508" s="34"/>
      <c r="AC508" s="34"/>
      <c r="AD508" s="34"/>
      <c r="AE508" s="34"/>
      <c r="AR508" s="184" t="s">
        <v>656</v>
      </c>
      <c r="AT508" s="184" t="s">
        <v>117</v>
      </c>
      <c r="AU508" s="184" t="s">
        <v>80</v>
      </c>
      <c r="AY508" s="17" t="s">
        <v>114</v>
      </c>
      <c r="BE508" s="185">
        <f>IF(N508="základní",J508,0)</f>
        <v>0</v>
      </c>
      <c r="BF508" s="185">
        <f>IF(N508="snížená",J508,0)</f>
        <v>0</v>
      </c>
      <c r="BG508" s="185">
        <f>IF(N508="zákl. přenesená",J508,0)</f>
        <v>0</v>
      </c>
      <c r="BH508" s="185">
        <f>IF(N508="sníž. přenesená",J508,0)</f>
        <v>0</v>
      </c>
      <c r="BI508" s="185">
        <f>IF(N508="nulová",J508,0)</f>
        <v>0</v>
      </c>
      <c r="BJ508" s="17" t="s">
        <v>80</v>
      </c>
      <c r="BK508" s="185">
        <f>ROUND(I508*H508,2)</f>
        <v>0</v>
      </c>
      <c r="BL508" s="17" t="s">
        <v>656</v>
      </c>
      <c r="BM508" s="184" t="s">
        <v>657</v>
      </c>
    </row>
    <row r="509" spans="1:65" s="2" customFormat="1" ht="10.199999999999999">
      <c r="A509" s="34"/>
      <c r="B509" s="35"/>
      <c r="C509" s="36"/>
      <c r="D509" s="186" t="s">
        <v>123</v>
      </c>
      <c r="E509" s="36"/>
      <c r="F509" s="187" t="s">
        <v>655</v>
      </c>
      <c r="G509" s="36"/>
      <c r="H509" s="36"/>
      <c r="I509" s="188"/>
      <c r="J509" s="36"/>
      <c r="K509" s="36"/>
      <c r="L509" s="39"/>
      <c r="M509" s="189"/>
      <c r="N509" s="190"/>
      <c r="O509" s="64"/>
      <c r="P509" s="64"/>
      <c r="Q509" s="64"/>
      <c r="R509" s="64"/>
      <c r="S509" s="64"/>
      <c r="T509" s="65"/>
      <c r="U509" s="34"/>
      <c r="V509" s="34"/>
      <c r="W509" s="34"/>
      <c r="X509" s="34"/>
      <c r="Y509" s="34"/>
      <c r="Z509" s="34"/>
      <c r="AA509" s="34"/>
      <c r="AB509" s="34"/>
      <c r="AC509" s="34"/>
      <c r="AD509" s="34"/>
      <c r="AE509" s="34"/>
      <c r="AT509" s="17" t="s">
        <v>123</v>
      </c>
      <c r="AU509" s="17" t="s">
        <v>80</v>
      </c>
    </row>
    <row r="510" spans="1:65" s="2" customFormat="1" ht="22.2" customHeight="1">
      <c r="A510" s="34"/>
      <c r="B510" s="35"/>
      <c r="C510" s="173" t="s">
        <v>658</v>
      </c>
      <c r="D510" s="173" t="s">
        <v>117</v>
      </c>
      <c r="E510" s="174" t="s">
        <v>659</v>
      </c>
      <c r="F510" s="175" t="s">
        <v>660</v>
      </c>
      <c r="G510" s="176" t="s">
        <v>182</v>
      </c>
      <c r="H510" s="177">
        <v>1</v>
      </c>
      <c r="I510" s="178"/>
      <c r="J510" s="179">
        <f>ROUND(I510*H510,2)</f>
        <v>0</v>
      </c>
      <c r="K510" s="175" t="s">
        <v>19</v>
      </c>
      <c r="L510" s="39"/>
      <c r="M510" s="180" t="s">
        <v>19</v>
      </c>
      <c r="N510" s="181" t="s">
        <v>43</v>
      </c>
      <c r="O510" s="64"/>
      <c r="P510" s="182">
        <f>O510*H510</f>
        <v>0</v>
      </c>
      <c r="Q510" s="182">
        <v>0</v>
      </c>
      <c r="R510" s="182">
        <f>Q510*H510</f>
        <v>0</v>
      </c>
      <c r="S510" s="182">
        <v>0</v>
      </c>
      <c r="T510" s="183">
        <f>S510*H510</f>
        <v>0</v>
      </c>
      <c r="U510" s="34"/>
      <c r="V510" s="34"/>
      <c r="W510" s="34"/>
      <c r="X510" s="34"/>
      <c r="Y510" s="34"/>
      <c r="Z510" s="34"/>
      <c r="AA510" s="34"/>
      <c r="AB510" s="34"/>
      <c r="AC510" s="34"/>
      <c r="AD510" s="34"/>
      <c r="AE510" s="34"/>
      <c r="AR510" s="184" t="s">
        <v>656</v>
      </c>
      <c r="AT510" s="184" t="s">
        <v>117</v>
      </c>
      <c r="AU510" s="184" t="s">
        <v>80</v>
      </c>
      <c r="AY510" s="17" t="s">
        <v>114</v>
      </c>
      <c r="BE510" s="185">
        <f>IF(N510="základní",J510,0)</f>
        <v>0</v>
      </c>
      <c r="BF510" s="185">
        <f>IF(N510="snížená",J510,0)</f>
        <v>0</v>
      </c>
      <c r="BG510" s="185">
        <f>IF(N510="zákl. přenesená",J510,0)</f>
        <v>0</v>
      </c>
      <c r="BH510" s="185">
        <f>IF(N510="sníž. přenesená",J510,0)</f>
        <v>0</v>
      </c>
      <c r="BI510" s="185">
        <f>IF(N510="nulová",J510,0)</f>
        <v>0</v>
      </c>
      <c r="BJ510" s="17" t="s">
        <v>80</v>
      </c>
      <c r="BK510" s="185">
        <f>ROUND(I510*H510,2)</f>
        <v>0</v>
      </c>
      <c r="BL510" s="17" t="s">
        <v>656</v>
      </c>
      <c r="BM510" s="184" t="s">
        <v>661</v>
      </c>
    </row>
    <row r="511" spans="1:65" s="2" customFormat="1" ht="19.2">
      <c r="A511" s="34"/>
      <c r="B511" s="35"/>
      <c r="C511" s="36"/>
      <c r="D511" s="186" t="s">
        <v>123</v>
      </c>
      <c r="E511" s="36"/>
      <c r="F511" s="187" t="s">
        <v>660</v>
      </c>
      <c r="G511" s="36"/>
      <c r="H511" s="36"/>
      <c r="I511" s="188"/>
      <c r="J511" s="36"/>
      <c r="K511" s="36"/>
      <c r="L511" s="39"/>
      <c r="M511" s="189"/>
      <c r="N511" s="190"/>
      <c r="O511" s="64"/>
      <c r="P511" s="64"/>
      <c r="Q511" s="64"/>
      <c r="R511" s="64"/>
      <c r="S511" s="64"/>
      <c r="T511" s="65"/>
      <c r="U511" s="34"/>
      <c r="V511" s="34"/>
      <c r="W511" s="34"/>
      <c r="X511" s="34"/>
      <c r="Y511" s="34"/>
      <c r="Z511" s="34"/>
      <c r="AA511" s="34"/>
      <c r="AB511" s="34"/>
      <c r="AC511" s="34"/>
      <c r="AD511" s="34"/>
      <c r="AE511" s="34"/>
      <c r="AT511" s="17" t="s">
        <v>123</v>
      </c>
      <c r="AU511" s="17" t="s">
        <v>80</v>
      </c>
    </row>
    <row r="512" spans="1:65" s="2" customFormat="1" ht="45" customHeight="1">
      <c r="A512" s="34"/>
      <c r="B512" s="35"/>
      <c r="C512" s="173" t="s">
        <v>662</v>
      </c>
      <c r="D512" s="173" t="s">
        <v>117</v>
      </c>
      <c r="E512" s="174" t="s">
        <v>663</v>
      </c>
      <c r="F512" s="175" t="s">
        <v>664</v>
      </c>
      <c r="G512" s="176" t="s">
        <v>182</v>
      </c>
      <c r="H512" s="177">
        <v>1</v>
      </c>
      <c r="I512" s="178"/>
      <c r="J512" s="179">
        <f>ROUND(I512*H512,2)</f>
        <v>0</v>
      </c>
      <c r="K512" s="175" t="s">
        <v>19</v>
      </c>
      <c r="L512" s="39"/>
      <c r="M512" s="180" t="s">
        <v>19</v>
      </c>
      <c r="N512" s="181" t="s">
        <v>43</v>
      </c>
      <c r="O512" s="64"/>
      <c r="P512" s="182">
        <f>O512*H512</f>
        <v>0</v>
      </c>
      <c r="Q512" s="182">
        <v>0</v>
      </c>
      <c r="R512" s="182">
        <f>Q512*H512</f>
        <v>0</v>
      </c>
      <c r="S512" s="182">
        <v>0</v>
      </c>
      <c r="T512" s="183">
        <f>S512*H512</f>
        <v>0</v>
      </c>
      <c r="U512" s="34"/>
      <c r="V512" s="34"/>
      <c r="W512" s="34"/>
      <c r="X512" s="34"/>
      <c r="Y512" s="34"/>
      <c r="Z512" s="34"/>
      <c r="AA512" s="34"/>
      <c r="AB512" s="34"/>
      <c r="AC512" s="34"/>
      <c r="AD512" s="34"/>
      <c r="AE512" s="34"/>
      <c r="AR512" s="184" t="s">
        <v>656</v>
      </c>
      <c r="AT512" s="184" t="s">
        <v>117</v>
      </c>
      <c r="AU512" s="184" t="s">
        <v>80</v>
      </c>
      <c r="AY512" s="17" t="s">
        <v>114</v>
      </c>
      <c r="BE512" s="185">
        <f>IF(N512="základní",J512,0)</f>
        <v>0</v>
      </c>
      <c r="BF512" s="185">
        <f>IF(N512="snížená",J512,0)</f>
        <v>0</v>
      </c>
      <c r="BG512" s="185">
        <f>IF(N512="zákl. přenesená",J512,0)</f>
        <v>0</v>
      </c>
      <c r="BH512" s="185">
        <f>IF(N512="sníž. přenesená",J512,0)</f>
        <v>0</v>
      </c>
      <c r="BI512" s="185">
        <f>IF(N512="nulová",J512,0)</f>
        <v>0</v>
      </c>
      <c r="BJ512" s="17" t="s">
        <v>80</v>
      </c>
      <c r="BK512" s="185">
        <f>ROUND(I512*H512,2)</f>
        <v>0</v>
      </c>
      <c r="BL512" s="17" t="s">
        <v>656</v>
      </c>
      <c r="BM512" s="184" t="s">
        <v>665</v>
      </c>
    </row>
    <row r="513" spans="1:65" s="2" customFormat="1" ht="38.4">
      <c r="A513" s="34"/>
      <c r="B513" s="35"/>
      <c r="C513" s="36"/>
      <c r="D513" s="186" t="s">
        <v>123</v>
      </c>
      <c r="E513" s="36"/>
      <c r="F513" s="187" t="s">
        <v>664</v>
      </c>
      <c r="G513" s="36"/>
      <c r="H513" s="36"/>
      <c r="I513" s="188"/>
      <c r="J513" s="36"/>
      <c r="K513" s="36"/>
      <c r="L513" s="39"/>
      <c r="M513" s="189"/>
      <c r="N513" s="190"/>
      <c r="O513" s="64"/>
      <c r="P513" s="64"/>
      <c r="Q513" s="64"/>
      <c r="R513" s="64"/>
      <c r="S513" s="64"/>
      <c r="T513" s="65"/>
      <c r="U513" s="34"/>
      <c r="V513" s="34"/>
      <c r="W513" s="34"/>
      <c r="X513" s="34"/>
      <c r="Y513" s="34"/>
      <c r="Z513" s="34"/>
      <c r="AA513" s="34"/>
      <c r="AB513" s="34"/>
      <c r="AC513" s="34"/>
      <c r="AD513" s="34"/>
      <c r="AE513" s="34"/>
      <c r="AT513" s="17" t="s">
        <v>123</v>
      </c>
      <c r="AU513" s="17" t="s">
        <v>80</v>
      </c>
    </row>
    <row r="514" spans="1:65" s="2" customFormat="1" ht="28.8">
      <c r="A514" s="34"/>
      <c r="B514" s="35"/>
      <c r="C514" s="36"/>
      <c r="D514" s="186" t="s">
        <v>124</v>
      </c>
      <c r="E514" s="36"/>
      <c r="F514" s="191" t="s">
        <v>666</v>
      </c>
      <c r="G514" s="36"/>
      <c r="H514" s="36"/>
      <c r="I514" s="188"/>
      <c r="J514" s="36"/>
      <c r="K514" s="36"/>
      <c r="L514" s="39"/>
      <c r="M514" s="189"/>
      <c r="N514" s="190"/>
      <c r="O514" s="64"/>
      <c r="P514" s="64"/>
      <c r="Q514" s="64"/>
      <c r="R514" s="64"/>
      <c r="S514" s="64"/>
      <c r="T514" s="65"/>
      <c r="U514" s="34"/>
      <c r="V514" s="34"/>
      <c r="W514" s="34"/>
      <c r="X514" s="34"/>
      <c r="Y514" s="34"/>
      <c r="Z514" s="34"/>
      <c r="AA514" s="34"/>
      <c r="AB514" s="34"/>
      <c r="AC514" s="34"/>
      <c r="AD514" s="34"/>
      <c r="AE514" s="34"/>
      <c r="AT514" s="17" t="s">
        <v>124</v>
      </c>
      <c r="AU514" s="17" t="s">
        <v>80</v>
      </c>
    </row>
    <row r="515" spans="1:65" s="2" customFormat="1" ht="45" customHeight="1">
      <c r="A515" s="34"/>
      <c r="B515" s="35"/>
      <c r="C515" s="173" t="s">
        <v>667</v>
      </c>
      <c r="D515" s="173" t="s">
        <v>117</v>
      </c>
      <c r="E515" s="174" t="s">
        <v>668</v>
      </c>
      <c r="F515" s="175" t="s">
        <v>669</v>
      </c>
      <c r="G515" s="176" t="s">
        <v>134</v>
      </c>
      <c r="H515" s="177">
        <v>1.8180000000000001</v>
      </c>
      <c r="I515" s="178"/>
      <c r="J515" s="179">
        <f>ROUND(I515*H515,2)</f>
        <v>0</v>
      </c>
      <c r="K515" s="175" t="s">
        <v>19</v>
      </c>
      <c r="L515" s="39"/>
      <c r="M515" s="180" t="s">
        <v>19</v>
      </c>
      <c r="N515" s="181" t="s">
        <v>43</v>
      </c>
      <c r="O515" s="64"/>
      <c r="P515" s="182">
        <f>O515*H515</f>
        <v>0</v>
      </c>
      <c r="Q515" s="182">
        <v>0</v>
      </c>
      <c r="R515" s="182">
        <f>Q515*H515</f>
        <v>0</v>
      </c>
      <c r="S515" s="182">
        <v>0</v>
      </c>
      <c r="T515" s="183">
        <f>S515*H515</f>
        <v>0</v>
      </c>
      <c r="U515" s="34"/>
      <c r="V515" s="34"/>
      <c r="W515" s="34"/>
      <c r="X515" s="34"/>
      <c r="Y515" s="34"/>
      <c r="Z515" s="34"/>
      <c r="AA515" s="34"/>
      <c r="AB515" s="34"/>
      <c r="AC515" s="34"/>
      <c r="AD515" s="34"/>
      <c r="AE515" s="34"/>
      <c r="AR515" s="184" t="s">
        <v>656</v>
      </c>
      <c r="AT515" s="184" t="s">
        <v>117</v>
      </c>
      <c r="AU515" s="184" t="s">
        <v>80</v>
      </c>
      <c r="AY515" s="17" t="s">
        <v>114</v>
      </c>
      <c r="BE515" s="185">
        <f>IF(N515="základní",J515,0)</f>
        <v>0</v>
      </c>
      <c r="BF515" s="185">
        <f>IF(N515="snížená",J515,0)</f>
        <v>0</v>
      </c>
      <c r="BG515" s="185">
        <f>IF(N515="zákl. přenesená",J515,0)</f>
        <v>0</v>
      </c>
      <c r="BH515" s="185">
        <f>IF(N515="sníž. přenesená",J515,0)</f>
        <v>0</v>
      </c>
      <c r="BI515" s="185">
        <f>IF(N515="nulová",J515,0)</f>
        <v>0</v>
      </c>
      <c r="BJ515" s="17" t="s">
        <v>80</v>
      </c>
      <c r="BK515" s="185">
        <f>ROUND(I515*H515,2)</f>
        <v>0</v>
      </c>
      <c r="BL515" s="17" t="s">
        <v>656</v>
      </c>
      <c r="BM515" s="184" t="s">
        <v>670</v>
      </c>
    </row>
    <row r="516" spans="1:65" s="2" customFormat="1" ht="28.8">
      <c r="A516" s="34"/>
      <c r="B516" s="35"/>
      <c r="C516" s="36"/>
      <c r="D516" s="186" t="s">
        <v>123</v>
      </c>
      <c r="E516" s="36"/>
      <c r="F516" s="187" t="s">
        <v>669</v>
      </c>
      <c r="G516" s="36"/>
      <c r="H516" s="36"/>
      <c r="I516" s="188"/>
      <c r="J516" s="36"/>
      <c r="K516" s="36"/>
      <c r="L516" s="39"/>
      <c r="M516" s="189"/>
      <c r="N516" s="190"/>
      <c r="O516" s="64"/>
      <c r="P516" s="64"/>
      <c r="Q516" s="64"/>
      <c r="R516" s="64"/>
      <c r="S516" s="64"/>
      <c r="T516" s="65"/>
      <c r="U516" s="34"/>
      <c r="V516" s="34"/>
      <c r="W516" s="34"/>
      <c r="X516" s="34"/>
      <c r="Y516" s="34"/>
      <c r="Z516" s="34"/>
      <c r="AA516" s="34"/>
      <c r="AB516" s="34"/>
      <c r="AC516" s="34"/>
      <c r="AD516" s="34"/>
      <c r="AE516" s="34"/>
      <c r="AT516" s="17" t="s">
        <v>123</v>
      </c>
      <c r="AU516" s="17" t="s">
        <v>80</v>
      </c>
    </row>
    <row r="517" spans="1:65" s="2" customFormat="1" ht="28.8">
      <c r="A517" s="34"/>
      <c r="B517" s="35"/>
      <c r="C517" s="36"/>
      <c r="D517" s="186" t="s">
        <v>124</v>
      </c>
      <c r="E517" s="36"/>
      <c r="F517" s="191" t="s">
        <v>671</v>
      </c>
      <c r="G517" s="36"/>
      <c r="H517" s="36"/>
      <c r="I517" s="188"/>
      <c r="J517" s="36"/>
      <c r="K517" s="36"/>
      <c r="L517" s="39"/>
      <c r="M517" s="189"/>
      <c r="N517" s="190"/>
      <c r="O517" s="64"/>
      <c r="P517" s="64"/>
      <c r="Q517" s="64"/>
      <c r="R517" s="64"/>
      <c r="S517" s="64"/>
      <c r="T517" s="65"/>
      <c r="U517" s="34"/>
      <c r="V517" s="34"/>
      <c r="W517" s="34"/>
      <c r="X517" s="34"/>
      <c r="Y517" s="34"/>
      <c r="Z517" s="34"/>
      <c r="AA517" s="34"/>
      <c r="AB517" s="34"/>
      <c r="AC517" s="34"/>
      <c r="AD517" s="34"/>
      <c r="AE517" s="34"/>
      <c r="AT517" s="17" t="s">
        <v>124</v>
      </c>
      <c r="AU517" s="17" t="s">
        <v>80</v>
      </c>
    </row>
    <row r="518" spans="1:65" s="2" customFormat="1" ht="45" customHeight="1">
      <c r="A518" s="34"/>
      <c r="B518" s="35"/>
      <c r="C518" s="173" t="s">
        <v>672</v>
      </c>
      <c r="D518" s="173" t="s">
        <v>117</v>
      </c>
      <c r="E518" s="174" t="s">
        <v>673</v>
      </c>
      <c r="F518" s="175" t="s">
        <v>674</v>
      </c>
      <c r="G518" s="176" t="s">
        <v>134</v>
      </c>
      <c r="H518" s="177">
        <v>4796.3720000000003</v>
      </c>
      <c r="I518" s="178"/>
      <c r="J518" s="179">
        <f>ROUND(I518*H518,2)</f>
        <v>0</v>
      </c>
      <c r="K518" s="175" t="s">
        <v>19</v>
      </c>
      <c r="L518" s="39"/>
      <c r="M518" s="180" t="s">
        <v>19</v>
      </c>
      <c r="N518" s="181" t="s">
        <v>43</v>
      </c>
      <c r="O518" s="64"/>
      <c r="P518" s="182">
        <f>O518*H518</f>
        <v>0</v>
      </c>
      <c r="Q518" s="182">
        <v>0</v>
      </c>
      <c r="R518" s="182">
        <f>Q518*H518</f>
        <v>0</v>
      </c>
      <c r="S518" s="182">
        <v>0</v>
      </c>
      <c r="T518" s="183">
        <f>S518*H518</f>
        <v>0</v>
      </c>
      <c r="U518" s="34"/>
      <c r="V518" s="34"/>
      <c r="W518" s="34"/>
      <c r="X518" s="34"/>
      <c r="Y518" s="34"/>
      <c r="Z518" s="34"/>
      <c r="AA518" s="34"/>
      <c r="AB518" s="34"/>
      <c r="AC518" s="34"/>
      <c r="AD518" s="34"/>
      <c r="AE518" s="34"/>
      <c r="AR518" s="184" t="s">
        <v>656</v>
      </c>
      <c r="AT518" s="184" t="s">
        <v>117</v>
      </c>
      <c r="AU518" s="184" t="s">
        <v>80</v>
      </c>
      <c r="AY518" s="17" t="s">
        <v>114</v>
      </c>
      <c r="BE518" s="185">
        <f>IF(N518="základní",J518,0)</f>
        <v>0</v>
      </c>
      <c r="BF518" s="185">
        <f>IF(N518="snížená",J518,0)</f>
        <v>0</v>
      </c>
      <c r="BG518" s="185">
        <f>IF(N518="zákl. přenesená",J518,0)</f>
        <v>0</v>
      </c>
      <c r="BH518" s="185">
        <f>IF(N518="sníž. přenesená",J518,0)</f>
        <v>0</v>
      </c>
      <c r="BI518" s="185">
        <f>IF(N518="nulová",J518,0)</f>
        <v>0</v>
      </c>
      <c r="BJ518" s="17" t="s">
        <v>80</v>
      </c>
      <c r="BK518" s="185">
        <f>ROUND(I518*H518,2)</f>
        <v>0</v>
      </c>
      <c r="BL518" s="17" t="s">
        <v>656</v>
      </c>
      <c r="BM518" s="184" t="s">
        <v>675</v>
      </c>
    </row>
    <row r="519" spans="1:65" s="2" customFormat="1" ht="28.8">
      <c r="A519" s="34"/>
      <c r="B519" s="35"/>
      <c r="C519" s="36"/>
      <c r="D519" s="186" t="s">
        <v>123</v>
      </c>
      <c r="E519" s="36"/>
      <c r="F519" s="187" t="s">
        <v>674</v>
      </c>
      <c r="G519" s="36"/>
      <c r="H519" s="36"/>
      <c r="I519" s="188"/>
      <c r="J519" s="36"/>
      <c r="K519" s="36"/>
      <c r="L519" s="39"/>
      <c r="M519" s="189"/>
      <c r="N519" s="190"/>
      <c r="O519" s="64"/>
      <c r="P519" s="64"/>
      <c r="Q519" s="64"/>
      <c r="R519" s="64"/>
      <c r="S519" s="64"/>
      <c r="T519" s="65"/>
      <c r="U519" s="34"/>
      <c r="V519" s="34"/>
      <c r="W519" s="34"/>
      <c r="X519" s="34"/>
      <c r="Y519" s="34"/>
      <c r="Z519" s="34"/>
      <c r="AA519" s="34"/>
      <c r="AB519" s="34"/>
      <c r="AC519" s="34"/>
      <c r="AD519" s="34"/>
      <c r="AE519" s="34"/>
      <c r="AT519" s="17" t="s">
        <v>123</v>
      </c>
      <c r="AU519" s="17" t="s">
        <v>80</v>
      </c>
    </row>
    <row r="520" spans="1:65" s="2" customFormat="1" ht="28.8">
      <c r="A520" s="34"/>
      <c r="B520" s="35"/>
      <c r="C520" s="36"/>
      <c r="D520" s="186" t="s">
        <v>124</v>
      </c>
      <c r="E520" s="36"/>
      <c r="F520" s="191" t="s">
        <v>676</v>
      </c>
      <c r="G520" s="36"/>
      <c r="H520" s="36"/>
      <c r="I520" s="188"/>
      <c r="J520" s="36"/>
      <c r="K520" s="36"/>
      <c r="L520" s="39"/>
      <c r="M520" s="189"/>
      <c r="N520" s="190"/>
      <c r="O520" s="64"/>
      <c r="P520" s="64"/>
      <c r="Q520" s="64"/>
      <c r="R520" s="64"/>
      <c r="S520" s="64"/>
      <c r="T520" s="65"/>
      <c r="U520" s="34"/>
      <c r="V520" s="34"/>
      <c r="W520" s="34"/>
      <c r="X520" s="34"/>
      <c r="Y520" s="34"/>
      <c r="Z520" s="34"/>
      <c r="AA520" s="34"/>
      <c r="AB520" s="34"/>
      <c r="AC520" s="34"/>
      <c r="AD520" s="34"/>
      <c r="AE520" s="34"/>
      <c r="AT520" s="17" t="s">
        <v>124</v>
      </c>
      <c r="AU520" s="17" t="s">
        <v>80</v>
      </c>
    </row>
    <row r="521" spans="1:65" s="13" customFormat="1" ht="10.199999999999999">
      <c r="B521" s="202"/>
      <c r="C521" s="203"/>
      <c r="D521" s="186" t="s">
        <v>137</v>
      </c>
      <c r="E521" s="204" t="s">
        <v>19</v>
      </c>
      <c r="F521" s="205" t="s">
        <v>677</v>
      </c>
      <c r="G521" s="203"/>
      <c r="H521" s="206">
        <v>3824.1880000000001</v>
      </c>
      <c r="I521" s="207"/>
      <c r="J521" s="203"/>
      <c r="K521" s="203"/>
      <c r="L521" s="208"/>
      <c r="M521" s="209"/>
      <c r="N521" s="210"/>
      <c r="O521" s="210"/>
      <c r="P521" s="210"/>
      <c r="Q521" s="210"/>
      <c r="R521" s="210"/>
      <c r="S521" s="210"/>
      <c r="T521" s="211"/>
      <c r="AT521" s="212" t="s">
        <v>137</v>
      </c>
      <c r="AU521" s="212" t="s">
        <v>80</v>
      </c>
      <c r="AV521" s="13" t="s">
        <v>82</v>
      </c>
      <c r="AW521" s="13" t="s">
        <v>33</v>
      </c>
      <c r="AX521" s="13" t="s">
        <v>72</v>
      </c>
      <c r="AY521" s="212" t="s">
        <v>114</v>
      </c>
    </row>
    <row r="522" spans="1:65" s="13" customFormat="1" ht="10.199999999999999">
      <c r="B522" s="202"/>
      <c r="C522" s="203"/>
      <c r="D522" s="186" t="s">
        <v>137</v>
      </c>
      <c r="E522" s="204" t="s">
        <v>19</v>
      </c>
      <c r="F522" s="205" t="s">
        <v>678</v>
      </c>
      <c r="G522" s="203"/>
      <c r="H522" s="206">
        <v>213.34399999999999</v>
      </c>
      <c r="I522" s="207"/>
      <c r="J522" s="203"/>
      <c r="K522" s="203"/>
      <c r="L522" s="208"/>
      <c r="M522" s="209"/>
      <c r="N522" s="210"/>
      <c r="O522" s="210"/>
      <c r="P522" s="210"/>
      <c r="Q522" s="210"/>
      <c r="R522" s="210"/>
      <c r="S522" s="210"/>
      <c r="T522" s="211"/>
      <c r="AT522" s="212" t="s">
        <v>137</v>
      </c>
      <c r="AU522" s="212" t="s">
        <v>80</v>
      </c>
      <c r="AV522" s="13" t="s">
        <v>82</v>
      </c>
      <c r="AW522" s="13" t="s">
        <v>33</v>
      </c>
      <c r="AX522" s="13" t="s">
        <v>72</v>
      </c>
      <c r="AY522" s="212" t="s">
        <v>114</v>
      </c>
    </row>
    <row r="523" spans="1:65" s="13" customFormat="1" ht="10.199999999999999">
      <c r="B523" s="202"/>
      <c r="C523" s="203"/>
      <c r="D523" s="186" t="s">
        <v>137</v>
      </c>
      <c r="E523" s="204" t="s">
        <v>19</v>
      </c>
      <c r="F523" s="205" t="s">
        <v>679</v>
      </c>
      <c r="G523" s="203"/>
      <c r="H523" s="206">
        <v>59.4</v>
      </c>
      <c r="I523" s="207"/>
      <c r="J523" s="203"/>
      <c r="K523" s="203"/>
      <c r="L523" s="208"/>
      <c r="M523" s="209"/>
      <c r="N523" s="210"/>
      <c r="O523" s="210"/>
      <c r="P523" s="210"/>
      <c r="Q523" s="210"/>
      <c r="R523" s="210"/>
      <c r="S523" s="210"/>
      <c r="T523" s="211"/>
      <c r="AT523" s="212" t="s">
        <v>137</v>
      </c>
      <c r="AU523" s="212" t="s">
        <v>80</v>
      </c>
      <c r="AV523" s="13" t="s">
        <v>82</v>
      </c>
      <c r="AW523" s="13" t="s">
        <v>33</v>
      </c>
      <c r="AX523" s="13" t="s">
        <v>72</v>
      </c>
      <c r="AY523" s="212" t="s">
        <v>114</v>
      </c>
    </row>
    <row r="524" spans="1:65" s="13" customFormat="1" ht="10.199999999999999">
      <c r="B524" s="202"/>
      <c r="C524" s="203"/>
      <c r="D524" s="186" t="s">
        <v>137</v>
      </c>
      <c r="E524" s="204" t="s">
        <v>19</v>
      </c>
      <c r="F524" s="205" t="s">
        <v>680</v>
      </c>
      <c r="G524" s="203"/>
      <c r="H524" s="206">
        <v>484.2</v>
      </c>
      <c r="I524" s="207"/>
      <c r="J524" s="203"/>
      <c r="K524" s="203"/>
      <c r="L524" s="208"/>
      <c r="M524" s="209"/>
      <c r="N524" s="210"/>
      <c r="O524" s="210"/>
      <c r="P524" s="210"/>
      <c r="Q524" s="210"/>
      <c r="R524" s="210"/>
      <c r="S524" s="210"/>
      <c r="T524" s="211"/>
      <c r="AT524" s="212" t="s">
        <v>137</v>
      </c>
      <c r="AU524" s="212" t="s">
        <v>80</v>
      </c>
      <c r="AV524" s="13" t="s">
        <v>82</v>
      </c>
      <c r="AW524" s="13" t="s">
        <v>33</v>
      </c>
      <c r="AX524" s="13" t="s">
        <v>72</v>
      </c>
      <c r="AY524" s="212" t="s">
        <v>114</v>
      </c>
    </row>
    <row r="525" spans="1:65" s="13" customFormat="1" ht="10.199999999999999">
      <c r="B525" s="202"/>
      <c r="C525" s="203"/>
      <c r="D525" s="186" t="s">
        <v>137</v>
      </c>
      <c r="E525" s="204" t="s">
        <v>19</v>
      </c>
      <c r="F525" s="205" t="s">
        <v>681</v>
      </c>
      <c r="G525" s="203"/>
      <c r="H525" s="206">
        <v>104.4</v>
      </c>
      <c r="I525" s="207"/>
      <c r="J525" s="203"/>
      <c r="K525" s="203"/>
      <c r="L525" s="208"/>
      <c r="M525" s="209"/>
      <c r="N525" s="210"/>
      <c r="O525" s="210"/>
      <c r="P525" s="210"/>
      <c r="Q525" s="210"/>
      <c r="R525" s="210"/>
      <c r="S525" s="210"/>
      <c r="T525" s="211"/>
      <c r="AT525" s="212" t="s">
        <v>137</v>
      </c>
      <c r="AU525" s="212" t="s">
        <v>80</v>
      </c>
      <c r="AV525" s="13" t="s">
        <v>82</v>
      </c>
      <c r="AW525" s="13" t="s">
        <v>33</v>
      </c>
      <c r="AX525" s="13" t="s">
        <v>72</v>
      </c>
      <c r="AY525" s="212" t="s">
        <v>114</v>
      </c>
    </row>
    <row r="526" spans="1:65" s="13" customFormat="1" ht="10.199999999999999">
      <c r="B526" s="202"/>
      <c r="C526" s="203"/>
      <c r="D526" s="186" t="s">
        <v>137</v>
      </c>
      <c r="E526" s="204" t="s">
        <v>19</v>
      </c>
      <c r="F526" s="205" t="s">
        <v>682</v>
      </c>
      <c r="G526" s="203"/>
      <c r="H526" s="206">
        <v>-158.4</v>
      </c>
      <c r="I526" s="207"/>
      <c r="J526" s="203"/>
      <c r="K526" s="203"/>
      <c r="L526" s="208"/>
      <c r="M526" s="209"/>
      <c r="N526" s="210"/>
      <c r="O526" s="210"/>
      <c r="P526" s="210"/>
      <c r="Q526" s="210"/>
      <c r="R526" s="210"/>
      <c r="S526" s="210"/>
      <c r="T526" s="211"/>
      <c r="AT526" s="212" t="s">
        <v>137</v>
      </c>
      <c r="AU526" s="212" t="s">
        <v>80</v>
      </c>
      <c r="AV526" s="13" t="s">
        <v>82</v>
      </c>
      <c r="AW526" s="13" t="s">
        <v>33</v>
      </c>
      <c r="AX526" s="13" t="s">
        <v>72</v>
      </c>
      <c r="AY526" s="212" t="s">
        <v>114</v>
      </c>
    </row>
    <row r="527" spans="1:65" s="13" customFormat="1" ht="10.199999999999999">
      <c r="B527" s="202"/>
      <c r="C527" s="203"/>
      <c r="D527" s="186" t="s">
        <v>137</v>
      </c>
      <c r="E527" s="204" t="s">
        <v>19</v>
      </c>
      <c r="F527" s="205" t="s">
        <v>683</v>
      </c>
      <c r="G527" s="203"/>
      <c r="H527" s="206">
        <v>269.24</v>
      </c>
      <c r="I527" s="207"/>
      <c r="J527" s="203"/>
      <c r="K527" s="203"/>
      <c r="L527" s="208"/>
      <c r="M527" s="209"/>
      <c r="N527" s="210"/>
      <c r="O527" s="210"/>
      <c r="P527" s="210"/>
      <c r="Q527" s="210"/>
      <c r="R527" s="210"/>
      <c r="S527" s="210"/>
      <c r="T527" s="211"/>
      <c r="AT527" s="212" t="s">
        <v>137</v>
      </c>
      <c r="AU527" s="212" t="s">
        <v>80</v>
      </c>
      <c r="AV527" s="13" t="s">
        <v>82</v>
      </c>
      <c r="AW527" s="13" t="s">
        <v>33</v>
      </c>
      <c r="AX527" s="13" t="s">
        <v>72</v>
      </c>
      <c r="AY527" s="212" t="s">
        <v>114</v>
      </c>
    </row>
    <row r="528" spans="1:65" s="14" customFormat="1" ht="10.199999999999999">
      <c r="B528" s="213"/>
      <c r="C528" s="214"/>
      <c r="D528" s="186" t="s">
        <v>137</v>
      </c>
      <c r="E528" s="215" t="s">
        <v>19</v>
      </c>
      <c r="F528" s="216" t="s">
        <v>139</v>
      </c>
      <c r="G528" s="214"/>
      <c r="H528" s="217">
        <v>4796.3719999999994</v>
      </c>
      <c r="I528" s="218"/>
      <c r="J528" s="214"/>
      <c r="K528" s="214"/>
      <c r="L528" s="219"/>
      <c r="M528" s="220"/>
      <c r="N528" s="221"/>
      <c r="O528" s="221"/>
      <c r="P528" s="221"/>
      <c r="Q528" s="221"/>
      <c r="R528" s="221"/>
      <c r="S528" s="221"/>
      <c r="T528" s="222"/>
      <c r="AT528" s="223" t="s">
        <v>137</v>
      </c>
      <c r="AU528" s="223" t="s">
        <v>80</v>
      </c>
      <c r="AV528" s="14" t="s">
        <v>121</v>
      </c>
      <c r="AW528" s="14" t="s">
        <v>33</v>
      </c>
      <c r="AX528" s="14" t="s">
        <v>80</v>
      </c>
      <c r="AY528" s="223" t="s">
        <v>114</v>
      </c>
    </row>
    <row r="529" spans="1:65" s="2" customFormat="1" ht="45" customHeight="1">
      <c r="A529" s="34"/>
      <c r="B529" s="35"/>
      <c r="C529" s="173" t="s">
        <v>684</v>
      </c>
      <c r="D529" s="173" t="s">
        <v>117</v>
      </c>
      <c r="E529" s="174" t="s">
        <v>673</v>
      </c>
      <c r="F529" s="175" t="s">
        <v>674</v>
      </c>
      <c r="G529" s="176" t="s">
        <v>134</v>
      </c>
      <c r="H529" s="177">
        <v>39.325000000000003</v>
      </c>
      <c r="I529" s="178"/>
      <c r="J529" s="179">
        <f>ROUND(I529*H529,2)</f>
        <v>0</v>
      </c>
      <c r="K529" s="175" t="s">
        <v>19</v>
      </c>
      <c r="L529" s="39"/>
      <c r="M529" s="180" t="s">
        <v>19</v>
      </c>
      <c r="N529" s="181" t="s">
        <v>43</v>
      </c>
      <c r="O529" s="64"/>
      <c r="P529" s="182">
        <f>O529*H529</f>
        <v>0</v>
      </c>
      <c r="Q529" s="182">
        <v>0</v>
      </c>
      <c r="R529" s="182">
        <f>Q529*H529</f>
        <v>0</v>
      </c>
      <c r="S529" s="182">
        <v>0</v>
      </c>
      <c r="T529" s="183">
        <f>S529*H529</f>
        <v>0</v>
      </c>
      <c r="U529" s="34"/>
      <c r="V529" s="34"/>
      <c r="W529" s="34"/>
      <c r="X529" s="34"/>
      <c r="Y529" s="34"/>
      <c r="Z529" s="34"/>
      <c r="AA529" s="34"/>
      <c r="AB529" s="34"/>
      <c r="AC529" s="34"/>
      <c r="AD529" s="34"/>
      <c r="AE529" s="34"/>
      <c r="AR529" s="184" t="s">
        <v>656</v>
      </c>
      <c r="AT529" s="184" t="s">
        <v>117</v>
      </c>
      <c r="AU529" s="184" t="s">
        <v>80</v>
      </c>
      <c r="AY529" s="17" t="s">
        <v>114</v>
      </c>
      <c r="BE529" s="185">
        <f>IF(N529="základní",J529,0)</f>
        <v>0</v>
      </c>
      <c r="BF529" s="185">
        <f>IF(N529="snížená",J529,0)</f>
        <v>0</v>
      </c>
      <c r="BG529" s="185">
        <f>IF(N529="zákl. přenesená",J529,0)</f>
        <v>0</v>
      </c>
      <c r="BH529" s="185">
        <f>IF(N529="sníž. přenesená",J529,0)</f>
        <v>0</v>
      </c>
      <c r="BI529" s="185">
        <f>IF(N529="nulová",J529,0)</f>
        <v>0</v>
      </c>
      <c r="BJ529" s="17" t="s">
        <v>80</v>
      </c>
      <c r="BK529" s="185">
        <f>ROUND(I529*H529,2)</f>
        <v>0</v>
      </c>
      <c r="BL529" s="17" t="s">
        <v>656</v>
      </c>
      <c r="BM529" s="184" t="s">
        <v>685</v>
      </c>
    </row>
    <row r="530" spans="1:65" s="2" customFormat="1" ht="28.8">
      <c r="A530" s="34"/>
      <c r="B530" s="35"/>
      <c r="C530" s="36"/>
      <c r="D530" s="186" t="s">
        <v>123</v>
      </c>
      <c r="E530" s="36"/>
      <c r="F530" s="187" t="s">
        <v>674</v>
      </c>
      <c r="G530" s="36"/>
      <c r="H530" s="36"/>
      <c r="I530" s="188"/>
      <c r="J530" s="36"/>
      <c r="K530" s="36"/>
      <c r="L530" s="39"/>
      <c r="M530" s="189"/>
      <c r="N530" s="190"/>
      <c r="O530" s="64"/>
      <c r="P530" s="64"/>
      <c r="Q530" s="64"/>
      <c r="R530" s="64"/>
      <c r="S530" s="64"/>
      <c r="T530" s="65"/>
      <c r="U530" s="34"/>
      <c r="V530" s="34"/>
      <c r="W530" s="34"/>
      <c r="X530" s="34"/>
      <c r="Y530" s="34"/>
      <c r="Z530" s="34"/>
      <c r="AA530" s="34"/>
      <c r="AB530" s="34"/>
      <c r="AC530" s="34"/>
      <c r="AD530" s="34"/>
      <c r="AE530" s="34"/>
      <c r="AT530" s="17" t="s">
        <v>123</v>
      </c>
      <c r="AU530" s="17" t="s">
        <v>80</v>
      </c>
    </row>
    <row r="531" spans="1:65" s="2" customFormat="1" ht="28.8">
      <c r="A531" s="34"/>
      <c r="B531" s="35"/>
      <c r="C531" s="36"/>
      <c r="D531" s="186" t="s">
        <v>124</v>
      </c>
      <c r="E531" s="36"/>
      <c r="F531" s="191" t="s">
        <v>686</v>
      </c>
      <c r="G531" s="36"/>
      <c r="H531" s="36"/>
      <c r="I531" s="188"/>
      <c r="J531" s="36"/>
      <c r="K531" s="36"/>
      <c r="L531" s="39"/>
      <c r="M531" s="189"/>
      <c r="N531" s="190"/>
      <c r="O531" s="64"/>
      <c r="P531" s="64"/>
      <c r="Q531" s="64"/>
      <c r="R531" s="64"/>
      <c r="S531" s="64"/>
      <c r="T531" s="65"/>
      <c r="U531" s="34"/>
      <c r="V531" s="34"/>
      <c r="W531" s="34"/>
      <c r="X531" s="34"/>
      <c r="Y531" s="34"/>
      <c r="Z531" s="34"/>
      <c r="AA531" s="34"/>
      <c r="AB531" s="34"/>
      <c r="AC531" s="34"/>
      <c r="AD531" s="34"/>
      <c r="AE531" s="34"/>
      <c r="AT531" s="17" t="s">
        <v>124</v>
      </c>
      <c r="AU531" s="17" t="s">
        <v>80</v>
      </c>
    </row>
    <row r="532" spans="1:65" s="2" customFormat="1" ht="45" customHeight="1">
      <c r="A532" s="34"/>
      <c r="B532" s="35"/>
      <c r="C532" s="173" t="s">
        <v>687</v>
      </c>
      <c r="D532" s="173" t="s">
        <v>117</v>
      </c>
      <c r="E532" s="174" t="s">
        <v>688</v>
      </c>
      <c r="F532" s="175" t="s">
        <v>689</v>
      </c>
      <c r="G532" s="176" t="s">
        <v>134</v>
      </c>
      <c r="H532" s="177">
        <v>5032.25</v>
      </c>
      <c r="I532" s="178"/>
      <c r="J532" s="179">
        <f>ROUND(I532*H532,2)</f>
        <v>0</v>
      </c>
      <c r="K532" s="175" t="s">
        <v>19</v>
      </c>
      <c r="L532" s="39"/>
      <c r="M532" s="180" t="s">
        <v>19</v>
      </c>
      <c r="N532" s="181" t="s">
        <v>43</v>
      </c>
      <c r="O532" s="64"/>
      <c r="P532" s="182">
        <f>O532*H532</f>
        <v>0</v>
      </c>
      <c r="Q532" s="182">
        <v>0</v>
      </c>
      <c r="R532" s="182">
        <f>Q532*H532</f>
        <v>0</v>
      </c>
      <c r="S532" s="182">
        <v>0</v>
      </c>
      <c r="T532" s="183">
        <f>S532*H532</f>
        <v>0</v>
      </c>
      <c r="U532" s="34"/>
      <c r="V532" s="34"/>
      <c r="W532" s="34"/>
      <c r="X532" s="34"/>
      <c r="Y532" s="34"/>
      <c r="Z532" s="34"/>
      <c r="AA532" s="34"/>
      <c r="AB532" s="34"/>
      <c r="AC532" s="34"/>
      <c r="AD532" s="34"/>
      <c r="AE532" s="34"/>
      <c r="AR532" s="184" t="s">
        <v>656</v>
      </c>
      <c r="AT532" s="184" t="s">
        <v>117</v>
      </c>
      <c r="AU532" s="184" t="s">
        <v>80</v>
      </c>
      <c r="AY532" s="17" t="s">
        <v>114</v>
      </c>
      <c r="BE532" s="185">
        <f>IF(N532="základní",J532,0)</f>
        <v>0</v>
      </c>
      <c r="BF532" s="185">
        <f>IF(N532="snížená",J532,0)</f>
        <v>0</v>
      </c>
      <c r="BG532" s="185">
        <f>IF(N532="zákl. přenesená",J532,0)</f>
        <v>0</v>
      </c>
      <c r="BH532" s="185">
        <f>IF(N532="sníž. přenesená",J532,0)</f>
        <v>0</v>
      </c>
      <c r="BI532" s="185">
        <f>IF(N532="nulová",J532,0)</f>
        <v>0</v>
      </c>
      <c r="BJ532" s="17" t="s">
        <v>80</v>
      </c>
      <c r="BK532" s="185">
        <f>ROUND(I532*H532,2)</f>
        <v>0</v>
      </c>
      <c r="BL532" s="17" t="s">
        <v>656</v>
      </c>
      <c r="BM532" s="184" t="s">
        <v>690</v>
      </c>
    </row>
    <row r="533" spans="1:65" s="2" customFormat="1" ht="28.8">
      <c r="A533" s="34"/>
      <c r="B533" s="35"/>
      <c r="C533" s="36"/>
      <c r="D533" s="186" t="s">
        <v>123</v>
      </c>
      <c r="E533" s="36"/>
      <c r="F533" s="187" t="s">
        <v>689</v>
      </c>
      <c r="G533" s="36"/>
      <c r="H533" s="36"/>
      <c r="I533" s="188"/>
      <c r="J533" s="36"/>
      <c r="K533" s="36"/>
      <c r="L533" s="39"/>
      <c r="M533" s="189"/>
      <c r="N533" s="190"/>
      <c r="O533" s="64"/>
      <c r="P533" s="64"/>
      <c r="Q533" s="64"/>
      <c r="R533" s="64"/>
      <c r="S533" s="64"/>
      <c r="T533" s="65"/>
      <c r="U533" s="34"/>
      <c r="V533" s="34"/>
      <c r="W533" s="34"/>
      <c r="X533" s="34"/>
      <c r="Y533" s="34"/>
      <c r="Z533" s="34"/>
      <c r="AA533" s="34"/>
      <c r="AB533" s="34"/>
      <c r="AC533" s="34"/>
      <c r="AD533" s="34"/>
      <c r="AE533" s="34"/>
      <c r="AT533" s="17" t="s">
        <v>123</v>
      </c>
      <c r="AU533" s="17" t="s">
        <v>80</v>
      </c>
    </row>
    <row r="534" spans="1:65" s="2" customFormat="1" ht="28.8">
      <c r="A534" s="34"/>
      <c r="B534" s="35"/>
      <c r="C534" s="36"/>
      <c r="D534" s="186" t="s">
        <v>124</v>
      </c>
      <c r="E534" s="36"/>
      <c r="F534" s="191" t="s">
        <v>691</v>
      </c>
      <c r="G534" s="36"/>
      <c r="H534" s="36"/>
      <c r="I534" s="188"/>
      <c r="J534" s="36"/>
      <c r="K534" s="36"/>
      <c r="L534" s="39"/>
      <c r="M534" s="189"/>
      <c r="N534" s="190"/>
      <c r="O534" s="64"/>
      <c r="P534" s="64"/>
      <c r="Q534" s="64"/>
      <c r="R534" s="64"/>
      <c r="S534" s="64"/>
      <c r="T534" s="65"/>
      <c r="U534" s="34"/>
      <c r="V534" s="34"/>
      <c r="W534" s="34"/>
      <c r="X534" s="34"/>
      <c r="Y534" s="34"/>
      <c r="Z534" s="34"/>
      <c r="AA534" s="34"/>
      <c r="AB534" s="34"/>
      <c r="AC534" s="34"/>
      <c r="AD534" s="34"/>
      <c r="AE534" s="34"/>
      <c r="AT534" s="17" t="s">
        <v>124</v>
      </c>
      <c r="AU534" s="17" t="s">
        <v>80</v>
      </c>
    </row>
    <row r="535" spans="1:65" s="2" customFormat="1" ht="45" customHeight="1">
      <c r="A535" s="34"/>
      <c r="B535" s="35"/>
      <c r="C535" s="173" t="s">
        <v>692</v>
      </c>
      <c r="D535" s="173" t="s">
        <v>117</v>
      </c>
      <c r="E535" s="174" t="s">
        <v>688</v>
      </c>
      <c r="F535" s="175" t="s">
        <v>689</v>
      </c>
      <c r="G535" s="176" t="s">
        <v>134</v>
      </c>
      <c r="H535" s="177">
        <v>106.672</v>
      </c>
      <c r="I535" s="178"/>
      <c r="J535" s="179">
        <f>ROUND(I535*H535,2)</f>
        <v>0</v>
      </c>
      <c r="K535" s="175" t="s">
        <v>19</v>
      </c>
      <c r="L535" s="39"/>
      <c r="M535" s="180" t="s">
        <v>19</v>
      </c>
      <c r="N535" s="181" t="s">
        <v>43</v>
      </c>
      <c r="O535" s="64"/>
      <c r="P535" s="182">
        <f>O535*H535</f>
        <v>0</v>
      </c>
      <c r="Q535" s="182">
        <v>0</v>
      </c>
      <c r="R535" s="182">
        <f>Q535*H535</f>
        <v>0</v>
      </c>
      <c r="S535" s="182">
        <v>0</v>
      </c>
      <c r="T535" s="183">
        <f>S535*H535</f>
        <v>0</v>
      </c>
      <c r="U535" s="34"/>
      <c r="V535" s="34"/>
      <c r="W535" s="34"/>
      <c r="X535" s="34"/>
      <c r="Y535" s="34"/>
      <c r="Z535" s="34"/>
      <c r="AA535" s="34"/>
      <c r="AB535" s="34"/>
      <c r="AC535" s="34"/>
      <c r="AD535" s="34"/>
      <c r="AE535" s="34"/>
      <c r="AR535" s="184" t="s">
        <v>656</v>
      </c>
      <c r="AT535" s="184" t="s">
        <v>117</v>
      </c>
      <c r="AU535" s="184" t="s">
        <v>80</v>
      </c>
      <c r="AY535" s="17" t="s">
        <v>114</v>
      </c>
      <c r="BE535" s="185">
        <f>IF(N535="základní",J535,0)</f>
        <v>0</v>
      </c>
      <c r="BF535" s="185">
        <f>IF(N535="snížená",J535,0)</f>
        <v>0</v>
      </c>
      <c r="BG535" s="185">
        <f>IF(N535="zákl. přenesená",J535,0)</f>
        <v>0</v>
      </c>
      <c r="BH535" s="185">
        <f>IF(N535="sníž. přenesená",J535,0)</f>
        <v>0</v>
      </c>
      <c r="BI535" s="185">
        <f>IF(N535="nulová",J535,0)</f>
        <v>0</v>
      </c>
      <c r="BJ535" s="17" t="s">
        <v>80</v>
      </c>
      <c r="BK535" s="185">
        <f>ROUND(I535*H535,2)</f>
        <v>0</v>
      </c>
      <c r="BL535" s="17" t="s">
        <v>656</v>
      </c>
      <c r="BM535" s="184" t="s">
        <v>693</v>
      </c>
    </row>
    <row r="536" spans="1:65" s="2" customFormat="1" ht="28.8">
      <c r="A536" s="34"/>
      <c r="B536" s="35"/>
      <c r="C536" s="36"/>
      <c r="D536" s="186" t="s">
        <v>123</v>
      </c>
      <c r="E536" s="36"/>
      <c r="F536" s="187" t="s">
        <v>689</v>
      </c>
      <c r="G536" s="36"/>
      <c r="H536" s="36"/>
      <c r="I536" s="188"/>
      <c r="J536" s="36"/>
      <c r="K536" s="36"/>
      <c r="L536" s="39"/>
      <c r="M536" s="189"/>
      <c r="N536" s="190"/>
      <c r="O536" s="64"/>
      <c r="P536" s="64"/>
      <c r="Q536" s="64"/>
      <c r="R536" s="64"/>
      <c r="S536" s="64"/>
      <c r="T536" s="65"/>
      <c r="U536" s="34"/>
      <c r="V536" s="34"/>
      <c r="W536" s="34"/>
      <c r="X536" s="34"/>
      <c r="Y536" s="34"/>
      <c r="Z536" s="34"/>
      <c r="AA536" s="34"/>
      <c r="AB536" s="34"/>
      <c r="AC536" s="34"/>
      <c r="AD536" s="34"/>
      <c r="AE536" s="34"/>
      <c r="AT536" s="17" t="s">
        <v>123</v>
      </c>
      <c r="AU536" s="17" t="s">
        <v>80</v>
      </c>
    </row>
    <row r="537" spans="1:65" s="2" customFormat="1" ht="38.4">
      <c r="A537" s="34"/>
      <c r="B537" s="35"/>
      <c r="C537" s="36"/>
      <c r="D537" s="186" t="s">
        <v>124</v>
      </c>
      <c r="E537" s="36"/>
      <c r="F537" s="191" t="s">
        <v>694</v>
      </c>
      <c r="G537" s="36"/>
      <c r="H537" s="36"/>
      <c r="I537" s="188"/>
      <c r="J537" s="36"/>
      <c r="K537" s="36"/>
      <c r="L537" s="39"/>
      <c r="M537" s="189"/>
      <c r="N537" s="190"/>
      <c r="O537" s="64"/>
      <c r="P537" s="64"/>
      <c r="Q537" s="64"/>
      <c r="R537" s="64"/>
      <c r="S537" s="64"/>
      <c r="T537" s="65"/>
      <c r="U537" s="34"/>
      <c r="V537" s="34"/>
      <c r="W537" s="34"/>
      <c r="X537" s="34"/>
      <c r="Y537" s="34"/>
      <c r="Z537" s="34"/>
      <c r="AA537" s="34"/>
      <c r="AB537" s="34"/>
      <c r="AC537" s="34"/>
      <c r="AD537" s="34"/>
      <c r="AE537" s="34"/>
      <c r="AT537" s="17" t="s">
        <v>124</v>
      </c>
      <c r="AU537" s="17" t="s">
        <v>80</v>
      </c>
    </row>
    <row r="538" spans="1:65" s="13" customFormat="1" ht="10.199999999999999">
      <c r="B538" s="202"/>
      <c r="C538" s="203"/>
      <c r="D538" s="186" t="s">
        <v>137</v>
      </c>
      <c r="E538" s="204" t="s">
        <v>19</v>
      </c>
      <c r="F538" s="205" t="s">
        <v>695</v>
      </c>
      <c r="G538" s="203"/>
      <c r="H538" s="206">
        <v>106.672</v>
      </c>
      <c r="I538" s="207"/>
      <c r="J538" s="203"/>
      <c r="K538" s="203"/>
      <c r="L538" s="208"/>
      <c r="M538" s="209"/>
      <c r="N538" s="210"/>
      <c r="O538" s="210"/>
      <c r="P538" s="210"/>
      <c r="Q538" s="210"/>
      <c r="R538" s="210"/>
      <c r="S538" s="210"/>
      <c r="T538" s="211"/>
      <c r="AT538" s="212" t="s">
        <v>137</v>
      </c>
      <c r="AU538" s="212" t="s">
        <v>80</v>
      </c>
      <c r="AV538" s="13" t="s">
        <v>82</v>
      </c>
      <c r="AW538" s="13" t="s">
        <v>33</v>
      </c>
      <c r="AX538" s="13" t="s">
        <v>72</v>
      </c>
      <c r="AY538" s="212" t="s">
        <v>114</v>
      </c>
    </row>
    <row r="539" spans="1:65" s="14" customFormat="1" ht="10.199999999999999">
      <c r="B539" s="213"/>
      <c r="C539" s="214"/>
      <c r="D539" s="186" t="s">
        <v>137</v>
      </c>
      <c r="E539" s="215" t="s">
        <v>19</v>
      </c>
      <c r="F539" s="216" t="s">
        <v>139</v>
      </c>
      <c r="G539" s="214"/>
      <c r="H539" s="217">
        <v>106.672</v>
      </c>
      <c r="I539" s="218"/>
      <c r="J539" s="214"/>
      <c r="K539" s="214"/>
      <c r="L539" s="219"/>
      <c r="M539" s="220"/>
      <c r="N539" s="221"/>
      <c r="O539" s="221"/>
      <c r="P539" s="221"/>
      <c r="Q539" s="221"/>
      <c r="R539" s="221"/>
      <c r="S539" s="221"/>
      <c r="T539" s="222"/>
      <c r="AT539" s="223" t="s">
        <v>137</v>
      </c>
      <c r="AU539" s="223" t="s">
        <v>80</v>
      </c>
      <c r="AV539" s="14" t="s">
        <v>121</v>
      </c>
      <c r="AW539" s="14" t="s">
        <v>33</v>
      </c>
      <c r="AX539" s="14" t="s">
        <v>80</v>
      </c>
      <c r="AY539" s="223" t="s">
        <v>114</v>
      </c>
    </row>
    <row r="540" spans="1:65" s="2" customFormat="1" ht="57.6" customHeight="1">
      <c r="A540" s="34"/>
      <c r="B540" s="35"/>
      <c r="C540" s="173" t="s">
        <v>696</v>
      </c>
      <c r="D540" s="173" t="s">
        <v>117</v>
      </c>
      <c r="E540" s="174" t="s">
        <v>697</v>
      </c>
      <c r="F540" s="175" t="s">
        <v>698</v>
      </c>
      <c r="G540" s="176" t="s">
        <v>134</v>
      </c>
      <c r="H540" s="177">
        <v>27.416</v>
      </c>
      <c r="I540" s="178"/>
      <c r="J540" s="179">
        <f>ROUND(I540*H540,2)</f>
        <v>0</v>
      </c>
      <c r="K540" s="175" t="s">
        <v>19</v>
      </c>
      <c r="L540" s="39"/>
      <c r="M540" s="180" t="s">
        <v>19</v>
      </c>
      <c r="N540" s="181" t="s">
        <v>43</v>
      </c>
      <c r="O540" s="64"/>
      <c r="P540" s="182">
        <f>O540*H540</f>
        <v>0</v>
      </c>
      <c r="Q540" s="182">
        <v>0</v>
      </c>
      <c r="R540" s="182">
        <f>Q540*H540</f>
        <v>0</v>
      </c>
      <c r="S540" s="182">
        <v>0</v>
      </c>
      <c r="T540" s="183">
        <f>S540*H540</f>
        <v>0</v>
      </c>
      <c r="U540" s="34"/>
      <c r="V540" s="34"/>
      <c r="W540" s="34"/>
      <c r="X540" s="34"/>
      <c r="Y540" s="34"/>
      <c r="Z540" s="34"/>
      <c r="AA540" s="34"/>
      <c r="AB540" s="34"/>
      <c r="AC540" s="34"/>
      <c r="AD540" s="34"/>
      <c r="AE540" s="34"/>
      <c r="AR540" s="184" t="s">
        <v>656</v>
      </c>
      <c r="AT540" s="184" t="s">
        <v>117</v>
      </c>
      <c r="AU540" s="184" t="s">
        <v>80</v>
      </c>
      <c r="AY540" s="17" t="s">
        <v>114</v>
      </c>
      <c r="BE540" s="185">
        <f>IF(N540="základní",J540,0)</f>
        <v>0</v>
      </c>
      <c r="BF540" s="185">
        <f>IF(N540="snížená",J540,0)</f>
        <v>0</v>
      </c>
      <c r="BG540" s="185">
        <f>IF(N540="zákl. přenesená",J540,0)</f>
        <v>0</v>
      </c>
      <c r="BH540" s="185">
        <f>IF(N540="sníž. přenesená",J540,0)</f>
        <v>0</v>
      </c>
      <c r="BI540" s="185">
        <f>IF(N540="nulová",J540,0)</f>
        <v>0</v>
      </c>
      <c r="BJ540" s="17" t="s">
        <v>80</v>
      </c>
      <c r="BK540" s="185">
        <f>ROUND(I540*H540,2)</f>
        <v>0</v>
      </c>
      <c r="BL540" s="17" t="s">
        <v>656</v>
      </c>
      <c r="BM540" s="184" t="s">
        <v>699</v>
      </c>
    </row>
    <row r="541" spans="1:65" s="2" customFormat="1" ht="38.4">
      <c r="A541" s="34"/>
      <c r="B541" s="35"/>
      <c r="C541" s="36"/>
      <c r="D541" s="186" t="s">
        <v>123</v>
      </c>
      <c r="E541" s="36"/>
      <c r="F541" s="187" t="s">
        <v>698</v>
      </c>
      <c r="G541" s="36"/>
      <c r="H541" s="36"/>
      <c r="I541" s="188"/>
      <c r="J541" s="36"/>
      <c r="K541" s="36"/>
      <c r="L541" s="39"/>
      <c r="M541" s="189"/>
      <c r="N541" s="190"/>
      <c r="O541" s="64"/>
      <c r="P541" s="64"/>
      <c r="Q541" s="64"/>
      <c r="R541" s="64"/>
      <c r="S541" s="64"/>
      <c r="T541" s="65"/>
      <c r="U541" s="34"/>
      <c r="V541" s="34"/>
      <c r="W541" s="34"/>
      <c r="X541" s="34"/>
      <c r="Y541" s="34"/>
      <c r="Z541" s="34"/>
      <c r="AA541" s="34"/>
      <c r="AB541" s="34"/>
      <c r="AC541" s="34"/>
      <c r="AD541" s="34"/>
      <c r="AE541" s="34"/>
      <c r="AT541" s="17" t="s">
        <v>123</v>
      </c>
      <c r="AU541" s="17" t="s">
        <v>80</v>
      </c>
    </row>
    <row r="542" spans="1:65" s="2" customFormat="1" ht="28.8">
      <c r="A542" s="34"/>
      <c r="B542" s="35"/>
      <c r="C542" s="36"/>
      <c r="D542" s="186" t="s">
        <v>124</v>
      </c>
      <c r="E542" s="36"/>
      <c r="F542" s="191" t="s">
        <v>700</v>
      </c>
      <c r="G542" s="36"/>
      <c r="H542" s="36"/>
      <c r="I542" s="188"/>
      <c r="J542" s="36"/>
      <c r="K542" s="36"/>
      <c r="L542" s="39"/>
      <c r="M542" s="189"/>
      <c r="N542" s="190"/>
      <c r="O542" s="64"/>
      <c r="P542" s="64"/>
      <c r="Q542" s="64"/>
      <c r="R542" s="64"/>
      <c r="S542" s="64"/>
      <c r="T542" s="65"/>
      <c r="U542" s="34"/>
      <c r="V542" s="34"/>
      <c r="W542" s="34"/>
      <c r="X542" s="34"/>
      <c r="Y542" s="34"/>
      <c r="Z542" s="34"/>
      <c r="AA542" s="34"/>
      <c r="AB542" s="34"/>
      <c r="AC542" s="34"/>
      <c r="AD542" s="34"/>
      <c r="AE542" s="34"/>
      <c r="AT542" s="17" t="s">
        <v>124</v>
      </c>
      <c r="AU542" s="17" t="s">
        <v>80</v>
      </c>
    </row>
    <row r="543" spans="1:65" s="13" customFormat="1" ht="10.199999999999999">
      <c r="B543" s="202"/>
      <c r="C543" s="203"/>
      <c r="D543" s="186" t="s">
        <v>137</v>
      </c>
      <c r="E543" s="204" t="s">
        <v>19</v>
      </c>
      <c r="F543" s="205" t="s">
        <v>701</v>
      </c>
      <c r="G543" s="203"/>
      <c r="H543" s="206">
        <v>27.416</v>
      </c>
      <c r="I543" s="207"/>
      <c r="J543" s="203"/>
      <c r="K543" s="203"/>
      <c r="L543" s="208"/>
      <c r="M543" s="209"/>
      <c r="N543" s="210"/>
      <c r="O543" s="210"/>
      <c r="P543" s="210"/>
      <c r="Q543" s="210"/>
      <c r="R543" s="210"/>
      <c r="S543" s="210"/>
      <c r="T543" s="211"/>
      <c r="AT543" s="212" t="s">
        <v>137</v>
      </c>
      <c r="AU543" s="212" t="s">
        <v>80</v>
      </c>
      <c r="AV543" s="13" t="s">
        <v>82</v>
      </c>
      <c r="AW543" s="13" t="s">
        <v>33</v>
      </c>
      <c r="AX543" s="13" t="s">
        <v>72</v>
      </c>
      <c r="AY543" s="212" t="s">
        <v>114</v>
      </c>
    </row>
    <row r="544" spans="1:65" s="14" customFormat="1" ht="10.199999999999999">
      <c r="B544" s="213"/>
      <c r="C544" s="214"/>
      <c r="D544" s="186" t="s">
        <v>137</v>
      </c>
      <c r="E544" s="215" t="s">
        <v>19</v>
      </c>
      <c r="F544" s="216" t="s">
        <v>139</v>
      </c>
      <c r="G544" s="214"/>
      <c r="H544" s="217">
        <v>27.416</v>
      </c>
      <c r="I544" s="218"/>
      <c r="J544" s="214"/>
      <c r="K544" s="214"/>
      <c r="L544" s="219"/>
      <c r="M544" s="220"/>
      <c r="N544" s="221"/>
      <c r="O544" s="221"/>
      <c r="P544" s="221"/>
      <c r="Q544" s="221"/>
      <c r="R544" s="221"/>
      <c r="S544" s="221"/>
      <c r="T544" s="222"/>
      <c r="AT544" s="223" t="s">
        <v>137</v>
      </c>
      <c r="AU544" s="223" t="s">
        <v>80</v>
      </c>
      <c r="AV544" s="14" t="s">
        <v>121</v>
      </c>
      <c r="AW544" s="14" t="s">
        <v>33</v>
      </c>
      <c r="AX544" s="14" t="s">
        <v>80</v>
      </c>
      <c r="AY544" s="223" t="s">
        <v>114</v>
      </c>
    </row>
    <row r="545" spans="1:65" s="2" customFormat="1" ht="57.6" customHeight="1">
      <c r="A545" s="34"/>
      <c r="B545" s="35"/>
      <c r="C545" s="173" t="s">
        <v>702</v>
      </c>
      <c r="D545" s="173" t="s">
        <v>117</v>
      </c>
      <c r="E545" s="174" t="s">
        <v>703</v>
      </c>
      <c r="F545" s="175" t="s">
        <v>704</v>
      </c>
      <c r="G545" s="176" t="s">
        <v>134</v>
      </c>
      <c r="H545" s="177">
        <v>618.02599999999995</v>
      </c>
      <c r="I545" s="178"/>
      <c r="J545" s="179">
        <f>ROUND(I545*H545,2)</f>
        <v>0</v>
      </c>
      <c r="K545" s="175" t="s">
        <v>19</v>
      </c>
      <c r="L545" s="39"/>
      <c r="M545" s="180" t="s">
        <v>19</v>
      </c>
      <c r="N545" s="181" t="s">
        <v>43</v>
      </c>
      <c r="O545" s="64"/>
      <c r="P545" s="182">
        <f>O545*H545</f>
        <v>0</v>
      </c>
      <c r="Q545" s="182">
        <v>0</v>
      </c>
      <c r="R545" s="182">
        <f>Q545*H545</f>
        <v>0</v>
      </c>
      <c r="S545" s="182">
        <v>0</v>
      </c>
      <c r="T545" s="183">
        <f>S545*H545</f>
        <v>0</v>
      </c>
      <c r="U545" s="34"/>
      <c r="V545" s="34"/>
      <c r="W545" s="34"/>
      <c r="X545" s="34"/>
      <c r="Y545" s="34"/>
      <c r="Z545" s="34"/>
      <c r="AA545" s="34"/>
      <c r="AB545" s="34"/>
      <c r="AC545" s="34"/>
      <c r="AD545" s="34"/>
      <c r="AE545" s="34"/>
      <c r="AR545" s="184" t="s">
        <v>656</v>
      </c>
      <c r="AT545" s="184" t="s">
        <v>117</v>
      </c>
      <c r="AU545" s="184" t="s">
        <v>80</v>
      </c>
      <c r="AY545" s="17" t="s">
        <v>114</v>
      </c>
      <c r="BE545" s="185">
        <f>IF(N545="základní",J545,0)</f>
        <v>0</v>
      </c>
      <c r="BF545" s="185">
        <f>IF(N545="snížená",J545,0)</f>
        <v>0</v>
      </c>
      <c r="BG545" s="185">
        <f>IF(N545="zákl. přenesená",J545,0)</f>
        <v>0</v>
      </c>
      <c r="BH545" s="185">
        <f>IF(N545="sníž. přenesená",J545,0)</f>
        <v>0</v>
      </c>
      <c r="BI545" s="185">
        <f>IF(N545="nulová",J545,0)</f>
        <v>0</v>
      </c>
      <c r="BJ545" s="17" t="s">
        <v>80</v>
      </c>
      <c r="BK545" s="185">
        <f>ROUND(I545*H545,2)</f>
        <v>0</v>
      </c>
      <c r="BL545" s="17" t="s">
        <v>656</v>
      </c>
      <c r="BM545" s="184" t="s">
        <v>705</v>
      </c>
    </row>
    <row r="546" spans="1:65" s="2" customFormat="1" ht="38.4">
      <c r="A546" s="34"/>
      <c r="B546" s="35"/>
      <c r="C546" s="36"/>
      <c r="D546" s="186" t="s">
        <v>123</v>
      </c>
      <c r="E546" s="36"/>
      <c r="F546" s="187" t="s">
        <v>704</v>
      </c>
      <c r="G546" s="36"/>
      <c r="H546" s="36"/>
      <c r="I546" s="188"/>
      <c r="J546" s="36"/>
      <c r="K546" s="36"/>
      <c r="L546" s="39"/>
      <c r="M546" s="189"/>
      <c r="N546" s="190"/>
      <c r="O546" s="64"/>
      <c r="P546" s="64"/>
      <c r="Q546" s="64"/>
      <c r="R546" s="64"/>
      <c r="S546" s="64"/>
      <c r="T546" s="65"/>
      <c r="U546" s="34"/>
      <c r="V546" s="34"/>
      <c r="W546" s="34"/>
      <c r="X546" s="34"/>
      <c r="Y546" s="34"/>
      <c r="Z546" s="34"/>
      <c r="AA546" s="34"/>
      <c r="AB546" s="34"/>
      <c r="AC546" s="34"/>
      <c r="AD546" s="34"/>
      <c r="AE546" s="34"/>
      <c r="AT546" s="17" t="s">
        <v>123</v>
      </c>
      <c r="AU546" s="17" t="s">
        <v>80</v>
      </c>
    </row>
    <row r="547" spans="1:65" s="2" customFormat="1" ht="28.8">
      <c r="A547" s="34"/>
      <c r="B547" s="35"/>
      <c r="C547" s="36"/>
      <c r="D547" s="186" t="s">
        <v>124</v>
      </c>
      <c r="E547" s="36"/>
      <c r="F547" s="191" t="s">
        <v>700</v>
      </c>
      <c r="G547" s="36"/>
      <c r="H547" s="36"/>
      <c r="I547" s="188"/>
      <c r="J547" s="36"/>
      <c r="K547" s="36"/>
      <c r="L547" s="39"/>
      <c r="M547" s="189"/>
      <c r="N547" s="190"/>
      <c r="O547" s="64"/>
      <c r="P547" s="64"/>
      <c r="Q547" s="64"/>
      <c r="R547" s="64"/>
      <c r="S547" s="64"/>
      <c r="T547" s="65"/>
      <c r="U547" s="34"/>
      <c r="V547" s="34"/>
      <c r="W547" s="34"/>
      <c r="X547" s="34"/>
      <c r="Y547" s="34"/>
      <c r="Z547" s="34"/>
      <c r="AA547" s="34"/>
      <c r="AB547" s="34"/>
      <c r="AC547" s="34"/>
      <c r="AD547" s="34"/>
      <c r="AE547" s="34"/>
      <c r="AT547" s="17" t="s">
        <v>124</v>
      </c>
      <c r="AU547" s="17" t="s">
        <v>80</v>
      </c>
    </row>
    <row r="548" spans="1:65" s="13" customFormat="1" ht="20.399999999999999">
      <c r="B548" s="202"/>
      <c r="C548" s="203"/>
      <c r="D548" s="186" t="s">
        <v>137</v>
      </c>
      <c r="E548" s="204" t="s">
        <v>19</v>
      </c>
      <c r="F548" s="205" t="s">
        <v>706</v>
      </c>
      <c r="G548" s="203"/>
      <c r="H548" s="206">
        <v>71.602000000000004</v>
      </c>
      <c r="I548" s="207"/>
      <c r="J548" s="203"/>
      <c r="K548" s="203"/>
      <c r="L548" s="208"/>
      <c r="M548" s="209"/>
      <c r="N548" s="210"/>
      <c r="O548" s="210"/>
      <c r="P548" s="210"/>
      <c r="Q548" s="210"/>
      <c r="R548" s="210"/>
      <c r="S548" s="210"/>
      <c r="T548" s="211"/>
      <c r="AT548" s="212" t="s">
        <v>137</v>
      </c>
      <c r="AU548" s="212" t="s">
        <v>80</v>
      </c>
      <c r="AV548" s="13" t="s">
        <v>82</v>
      </c>
      <c r="AW548" s="13" t="s">
        <v>33</v>
      </c>
      <c r="AX548" s="13" t="s">
        <v>72</v>
      </c>
      <c r="AY548" s="212" t="s">
        <v>114</v>
      </c>
    </row>
    <row r="549" spans="1:65" s="13" customFormat="1" ht="10.199999999999999">
      <c r="B549" s="202"/>
      <c r="C549" s="203"/>
      <c r="D549" s="186" t="s">
        <v>137</v>
      </c>
      <c r="E549" s="204" t="s">
        <v>19</v>
      </c>
      <c r="F549" s="205" t="s">
        <v>707</v>
      </c>
      <c r="G549" s="203"/>
      <c r="H549" s="206">
        <v>487.55200000000002</v>
      </c>
      <c r="I549" s="207"/>
      <c r="J549" s="203"/>
      <c r="K549" s="203"/>
      <c r="L549" s="208"/>
      <c r="M549" s="209"/>
      <c r="N549" s="210"/>
      <c r="O549" s="210"/>
      <c r="P549" s="210"/>
      <c r="Q549" s="210"/>
      <c r="R549" s="210"/>
      <c r="S549" s="210"/>
      <c r="T549" s="211"/>
      <c r="AT549" s="212" t="s">
        <v>137</v>
      </c>
      <c r="AU549" s="212" t="s">
        <v>80</v>
      </c>
      <c r="AV549" s="13" t="s">
        <v>82</v>
      </c>
      <c r="AW549" s="13" t="s">
        <v>33</v>
      </c>
      <c r="AX549" s="13" t="s">
        <v>72</v>
      </c>
      <c r="AY549" s="212" t="s">
        <v>114</v>
      </c>
    </row>
    <row r="550" spans="1:65" s="13" customFormat="1" ht="10.199999999999999">
      <c r="B550" s="202"/>
      <c r="C550" s="203"/>
      <c r="D550" s="186" t="s">
        <v>137</v>
      </c>
      <c r="E550" s="204" t="s">
        <v>19</v>
      </c>
      <c r="F550" s="205" t="s">
        <v>708</v>
      </c>
      <c r="G550" s="203"/>
      <c r="H550" s="206">
        <v>58.872</v>
      </c>
      <c r="I550" s="207"/>
      <c r="J550" s="203"/>
      <c r="K550" s="203"/>
      <c r="L550" s="208"/>
      <c r="M550" s="209"/>
      <c r="N550" s="210"/>
      <c r="O550" s="210"/>
      <c r="P550" s="210"/>
      <c r="Q550" s="210"/>
      <c r="R550" s="210"/>
      <c r="S550" s="210"/>
      <c r="T550" s="211"/>
      <c r="AT550" s="212" t="s">
        <v>137</v>
      </c>
      <c r="AU550" s="212" t="s">
        <v>80</v>
      </c>
      <c r="AV550" s="13" t="s">
        <v>82</v>
      </c>
      <c r="AW550" s="13" t="s">
        <v>33</v>
      </c>
      <c r="AX550" s="13" t="s">
        <v>72</v>
      </c>
      <c r="AY550" s="212" t="s">
        <v>114</v>
      </c>
    </row>
    <row r="551" spans="1:65" s="14" customFormat="1" ht="10.199999999999999">
      <c r="B551" s="213"/>
      <c r="C551" s="214"/>
      <c r="D551" s="186" t="s">
        <v>137</v>
      </c>
      <c r="E551" s="215" t="s">
        <v>19</v>
      </c>
      <c r="F551" s="216" t="s">
        <v>139</v>
      </c>
      <c r="G551" s="214"/>
      <c r="H551" s="217">
        <v>618.02599999999995</v>
      </c>
      <c r="I551" s="218"/>
      <c r="J551" s="214"/>
      <c r="K551" s="214"/>
      <c r="L551" s="219"/>
      <c r="M551" s="220"/>
      <c r="N551" s="221"/>
      <c r="O551" s="221"/>
      <c r="P551" s="221"/>
      <c r="Q551" s="221"/>
      <c r="R551" s="221"/>
      <c r="S551" s="221"/>
      <c r="T551" s="222"/>
      <c r="AT551" s="223" t="s">
        <v>137</v>
      </c>
      <c r="AU551" s="223" t="s">
        <v>80</v>
      </c>
      <c r="AV551" s="14" t="s">
        <v>121</v>
      </c>
      <c r="AW551" s="14" t="s">
        <v>33</v>
      </c>
      <c r="AX551" s="14" t="s">
        <v>80</v>
      </c>
      <c r="AY551" s="223" t="s">
        <v>114</v>
      </c>
    </row>
    <row r="552" spans="1:65" s="2" customFormat="1" ht="57.6" customHeight="1">
      <c r="A552" s="34"/>
      <c r="B552" s="35"/>
      <c r="C552" s="173" t="s">
        <v>709</v>
      </c>
      <c r="D552" s="173" t="s">
        <v>117</v>
      </c>
      <c r="E552" s="174" t="s">
        <v>710</v>
      </c>
      <c r="F552" s="175" t="s">
        <v>711</v>
      </c>
      <c r="G552" s="176" t="s">
        <v>134</v>
      </c>
      <c r="H552" s="177">
        <v>40.225999999999999</v>
      </c>
      <c r="I552" s="178"/>
      <c r="J552" s="179">
        <f>ROUND(I552*H552,2)</f>
        <v>0</v>
      </c>
      <c r="K552" s="175" t="s">
        <v>19</v>
      </c>
      <c r="L552" s="39"/>
      <c r="M552" s="180" t="s">
        <v>19</v>
      </c>
      <c r="N552" s="181" t="s">
        <v>43</v>
      </c>
      <c r="O552" s="64"/>
      <c r="P552" s="182">
        <f>O552*H552</f>
        <v>0</v>
      </c>
      <c r="Q552" s="182">
        <v>0</v>
      </c>
      <c r="R552" s="182">
        <f>Q552*H552</f>
        <v>0</v>
      </c>
      <c r="S552" s="182">
        <v>0</v>
      </c>
      <c r="T552" s="183">
        <f>S552*H552</f>
        <v>0</v>
      </c>
      <c r="U552" s="34"/>
      <c r="V552" s="34"/>
      <c r="W552" s="34"/>
      <c r="X552" s="34"/>
      <c r="Y552" s="34"/>
      <c r="Z552" s="34"/>
      <c r="AA552" s="34"/>
      <c r="AB552" s="34"/>
      <c r="AC552" s="34"/>
      <c r="AD552" s="34"/>
      <c r="AE552" s="34"/>
      <c r="AR552" s="184" t="s">
        <v>656</v>
      </c>
      <c r="AT552" s="184" t="s">
        <v>117</v>
      </c>
      <c r="AU552" s="184" t="s">
        <v>80</v>
      </c>
      <c r="AY552" s="17" t="s">
        <v>114</v>
      </c>
      <c r="BE552" s="185">
        <f>IF(N552="základní",J552,0)</f>
        <v>0</v>
      </c>
      <c r="BF552" s="185">
        <f>IF(N552="snížená",J552,0)</f>
        <v>0</v>
      </c>
      <c r="BG552" s="185">
        <f>IF(N552="zákl. přenesená",J552,0)</f>
        <v>0</v>
      </c>
      <c r="BH552" s="185">
        <f>IF(N552="sníž. přenesená",J552,0)</f>
        <v>0</v>
      </c>
      <c r="BI552" s="185">
        <f>IF(N552="nulová",J552,0)</f>
        <v>0</v>
      </c>
      <c r="BJ552" s="17" t="s">
        <v>80</v>
      </c>
      <c r="BK552" s="185">
        <f>ROUND(I552*H552,2)</f>
        <v>0</v>
      </c>
      <c r="BL552" s="17" t="s">
        <v>656</v>
      </c>
      <c r="BM552" s="184" t="s">
        <v>712</v>
      </c>
    </row>
    <row r="553" spans="1:65" s="2" customFormat="1" ht="38.4">
      <c r="A553" s="34"/>
      <c r="B553" s="35"/>
      <c r="C553" s="36"/>
      <c r="D553" s="186" t="s">
        <v>123</v>
      </c>
      <c r="E553" s="36"/>
      <c r="F553" s="187" t="s">
        <v>711</v>
      </c>
      <c r="G553" s="36"/>
      <c r="H553" s="36"/>
      <c r="I553" s="188"/>
      <c r="J553" s="36"/>
      <c r="K553" s="36"/>
      <c r="L553" s="39"/>
      <c r="M553" s="189"/>
      <c r="N553" s="190"/>
      <c r="O553" s="64"/>
      <c r="P553" s="64"/>
      <c r="Q553" s="64"/>
      <c r="R553" s="64"/>
      <c r="S553" s="64"/>
      <c r="T553" s="65"/>
      <c r="U553" s="34"/>
      <c r="V553" s="34"/>
      <c r="W553" s="34"/>
      <c r="X553" s="34"/>
      <c r="Y553" s="34"/>
      <c r="Z553" s="34"/>
      <c r="AA553" s="34"/>
      <c r="AB553" s="34"/>
      <c r="AC553" s="34"/>
      <c r="AD553" s="34"/>
      <c r="AE553" s="34"/>
      <c r="AT553" s="17" t="s">
        <v>123</v>
      </c>
      <c r="AU553" s="17" t="s">
        <v>80</v>
      </c>
    </row>
    <row r="554" spans="1:65" s="2" customFormat="1" ht="28.8">
      <c r="A554" s="34"/>
      <c r="B554" s="35"/>
      <c r="C554" s="36"/>
      <c r="D554" s="186" t="s">
        <v>124</v>
      </c>
      <c r="E554" s="36"/>
      <c r="F554" s="191" t="s">
        <v>713</v>
      </c>
      <c r="G554" s="36"/>
      <c r="H554" s="36"/>
      <c r="I554" s="188"/>
      <c r="J554" s="36"/>
      <c r="K554" s="36"/>
      <c r="L554" s="39"/>
      <c r="M554" s="189"/>
      <c r="N554" s="190"/>
      <c r="O554" s="64"/>
      <c r="P554" s="64"/>
      <c r="Q554" s="64"/>
      <c r="R554" s="64"/>
      <c r="S554" s="64"/>
      <c r="T554" s="65"/>
      <c r="U554" s="34"/>
      <c r="V554" s="34"/>
      <c r="W554" s="34"/>
      <c r="X554" s="34"/>
      <c r="Y554" s="34"/>
      <c r="Z554" s="34"/>
      <c r="AA554" s="34"/>
      <c r="AB554" s="34"/>
      <c r="AC554" s="34"/>
      <c r="AD554" s="34"/>
      <c r="AE554" s="34"/>
      <c r="AT554" s="17" t="s">
        <v>124</v>
      </c>
      <c r="AU554" s="17" t="s">
        <v>80</v>
      </c>
    </row>
    <row r="555" spans="1:65" s="13" customFormat="1" ht="30.6">
      <c r="B555" s="202"/>
      <c r="C555" s="203"/>
      <c r="D555" s="186" t="s">
        <v>137</v>
      </c>
      <c r="E555" s="204" t="s">
        <v>19</v>
      </c>
      <c r="F555" s="205" t="s">
        <v>714</v>
      </c>
      <c r="G555" s="203"/>
      <c r="H555" s="206">
        <v>40.176000000000002</v>
      </c>
      <c r="I555" s="207"/>
      <c r="J555" s="203"/>
      <c r="K555" s="203"/>
      <c r="L555" s="208"/>
      <c r="M555" s="209"/>
      <c r="N555" s="210"/>
      <c r="O555" s="210"/>
      <c r="P555" s="210"/>
      <c r="Q555" s="210"/>
      <c r="R555" s="210"/>
      <c r="S555" s="210"/>
      <c r="T555" s="211"/>
      <c r="AT555" s="212" t="s">
        <v>137</v>
      </c>
      <c r="AU555" s="212" t="s">
        <v>80</v>
      </c>
      <c r="AV555" s="13" t="s">
        <v>82</v>
      </c>
      <c r="AW555" s="13" t="s">
        <v>33</v>
      </c>
      <c r="AX555" s="13" t="s">
        <v>72</v>
      </c>
      <c r="AY555" s="212" t="s">
        <v>114</v>
      </c>
    </row>
    <row r="556" spans="1:65" s="13" customFormat="1" ht="10.199999999999999">
      <c r="B556" s="202"/>
      <c r="C556" s="203"/>
      <c r="D556" s="186" t="s">
        <v>137</v>
      </c>
      <c r="E556" s="204" t="s">
        <v>19</v>
      </c>
      <c r="F556" s="205" t="s">
        <v>715</v>
      </c>
      <c r="G556" s="203"/>
      <c r="H556" s="206">
        <v>0.05</v>
      </c>
      <c r="I556" s="207"/>
      <c r="J556" s="203"/>
      <c r="K556" s="203"/>
      <c r="L556" s="208"/>
      <c r="M556" s="209"/>
      <c r="N556" s="210"/>
      <c r="O556" s="210"/>
      <c r="P556" s="210"/>
      <c r="Q556" s="210"/>
      <c r="R556" s="210"/>
      <c r="S556" s="210"/>
      <c r="T556" s="211"/>
      <c r="AT556" s="212" t="s">
        <v>137</v>
      </c>
      <c r="AU556" s="212" t="s">
        <v>80</v>
      </c>
      <c r="AV556" s="13" t="s">
        <v>82</v>
      </c>
      <c r="AW556" s="13" t="s">
        <v>33</v>
      </c>
      <c r="AX556" s="13" t="s">
        <v>72</v>
      </c>
      <c r="AY556" s="212" t="s">
        <v>114</v>
      </c>
    </row>
    <row r="557" spans="1:65" s="14" customFormat="1" ht="10.199999999999999">
      <c r="B557" s="213"/>
      <c r="C557" s="214"/>
      <c r="D557" s="186" t="s">
        <v>137</v>
      </c>
      <c r="E557" s="215" t="s">
        <v>19</v>
      </c>
      <c r="F557" s="216" t="s">
        <v>139</v>
      </c>
      <c r="G557" s="214"/>
      <c r="H557" s="217">
        <v>40.225999999999999</v>
      </c>
      <c r="I557" s="218"/>
      <c r="J557" s="214"/>
      <c r="K557" s="214"/>
      <c r="L557" s="219"/>
      <c r="M557" s="220"/>
      <c r="N557" s="221"/>
      <c r="O557" s="221"/>
      <c r="P557" s="221"/>
      <c r="Q557" s="221"/>
      <c r="R557" s="221"/>
      <c r="S557" s="221"/>
      <c r="T557" s="222"/>
      <c r="AT557" s="223" t="s">
        <v>137</v>
      </c>
      <c r="AU557" s="223" t="s">
        <v>80</v>
      </c>
      <c r="AV557" s="14" t="s">
        <v>121</v>
      </c>
      <c r="AW557" s="14" t="s">
        <v>33</v>
      </c>
      <c r="AX557" s="14" t="s">
        <v>80</v>
      </c>
      <c r="AY557" s="223" t="s">
        <v>114</v>
      </c>
    </row>
    <row r="558" spans="1:65" s="2" customFormat="1" ht="57.6" customHeight="1">
      <c r="A558" s="34"/>
      <c r="B558" s="35"/>
      <c r="C558" s="173" t="s">
        <v>716</v>
      </c>
      <c r="D558" s="173" t="s">
        <v>117</v>
      </c>
      <c r="E558" s="174" t="s">
        <v>710</v>
      </c>
      <c r="F558" s="175" t="s">
        <v>711</v>
      </c>
      <c r="G558" s="176" t="s">
        <v>134</v>
      </c>
      <c r="H558" s="177">
        <v>74.668999999999997</v>
      </c>
      <c r="I558" s="178"/>
      <c r="J558" s="179">
        <f>ROUND(I558*H558,2)</f>
        <v>0</v>
      </c>
      <c r="K558" s="175" t="s">
        <v>19</v>
      </c>
      <c r="L558" s="39"/>
      <c r="M558" s="180" t="s">
        <v>19</v>
      </c>
      <c r="N558" s="181" t="s">
        <v>43</v>
      </c>
      <c r="O558" s="64"/>
      <c r="P558" s="182">
        <f>O558*H558</f>
        <v>0</v>
      </c>
      <c r="Q558" s="182">
        <v>0</v>
      </c>
      <c r="R558" s="182">
        <f>Q558*H558</f>
        <v>0</v>
      </c>
      <c r="S558" s="182">
        <v>0</v>
      </c>
      <c r="T558" s="183">
        <f>S558*H558</f>
        <v>0</v>
      </c>
      <c r="U558" s="34"/>
      <c r="V558" s="34"/>
      <c r="W558" s="34"/>
      <c r="X558" s="34"/>
      <c r="Y558" s="34"/>
      <c r="Z558" s="34"/>
      <c r="AA558" s="34"/>
      <c r="AB558" s="34"/>
      <c r="AC558" s="34"/>
      <c r="AD558" s="34"/>
      <c r="AE558" s="34"/>
      <c r="AR558" s="184" t="s">
        <v>656</v>
      </c>
      <c r="AT558" s="184" t="s">
        <v>117</v>
      </c>
      <c r="AU558" s="184" t="s">
        <v>80</v>
      </c>
      <c r="AY558" s="17" t="s">
        <v>114</v>
      </c>
      <c r="BE558" s="185">
        <f>IF(N558="základní",J558,0)</f>
        <v>0</v>
      </c>
      <c r="BF558" s="185">
        <f>IF(N558="snížená",J558,0)</f>
        <v>0</v>
      </c>
      <c r="BG558" s="185">
        <f>IF(N558="zákl. přenesená",J558,0)</f>
        <v>0</v>
      </c>
      <c r="BH558" s="185">
        <f>IF(N558="sníž. přenesená",J558,0)</f>
        <v>0</v>
      </c>
      <c r="BI558" s="185">
        <f>IF(N558="nulová",J558,0)</f>
        <v>0</v>
      </c>
      <c r="BJ558" s="17" t="s">
        <v>80</v>
      </c>
      <c r="BK558" s="185">
        <f>ROUND(I558*H558,2)</f>
        <v>0</v>
      </c>
      <c r="BL558" s="17" t="s">
        <v>656</v>
      </c>
      <c r="BM558" s="184" t="s">
        <v>717</v>
      </c>
    </row>
    <row r="559" spans="1:65" s="2" customFormat="1" ht="38.4">
      <c r="A559" s="34"/>
      <c r="B559" s="35"/>
      <c r="C559" s="36"/>
      <c r="D559" s="186" t="s">
        <v>123</v>
      </c>
      <c r="E559" s="36"/>
      <c r="F559" s="187" t="s">
        <v>711</v>
      </c>
      <c r="G559" s="36"/>
      <c r="H559" s="36"/>
      <c r="I559" s="188"/>
      <c r="J559" s="36"/>
      <c r="K559" s="36"/>
      <c r="L559" s="39"/>
      <c r="M559" s="189"/>
      <c r="N559" s="190"/>
      <c r="O559" s="64"/>
      <c r="P559" s="64"/>
      <c r="Q559" s="64"/>
      <c r="R559" s="64"/>
      <c r="S559" s="64"/>
      <c r="T559" s="65"/>
      <c r="U559" s="34"/>
      <c r="V559" s="34"/>
      <c r="W559" s="34"/>
      <c r="X559" s="34"/>
      <c r="Y559" s="34"/>
      <c r="Z559" s="34"/>
      <c r="AA559" s="34"/>
      <c r="AB559" s="34"/>
      <c r="AC559" s="34"/>
      <c r="AD559" s="34"/>
      <c r="AE559" s="34"/>
      <c r="AT559" s="17" t="s">
        <v>123</v>
      </c>
      <c r="AU559" s="17" t="s">
        <v>80</v>
      </c>
    </row>
    <row r="560" spans="1:65" s="2" customFormat="1" ht="28.8">
      <c r="A560" s="34"/>
      <c r="B560" s="35"/>
      <c r="C560" s="36"/>
      <c r="D560" s="186" t="s">
        <v>124</v>
      </c>
      <c r="E560" s="36"/>
      <c r="F560" s="191" t="s">
        <v>718</v>
      </c>
      <c r="G560" s="36"/>
      <c r="H560" s="36"/>
      <c r="I560" s="188"/>
      <c r="J560" s="36"/>
      <c r="K560" s="36"/>
      <c r="L560" s="39"/>
      <c r="M560" s="189"/>
      <c r="N560" s="190"/>
      <c r="O560" s="64"/>
      <c r="P560" s="64"/>
      <c r="Q560" s="64"/>
      <c r="R560" s="64"/>
      <c r="S560" s="64"/>
      <c r="T560" s="65"/>
      <c r="U560" s="34"/>
      <c r="V560" s="34"/>
      <c r="W560" s="34"/>
      <c r="X560" s="34"/>
      <c r="Y560" s="34"/>
      <c r="Z560" s="34"/>
      <c r="AA560" s="34"/>
      <c r="AB560" s="34"/>
      <c r="AC560" s="34"/>
      <c r="AD560" s="34"/>
      <c r="AE560" s="34"/>
      <c r="AT560" s="17" t="s">
        <v>124</v>
      </c>
      <c r="AU560" s="17" t="s">
        <v>80</v>
      </c>
    </row>
    <row r="561" spans="1:65" s="13" customFormat="1" ht="10.199999999999999">
      <c r="B561" s="202"/>
      <c r="C561" s="203"/>
      <c r="D561" s="186" t="s">
        <v>137</v>
      </c>
      <c r="E561" s="204" t="s">
        <v>19</v>
      </c>
      <c r="F561" s="205" t="s">
        <v>719</v>
      </c>
      <c r="G561" s="203"/>
      <c r="H561" s="206">
        <v>50.24</v>
      </c>
      <c r="I561" s="207"/>
      <c r="J561" s="203"/>
      <c r="K561" s="203"/>
      <c r="L561" s="208"/>
      <c r="M561" s="209"/>
      <c r="N561" s="210"/>
      <c r="O561" s="210"/>
      <c r="P561" s="210"/>
      <c r="Q561" s="210"/>
      <c r="R561" s="210"/>
      <c r="S561" s="210"/>
      <c r="T561" s="211"/>
      <c r="AT561" s="212" t="s">
        <v>137</v>
      </c>
      <c r="AU561" s="212" t="s">
        <v>80</v>
      </c>
      <c r="AV561" s="13" t="s">
        <v>82</v>
      </c>
      <c r="AW561" s="13" t="s">
        <v>33</v>
      </c>
      <c r="AX561" s="13" t="s">
        <v>72</v>
      </c>
      <c r="AY561" s="212" t="s">
        <v>114</v>
      </c>
    </row>
    <row r="562" spans="1:65" s="13" customFormat="1" ht="10.199999999999999">
      <c r="B562" s="202"/>
      <c r="C562" s="203"/>
      <c r="D562" s="186" t="s">
        <v>137</v>
      </c>
      <c r="E562" s="204" t="s">
        <v>19</v>
      </c>
      <c r="F562" s="205" t="s">
        <v>720</v>
      </c>
      <c r="G562" s="203"/>
      <c r="H562" s="206">
        <v>24.428999999999998</v>
      </c>
      <c r="I562" s="207"/>
      <c r="J562" s="203"/>
      <c r="K562" s="203"/>
      <c r="L562" s="208"/>
      <c r="M562" s="209"/>
      <c r="N562" s="210"/>
      <c r="O562" s="210"/>
      <c r="P562" s="210"/>
      <c r="Q562" s="210"/>
      <c r="R562" s="210"/>
      <c r="S562" s="210"/>
      <c r="T562" s="211"/>
      <c r="AT562" s="212" t="s">
        <v>137</v>
      </c>
      <c r="AU562" s="212" t="s">
        <v>80</v>
      </c>
      <c r="AV562" s="13" t="s">
        <v>82</v>
      </c>
      <c r="AW562" s="13" t="s">
        <v>33</v>
      </c>
      <c r="AX562" s="13" t="s">
        <v>72</v>
      </c>
      <c r="AY562" s="212" t="s">
        <v>114</v>
      </c>
    </row>
    <row r="563" spans="1:65" s="14" customFormat="1" ht="10.199999999999999">
      <c r="B563" s="213"/>
      <c r="C563" s="214"/>
      <c r="D563" s="186" t="s">
        <v>137</v>
      </c>
      <c r="E563" s="215" t="s">
        <v>19</v>
      </c>
      <c r="F563" s="216" t="s">
        <v>139</v>
      </c>
      <c r="G563" s="214"/>
      <c r="H563" s="217">
        <v>74.668999999999997</v>
      </c>
      <c r="I563" s="218"/>
      <c r="J563" s="214"/>
      <c r="K563" s="214"/>
      <c r="L563" s="219"/>
      <c r="M563" s="220"/>
      <c r="N563" s="221"/>
      <c r="O563" s="221"/>
      <c r="P563" s="221"/>
      <c r="Q563" s="221"/>
      <c r="R563" s="221"/>
      <c r="S563" s="221"/>
      <c r="T563" s="222"/>
      <c r="AT563" s="223" t="s">
        <v>137</v>
      </c>
      <c r="AU563" s="223" t="s">
        <v>80</v>
      </c>
      <c r="AV563" s="14" t="s">
        <v>121</v>
      </c>
      <c r="AW563" s="14" t="s">
        <v>33</v>
      </c>
      <c r="AX563" s="14" t="s">
        <v>80</v>
      </c>
      <c r="AY563" s="223" t="s">
        <v>114</v>
      </c>
    </row>
    <row r="564" spans="1:65" s="2" customFormat="1" ht="57.6" customHeight="1">
      <c r="A564" s="34"/>
      <c r="B564" s="35"/>
      <c r="C564" s="173" t="s">
        <v>721</v>
      </c>
      <c r="D564" s="173" t="s">
        <v>117</v>
      </c>
      <c r="E564" s="174" t="s">
        <v>710</v>
      </c>
      <c r="F564" s="175" t="s">
        <v>711</v>
      </c>
      <c r="G564" s="176" t="s">
        <v>134</v>
      </c>
      <c r="H564" s="177">
        <v>5.18</v>
      </c>
      <c r="I564" s="178"/>
      <c r="J564" s="179">
        <f>ROUND(I564*H564,2)</f>
        <v>0</v>
      </c>
      <c r="K564" s="175" t="s">
        <v>19</v>
      </c>
      <c r="L564" s="39"/>
      <c r="M564" s="180" t="s">
        <v>19</v>
      </c>
      <c r="N564" s="181" t="s">
        <v>43</v>
      </c>
      <c r="O564" s="64"/>
      <c r="P564" s="182">
        <f>O564*H564</f>
        <v>0</v>
      </c>
      <c r="Q564" s="182">
        <v>0</v>
      </c>
      <c r="R564" s="182">
        <f>Q564*H564</f>
        <v>0</v>
      </c>
      <c r="S564" s="182">
        <v>0</v>
      </c>
      <c r="T564" s="183">
        <f>S564*H564</f>
        <v>0</v>
      </c>
      <c r="U564" s="34"/>
      <c r="V564" s="34"/>
      <c r="W564" s="34"/>
      <c r="X564" s="34"/>
      <c r="Y564" s="34"/>
      <c r="Z564" s="34"/>
      <c r="AA564" s="34"/>
      <c r="AB564" s="34"/>
      <c r="AC564" s="34"/>
      <c r="AD564" s="34"/>
      <c r="AE564" s="34"/>
      <c r="AR564" s="184" t="s">
        <v>656</v>
      </c>
      <c r="AT564" s="184" t="s">
        <v>117</v>
      </c>
      <c r="AU564" s="184" t="s">
        <v>80</v>
      </c>
      <c r="AY564" s="17" t="s">
        <v>114</v>
      </c>
      <c r="BE564" s="185">
        <f>IF(N564="základní",J564,0)</f>
        <v>0</v>
      </c>
      <c r="BF564" s="185">
        <f>IF(N564="snížená",J564,0)</f>
        <v>0</v>
      </c>
      <c r="BG564" s="185">
        <f>IF(N564="zákl. přenesená",J564,0)</f>
        <v>0</v>
      </c>
      <c r="BH564" s="185">
        <f>IF(N564="sníž. přenesená",J564,0)</f>
        <v>0</v>
      </c>
      <c r="BI564" s="185">
        <f>IF(N564="nulová",J564,0)</f>
        <v>0</v>
      </c>
      <c r="BJ564" s="17" t="s">
        <v>80</v>
      </c>
      <c r="BK564" s="185">
        <f>ROUND(I564*H564,2)</f>
        <v>0</v>
      </c>
      <c r="BL564" s="17" t="s">
        <v>656</v>
      </c>
      <c r="BM564" s="184" t="s">
        <v>722</v>
      </c>
    </row>
    <row r="565" spans="1:65" s="2" customFormat="1" ht="38.4">
      <c r="A565" s="34"/>
      <c r="B565" s="35"/>
      <c r="C565" s="36"/>
      <c r="D565" s="186" t="s">
        <v>123</v>
      </c>
      <c r="E565" s="36"/>
      <c r="F565" s="187" t="s">
        <v>711</v>
      </c>
      <c r="G565" s="36"/>
      <c r="H565" s="36"/>
      <c r="I565" s="188"/>
      <c r="J565" s="36"/>
      <c r="K565" s="36"/>
      <c r="L565" s="39"/>
      <c r="M565" s="189"/>
      <c r="N565" s="190"/>
      <c r="O565" s="64"/>
      <c r="P565" s="64"/>
      <c r="Q565" s="64"/>
      <c r="R565" s="64"/>
      <c r="S565" s="64"/>
      <c r="T565" s="65"/>
      <c r="U565" s="34"/>
      <c r="V565" s="34"/>
      <c r="W565" s="34"/>
      <c r="X565" s="34"/>
      <c r="Y565" s="34"/>
      <c r="Z565" s="34"/>
      <c r="AA565" s="34"/>
      <c r="AB565" s="34"/>
      <c r="AC565" s="34"/>
      <c r="AD565" s="34"/>
      <c r="AE565" s="34"/>
      <c r="AT565" s="17" t="s">
        <v>123</v>
      </c>
      <c r="AU565" s="17" t="s">
        <v>80</v>
      </c>
    </row>
    <row r="566" spans="1:65" s="2" customFormat="1" ht="19.2">
      <c r="A566" s="34"/>
      <c r="B566" s="35"/>
      <c r="C566" s="36"/>
      <c r="D566" s="186" t="s">
        <v>124</v>
      </c>
      <c r="E566" s="36"/>
      <c r="F566" s="191" t="s">
        <v>723</v>
      </c>
      <c r="G566" s="36"/>
      <c r="H566" s="36"/>
      <c r="I566" s="188"/>
      <c r="J566" s="36"/>
      <c r="K566" s="36"/>
      <c r="L566" s="39"/>
      <c r="M566" s="189"/>
      <c r="N566" s="190"/>
      <c r="O566" s="64"/>
      <c r="P566" s="64"/>
      <c r="Q566" s="64"/>
      <c r="R566" s="64"/>
      <c r="S566" s="64"/>
      <c r="T566" s="65"/>
      <c r="U566" s="34"/>
      <c r="V566" s="34"/>
      <c r="W566" s="34"/>
      <c r="X566" s="34"/>
      <c r="Y566" s="34"/>
      <c r="Z566" s="34"/>
      <c r="AA566" s="34"/>
      <c r="AB566" s="34"/>
      <c r="AC566" s="34"/>
      <c r="AD566" s="34"/>
      <c r="AE566" s="34"/>
      <c r="AT566" s="17" t="s">
        <v>124</v>
      </c>
      <c r="AU566" s="17" t="s">
        <v>80</v>
      </c>
    </row>
    <row r="567" spans="1:65" s="13" customFormat="1" ht="10.199999999999999">
      <c r="B567" s="202"/>
      <c r="C567" s="203"/>
      <c r="D567" s="186" t="s">
        <v>137</v>
      </c>
      <c r="E567" s="204" t="s">
        <v>19</v>
      </c>
      <c r="F567" s="205" t="s">
        <v>724</v>
      </c>
      <c r="G567" s="203"/>
      <c r="H567" s="206">
        <v>5.18</v>
      </c>
      <c r="I567" s="207"/>
      <c r="J567" s="203"/>
      <c r="K567" s="203"/>
      <c r="L567" s="208"/>
      <c r="M567" s="209"/>
      <c r="N567" s="210"/>
      <c r="O567" s="210"/>
      <c r="P567" s="210"/>
      <c r="Q567" s="210"/>
      <c r="R567" s="210"/>
      <c r="S567" s="210"/>
      <c r="T567" s="211"/>
      <c r="AT567" s="212" t="s">
        <v>137</v>
      </c>
      <c r="AU567" s="212" t="s">
        <v>80</v>
      </c>
      <c r="AV567" s="13" t="s">
        <v>82</v>
      </c>
      <c r="AW567" s="13" t="s">
        <v>33</v>
      </c>
      <c r="AX567" s="13" t="s">
        <v>72</v>
      </c>
      <c r="AY567" s="212" t="s">
        <v>114</v>
      </c>
    </row>
    <row r="568" spans="1:65" s="14" customFormat="1" ht="10.199999999999999">
      <c r="B568" s="213"/>
      <c r="C568" s="214"/>
      <c r="D568" s="186" t="s">
        <v>137</v>
      </c>
      <c r="E568" s="215" t="s">
        <v>19</v>
      </c>
      <c r="F568" s="216" t="s">
        <v>139</v>
      </c>
      <c r="G568" s="214"/>
      <c r="H568" s="217">
        <v>5.18</v>
      </c>
      <c r="I568" s="218"/>
      <c r="J568" s="214"/>
      <c r="K568" s="214"/>
      <c r="L568" s="219"/>
      <c r="M568" s="220"/>
      <c r="N568" s="221"/>
      <c r="O568" s="221"/>
      <c r="P568" s="221"/>
      <c r="Q568" s="221"/>
      <c r="R568" s="221"/>
      <c r="S568" s="221"/>
      <c r="T568" s="222"/>
      <c r="AT568" s="223" t="s">
        <v>137</v>
      </c>
      <c r="AU568" s="223" t="s">
        <v>80</v>
      </c>
      <c r="AV568" s="14" t="s">
        <v>121</v>
      </c>
      <c r="AW568" s="14" t="s">
        <v>33</v>
      </c>
      <c r="AX568" s="14" t="s">
        <v>80</v>
      </c>
      <c r="AY568" s="223" t="s">
        <v>114</v>
      </c>
    </row>
    <row r="569" spans="1:65" s="2" customFormat="1" ht="22.2" customHeight="1">
      <c r="A569" s="34"/>
      <c r="B569" s="35"/>
      <c r="C569" s="173" t="s">
        <v>725</v>
      </c>
      <c r="D569" s="173" t="s">
        <v>117</v>
      </c>
      <c r="E569" s="174" t="s">
        <v>726</v>
      </c>
      <c r="F569" s="175" t="s">
        <v>727</v>
      </c>
      <c r="G569" s="176" t="s">
        <v>134</v>
      </c>
      <c r="H569" s="177">
        <v>650.62199999999996</v>
      </c>
      <c r="I569" s="178"/>
      <c r="J569" s="179">
        <f>ROUND(I569*H569,2)</f>
        <v>0</v>
      </c>
      <c r="K569" s="175" t="s">
        <v>19</v>
      </c>
      <c r="L569" s="39"/>
      <c r="M569" s="180" t="s">
        <v>19</v>
      </c>
      <c r="N569" s="181" t="s">
        <v>43</v>
      </c>
      <c r="O569" s="64"/>
      <c r="P569" s="182">
        <f>O569*H569</f>
        <v>0</v>
      </c>
      <c r="Q569" s="182">
        <v>0</v>
      </c>
      <c r="R569" s="182">
        <f>Q569*H569</f>
        <v>0</v>
      </c>
      <c r="S569" s="182">
        <v>0</v>
      </c>
      <c r="T569" s="183">
        <f>S569*H569</f>
        <v>0</v>
      </c>
      <c r="U569" s="34"/>
      <c r="V569" s="34"/>
      <c r="W569" s="34"/>
      <c r="X569" s="34"/>
      <c r="Y569" s="34"/>
      <c r="Z569" s="34"/>
      <c r="AA569" s="34"/>
      <c r="AB569" s="34"/>
      <c r="AC569" s="34"/>
      <c r="AD569" s="34"/>
      <c r="AE569" s="34"/>
      <c r="AR569" s="184" t="s">
        <v>656</v>
      </c>
      <c r="AT569" s="184" t="s">
        <v>117</v>
      </c>
      <c r="AU569" s="184" t="s">
        <v>80</v>
      </c>
      <c r="AY569" s="17" t="s">
        <v>114</v>
      </c>
      <c r="BE569" s="185">
        <f>IF(N569="základní",J569,0)</f>
        <v>0</v>
      </c>
      <c r="BF569" s="185">
        <f>IF(N569="snížená",J569,0)</f>
        <v>0</v>
      </c>
      <c r="BG569" s="185">
        <f>IF(N569="zákl. přenesená",J569,0)</f>
        <v>0</v>
      </c>
      <c r="BH569" s="185">
        <f>IF(N569="sníž. přenesená",J569,0)</f>
        <v>0</v>
      </c>
      <c r="BI569" s="185">
        <f>IF(N569="nulová",J569,0)</f>
        <v>0</v>
      </c>
      <c r="BJ569" s="17" t="s">
        <v>80</v>
      </c>
      <c r="BK569" s="185">
        <f>ROUND(I569*H569,2)</f>
        <v>0</v>
      </c>
      <c r="BL569" s="17" t="s">
        <v>656</v>
      </c>
      <c r="BM569" s="184" t="s">
        <v>728</v>
      </c>
    </row>
    <row r="570" spans="1:65" s="2" customFormat="1" ht="10.199999999999999">
      <c r="A570" s="34"/>
      <c r="B570" s="35"/>
      <c r="C570" s="36"/>
      <c r="D570" s="186" t="s">
        <v>123</v>
      </c>
      <c r="E570" s="36"/>
      <c r="F570" s="187" t="s">
        <v>727</v>
      </c>
      <c r="G570" s="36"/>
      <c r="H570" s="36"/>
      <c r="I570" s="188"/>
      <c r="J570" s="36"/>
      <c r="K570" s="36"/>
      <c r="L570" s="39"/>
      <c r="M570" s="189"/>
      <c r="N570" s="190"/>
      <c r="O570" s="64"/>
      <c r="P570" s="64"/>
      <c r="Q570" s="64"/>
      <c r="R570" s="64"/>
      <c r="S570" s="64"/>
      <c r="T570" s="65"/>
      <c r="U570" s="34"/>
      <c r="V570" s="34"/>
      <c r="W570" s="34"/>
      <c r="X570" s="34"/>
      <c r="Y570" s="34"/>
      <c r="Z570" s="34"/>
      <c r="AA570" s="34"/>
      <c r="AB570" s="34"/>
      <c r="AC570" s="34"/>
      <c r="AD570" s="34"/>
      <c r="AE570" s="34"/>
      <c r="AT570" s="17" t="s">
        <v>123</v>
      </c>
      <c r="AU570" s="17" t="s">
        <v>80</v>
      </c>
    </row>
    <row r="571" spans="1:65" s="2" customFormat="1" ht="28.8">
      <c r="A571" s="34"/>
      <c r="B571" s="35"/>
      <c r="C571" s="36"/>
      <c r="D571" s="186" t="s">
        <v>124</v>
      </c>
      <c r="E571" s="36"/>
      <c r="F571" s="191" t="s">
        <v>729</v>
      </c>
      <c r="G571" s="36"/>
      <c r="H571" s="36"/>
      <c r="I571" s="188"/>
      <c r="J571" s="36"/>
      <c r="K571" s="36"/>
      <c r="L571" s="39"/>
      <c r="M571" s="189"/>
      <c r="N571" s="190"/>
      <c r="O571" s="64"/>
      <c r="P571" s="64"/>
      <c r="Q571" s="64"/>
      <c r="R571" s="64"/>
      <c r="S571" s="64"/>
      <c r="T571" s="65"/>
      <c r="U571" s="34"/>
      <c r="V571" s="34"/>
      <c r="W571" s="34"/>
      <c r="X571" s="34"/>
      <c r="Y571" s="34"/>
      <c r="Z571" s="34"/>
      <c r="AA571" s="34"/>
      <c r="AB571" s="34"/>
      <c r="AC571" s="34"/>
      <c r="AD571" s="34"/>
      <c r="AE571" s="34"/>
      <c r="AT571" s="17" t="s">
        <v>124</v>
      </c>
      <c r="AU571" s="17" t="s">
        <v>80</v>
      </c>
    </row>
    <row r="572" spans="1:65" s="13" customFormat="1" ht="10.199999999999999">
      <c r="B572" s="202"/>
      <c r="C572" s="203"/>
      <c r="D572" s="186" t="s">
        <v>137</v>
      </c>
      <c r="E572" s="204" t="s">
        <v>19</v>
      </c>
      <c r="F572" s="205" t="s">
        <v>730</v>
      </c>
      <c r="G572" s="203"/>
      <c r="H572" s="206">
        <v>650.62199999999996</v>
      </c>
      <c r="I572" s="207"/>
      <c r="J572" s="203"/>
      <c r="K572" s="203"/>
      <c r="L572" s="208"/>
      <c r="M572" s="209"/>
      <c r="N572" s="210"/>
      <c r="O572" s="210"/>
      <c r="P572" s="210"/>
      <c r="Q572" s="210"/>
      <c r="R572" s="210"/>
      <c r="S572" s="210"/>
      <c r="T572" s="211"/>
      <c r="AT572" s="212" t="s">
        <v>137</v>
      </c>
      <c r="AU572" s="212" t="s">
        <v>80</v>
      </c>
      <c r="AV572" s="13" t="s">
        <v>82</v>
      </c>
      <c r="AW572" s="13" t="s">
        <v>33</v>
      </c>
      <c r="AX572" s="13" t="s">
        <v>72</v>
      </c>
      <c r="AY572" s="212" t="s">
        <v>114</v>
      </c>
    </row>
    <row r="573" spans="1:65" s="14" customFormat="1" ht="10.199999999999999">
      <c r="B573" s="213"/>
      <c r="C573" s="214"/>
      <c r="D573" s="186" t="s">
        <v>137</v>
      </c>
      <c r="E573" s="215" t="s">
        <v>19</v>
      </c>
      <c r="F573" s="216" t="s">
        <v>139</v>
      </c>
      <c r="G573" s="214"/>
      <c r="H573" s="217">
        <v>650.62199999999996</v>
      </c>
      <c r="I573" s="218"/>
      <c r="J573" s="214"/>
      <c r="K573" s="214"/>
      <c r="L573" s="219"/>
      <c r="M573" s="220"/>
      <c r="N573" s="221"/>
      <c r="O573" s="221"/>
      <c r="P573" s="221"/>
      <c r="Q573" s="221"/>
      <c r="R573" s="221"/>
      <c r="S573" s="221"/>
      <c r="T573" s="222"/>
      <c r="AT573" s="223" t="s">
        <v>137</v>
      </c>
      <c r="AU573" s="223" t="s">
        <v>80</v>
      </c>
      <c r="AV573" s="14" t="s">
        <v>121</v>
      </c>
      <c r="AW573" s="14" t="s">
        <v>33</v>
      </c>
      <c r="AX573" s="14" t="s">
        <v>80</v>
      </c>
      <c r="AY573" s="223" t="s">
        <v>114</v>
      </c>
    </row>
    <row r="574" spans="1:65" s="2" customFormat="1" ht="22.2" customHeight="1">
      <c r="A574" s="34"/>
      <c r="B574" s="35"/>
      <c r="C574" s="173" t="s">
        <v>731</v>
      </c>
      <c r="D574" s="173" t="s">
        <v>117</v>
      </c>
      <c r="E574" s="174" t="s">
        <v>732</v>
      </c>
      <c r="F574" s="175" t="s">
        <v>733</v>
      </c>
      <c r="G574" s="176" t="s">
        <v>182</v>
      </c>
      <c r="H574" s="177">
        <v>5</v>
      </c>
      <c r="I574" s="178"/>
      <c r="J574" s="179">
        <f>ROUND(I574*H574,2)</f>
        <v>0</v>
      </c>
      <c r="K574" s="175" t="s">
        <v>19</v>
      </c>
      <c r="L574" s="39"/>
      <c r="M574" s="180" t="s">
        <v>19</v>
      </c>
      <c r="N574" s="181" t="s">
        <v>43</v>
      </c>
      <c r="O574" s="64"/>
      <c r="P574" s="182">
        <f>O574*H574</f>
        <v>0</v>
      </c>
      <c r="Q574" s="182">
        <v>0</v>
      </c>
      <c r="R574" s="182">
        <f>Q574*H574</f>
        <v>0</v>
      </c>
      <c r="S574" s="182">
        <v>0</v>
      </c>
      <c r="T574" s="183">
        <f>S574*H574</f>
        <v>0</v>
      </c>
      <c r="U574" s="34"/>
      <c r="V574" s="34"/>
      <c r="W574" s="34"/>
      <c r="X574" s="34"/>
      <c r="Y574" s="34"/>
      <c r="Z574" s="34"/>
      <c r="AA574" s="34"/>
      <c r="AB574" s="34"/>
      <c r="AC574" s="34"/>
      <c r="AD574" s="34"/>
      <c r="AE574" s="34"/>
      <c r="AR574" s="184" t="s">
        <v>656</v>
      </c>
      <c r="AT574" s="184" t="s">
        <v>117</v>
      </c>
      <c r="AU574" s="184" t="s">
        <v>80</v>
      </c>
      <c r="AY574" s="17" t="s">
        <v>114</v>
      </c>
      <c r="BE574" s="185">
        <f>IF(N574="základní",J574,0)</f>
        <v>0</v>
      </c>
      <c r="BF574" s="185">
        <f>IF(N574="snížená",J574,0)</f>
        <v>0</v>
      </c>
      <c r="BG574" s="185">
        <f>IF(N574="zákl. přenesená",J574,0)</f>
        <v>0</v>
      </c>
      <c r="BH574" s="185">
        <f>IF(N574="sníž. přenesená",J574,0)</f>
        <v>0</v>
      </c>
      <c r="BI574" s="185">
        <f>IF(N574="nulová",J574,0)</f>
        <v>0</v>
      </c>
      <c r="BJ574" s="17" t="s">
        <v>80</v>
      </c>
      <c r="BK574" s="185">
        <f>ROUND(I574*H574,2)</f>
        <v>0</v>
      </c>
      <c r="BL574" s="17" t="s">
        <v>656</v>
      </c>
      <c r="BM574" s="184" t="s">
        <v>734</v>
      </c>
    </row>
    <row r="575" spans="1:65" s="2" customFormat="1" ht="19.2">
      <c r="A575" s="34"/>
      <c r="B575" s="35"/>
      <c r="C575" s="36"/>
      <c r="D575" s="186" t="s">
        <v>123</v>
      </c>
      <c r="E575" s="36"/>
      <c r="F575" s="187" t="s">
        <v>733</v>
      </c>
      <c r="G575" s="36"/>
      <c r="H575" s="36"/>
      <c r="I575" s="188"/>
      <c r="J575" s="36"/>
      <c r="K575" s="36"/>
      <c r="L575" s="39"/>
      <c r="M575" s="189"/>
      <c r="N575" s="190"/>
      <c r="O575" s="64"/>
      <c r="P575" s="64"/>
      <c r="Q575" s="64"/>
      <c r="R575" s="64"/>
      <c r="S575" s="64"/>
      <c r="T575" s="65"/>
      <c r="U575" s="34"/>
      <c r="V575" s="34"/>
      <c r="W575" s="34"/>
      <c r="X575" s="34"/>
      <c r="Y575" s="34"/>
      <c r="Z575" s="34"/>
      <c r="AA575" s="34"/>
      <c r="AB575" s="34"/>
      <c r="AC575" s="34"/>
      <c r="AD575" s="34"/>
      <c r="AE575" s="34"/>
      <c r="AT575" s="17" t="s">
        <v>123</v>
      </c>
      <c r="AU575" s="17" t="s">
        <v>80</v>
      </c>
    </row>
    <row r="576" spans="1:65" s="2" customFormat="1" ht="28.8">
      <c r="A576" s="34"/>
      <c r="B576" s="35"/>
      <c r="C576" s="36"/>
      <c r="D576" s="186" t="s">
        <v>124</v>
      </c>
      <c r="E576" s="36"/>
      <c r="F576" s="191" t="s">
        <v>735</v>
      </c>
      <c r="G576" s="36"/>
      <c r="H576" s="36"/>
      <c r="I576" s="188"/>
      <c r="J576" s="36"/>
      <c r="K576" s="36"/>
      <c r="L576" s="39"/>
      <c r="M576" s="189"/>
      <c r="N576" s="190"/>
      <c r="O576" s="64"/>
      <c r="P576" s="64"/>
      <c r="Q576" s="64"/>
      <c r="R576" s="64"/>
      <c r="S576" s="64"/>
      <c r="T576" s="65"/>
      <c r="U576" s="34"/>
      <c r="V576" s="34"/>
      <c r="W576" s="34"/>
      <c r="X576" s="34"/>
      <c r="Y576" s="34"/>
      <c r="Z576" s="34"/>
      <c r="AA576" s="34"/>
      <c r="AB576" s="34"/>
      <c r="AC576" s="34"/>
      <c r="AD576" s="34"/>
      <c r="AE576" s="34"/>
      <c r="AT576" s="17" t="s">
        <v>124</v>
      </c>
      <c r="AU576" s="17" t="s">
        <v>80</v>
      </c>
    </row>
    <row r="577" spans="1:65" s="2" customFormat="1" ht="13.8" customHeight="1">
      <c r="A577" s="34"/>
      <c r="B577" s="35"/>
      <c r="C577" s="173" t="s">
        <v>736</v>
      </c>
      <c r="D577" s="173" t="s">
        <v>117</v>
      </c>
      <c r="E577" s="174" t="s">
        <v>737</v>
      </c>
      <c r="F577" s="175" t="s">
        <v>738</v>
      </c>
      <c r="G577" s="176" t="s">
        <v>134</v>
      </c>
      <c r="H577" s="177">
        <v>4527.1319999999996</v>
      </c>
      <c r="I577" s="178"/>
      <c r="J577" s="179">
        <f>ROUND(I577*H577,2)</f>
        <v>0</v>
      </c>
      <c r="K577" s="175" t="s">
        <v>19</v>
      </c>
      <c r="L577" s="39"/>
      <c r="M577" s="180" t="s">
        <v>19</v>
      </c>
      <c r="N577" s="181" t="s">
        <v>43</v>
      </c>
      <c r="O577" s="64"/>
      <c r="P577" s="182">
        <f>O577*H577</f>
        <v>0</v>
      </c>
      <c r="Q577" s="182">
        <v>0</v>
      </c>
      <c r="R577" s="182">
        <f>Q577*H577</f>
        <v>0</v>
      </c>
      <c r="S577" s="182">
        <v>0</v>
      </c>
      <c r="T577" s="183">
        <f>S577*H577</f>
        <v>0</v>
      </c>
      <c r="U577" s="34"/>
      <c r="V577" s="34"/>
      <c r="W577" s="34"/>
      <c r="X577" s="34"/>
      <c r="Y577" s="34"/>
      <c r="Z577" s="34"/>
      <c r="AA577" s="34"/>
      <c r="AB577" s="34"/>
      <c r="AC577" s="34"/>
      <c r="AD577" s="34"/>
      <c r="AE577" s="34"/>
      <c r="AR577" s="184" t="s">
        <v>656</v>
      </c>
      <c r="AT577" s="184" t="s">
        <v>117</v>
      </c>
      <c r="AU577" s="184" t="s">
        <v>80</v>
      </c>
      <c r="AY577" s="17" t="s">
        <v>114</v>
      </c>
      <c r="BE577" s="185">
        <f>IF(N577="základní",J577,0)</f>
        <v>0</v>
      </c>
      <c r="BF577" s="185">
        <f>IF(N577="snížená",J577,0)</f>
        <v>0</v>
      </c>
      <c r="BG577" s="185">
        <f>IF(N577="zákl. přenesená",J577,0)</f>
        <v>0</v>
      </c>
      <c r="BH577" s="185">
        <f>IF(N577="sníž. přenesená",J577,0)</f>
        <v>0</v>
      </c>
      <c r="BI577" s="185">
        <f>IF(N577="nulová",J577,0)</f>
        <v>0</v>
      </c>
      <c r="BJ577" s="17" t="s">
        <v>80</v>
      </c>
      <c r="BK577" s="185">
        <f>ROUND(I577*H577,2)</f>
        <v>0</v>
      </c>
      <c r="BL577" s="17" t="s">
        <v>656</v>
      </c>
      <c r="BM577" s="184" t="s">
        <v>739</v>
      </c>
    </row>
    <row r="578" spans="1:65" s="2" customFormat="1" ht="10.199999999999999">
      <c r="A578" s="34"/>
      <c r="B578" s="35"/>
      <c r="C578" s="36"/>
      <c r="D578" s="186" t="s">
        <v>123</v>
      </c>
      <c r="E578" s="36"/>
      <c r="F578" s="187" t="s">
        <v>738</v>
      </c>
      <c r="G578" s="36"/>
      <c r="H578" s="36"/>
      <c r="I578" s="188"/>
      <c r="J578" s="36"/>
      <c r="K578" s="36"/>
      <c r="L578" s="39"/>
      <c r="M578" s="189"/>
      <c r="N578" s="190"/>
      <c r="O578" s="64"/>
      <c r="P578" s="64"/>
      <c r="Q578" s="64"/>
      <c r="R578" s="64"/>
      <c r="S578" s="64"/>
      <c r="T578" s="65"/>
      <c r="U578" s="34"/>
      <c r="V578" s="34"/>
      <c r="W578" s="34"/>
      <c r="X578" s="34"/>
      <c r="Y578" s="34"/>
      <c r="Z578" s="34"/>
      <c r="AA578" s="34"/>
      <c r="AB578" s="34"/>
      <c r="AC578" s="34"/>
      <c r="AD578" s="34"/>
      <c r="AE578" s="34"/>
      <c r="AT578" s="17" t="s">
        <v>123</v>
      </c>
      <c r="AU578" s="17" t="s">
        <v>80</v>
      </c>
    </row>
    <row r="579" spans="1:65" s="13" customFormat="1" ht="10.199999999999999">
      <c r="B579" s="202"/>
      <c r="C579" s="203"/>
      <c r="D579" s="186" t="s">
        <v>137</v>
      </c>
      <c r="E579" s="204" t="s">
        <v>19</v>
      </c>
      <c r="F579" s="205" t="s">
        <v>677</v>
      </c>
      <c r="G579" s="203"/>
      <c r="H579" s="206">
        <v>3824.1880000000001</v>
      </c>
      <c r="I579" s="207"/>
      <c r="J579" s="203"/>
      <c r="K579" s="203"/>
      <c r="L579" s="208"/>
      <c r="M579" s="209"/>
      <c r="N579" s="210"/>
      <c r="O579" s="210"/>
      <c r="P579" s="210"/>
      <c r="Q579" s="210"/>
      <c r="R579" s="210"/>
      <c r="S579" s="210"/>
      <c r="T579" s="211"/>
      <c r="AT579" s="212" t="s">
        <v>137</v>
      </c>
      <c r="AU579" s="212" t="s">
        <v>80</v>
      </c>
      <c r="AV579" s="13" t="s">
        <v>82</v>
      </c>
      <c r="AW579" s="13" t="s">
        <v>33</v>
      </c>
      <c r="AX579" s="13" t="s">
        <v>72</v>
      </c>
      <c r="AY579" s="212" t="s">
        <v>114</v>
      </c>
    </row>
    <row r="580" spans="1:65" s="13" customFormat="1" ht="10.199999999999999">
      <c r="B580" s="202"/>
      <c r="C580" s="203"/>
      <c r="D580" s="186" t="s">
        <v>137</v>
      </c>
      <c r="E580" s="204" t="s">
        <v>19</v>
      </c>
      <c r="F580" s="205" t="s">
        <v>678</v>
      </c>
      <c r="G580" s="203"/>
      <c r="H580" s="206">
        <v>213.34399999999999</v>
      </c>
      <c r="I580" s="207"/>
      <c r="J580" s="203"/>
      <c r="K580" s="203"/>
      <c r="L580" s="208"/>
      <c r="M580" s="209"/>
      <c r="N580" s="210"/>
      <c r="O580" s="210"/>
      <c r="P580" s="210"/>
      <c r="Q580" s="210"/>
      <c r="R580" s="210"/>
      <c r="S580" s="210"/>
      <c r="T580" s="211"/>
      <c r="AT580" s="212" t="s">
        <v>137</v>
      </c>
      <c r="AU580" s="212" t="s">
        <v>80</v>
      </c>
      <c r="AV580" s="13" t="s">
        <v>82</v>
      </c>
      <c r="AW580" s="13" t="s">
        <v>33</v>
      </c>
      <c r="AX580" s="13" t="s">
        <v>72</v>
      </c>
      <c r="AY580" s="212" t="s">
        <v>114</v>
      </c>
    </row>
    <row r="581" spans="1:65" s="13" customFormat="1" ht="10.199999999999999">
      <c r="B581" s="202"/>
      <c r="C581" s="203"/>
      <c r="D581" s="186" t="s">
        <v>137</v>
      </c>
      <c r="E581" s="204" t="s">
        <v>19</v>
      </c>
      <c r="F581" s="205" t="s">
        <v>679</v>
      </c>
      <c r="G581" s="203"/>
      <c r="H581" s="206">
        <v>59.4</v>
      </c>
      <c r="I581" s="207"/>
      <c r="J581" s="203"/>
      <c r="K581" s="203"/>
      <c r="L581" s="208"/>
      <c r="M581" s="209"/>
      <c r="N581" s="210"/>
      <c r="O581" s="210"/>
      <c r="P581" s="210"/>
      <c r="Q581" s="210"/>
      <c r="R581" s="210"/>
      <c r="S581" s="210"/>
      <c r="T581" s="211"/>
      <c r="AT581" s="212" t="s">
        <v>137</v>
      </c>
      <c r="AU581" s="212" t="s">
        <v>80</v>
      </c>
      <c r="AV581" s="13" t="s">
        <v>82</v>
      </c>
      <c r="AW581" s="13" t="s">
        <v>33</v>
      </c>
      <c r="AX581" s="13" t="s">
        <v>72</v>
      </c>
      <c r="AY581" s="212" t="s">
        <v>114</v>
      </c>
    </row>
    <row r="582" spans="1:65" s="13" customFormat="1" ht="10.199999999999999">
      <c r="B582" s="202"/>
      <c r="C582" s="203"/>
      <c r="D582" s="186" t="s">
        <v>137</v>
      </c>
      <c r="E582" s="204" t="s">
        <v>19</v>
      </c>
      <c r="F582" s="205" t="s">
        <v>680</v>
      </c>
      <c r="G582" s="203"/>
      <c r="H582" s="206">
        <v>484.2</v>
      </c>
      <c r="I582" s="207"/>
      <c r="J582" s="203"/>
      <c r="K582" s="203"/>
      <c r="L582" s="208"/>
      <c r="M582" s="209"/>
      <c r="N582" s="210"/>
      <c r="O582" s="210"/>
      <c r="P582" s="210"/>
      <c r="Q582" s="210"/>
      <c r="R582" s="210"/>
      <c r="S582" s="210"/>
      <c r="T582" s="211"/>
      <c r="AT582" s="212" t="s">
        <v>137</v>
      </c>
      <c r="AU582" s="212" t="s">
        <v>80</v>
      </c>
      <c r="AV582" s="13" t="s">
        <v>82</v>
      </c>
      <c r="AW582" s="13" t="s">
        <v>33</v>
      </c>
      <c r="AX582" s="13" t="s">
        <v>72</v>
      </c>
      <c r="AY582" s="212" t="s">
        <v>114</v>
      </c>
    </row>
    <row r="583" spans="1:65" s="13" customFormat="1" ht="10.199999999999999">
      <c r="B583" s="202"/>
      <c r="C583" s="203"/>
      <c r="D583" s="186" t="s">
        <v>137</v>
      </c>
      <c r="E583" s="204" t="s">
        <v>19</v>
      </c>
      <c r="F583" s="205" t="s">
        <v>681</v>
      </c>
      <c r="G583" s="203"/>
      <c r="H583" s="206">
        <v>104.4</v>
      </c>
      <c r="I583" s="207"/>
      <c r="J583" s="203"/>
      <c r="K583" s="203"/>
      <c r="L583" s="208"/>
      <c r="M583" s="209"/>
      <c r="N583" s="210"/>
      <c r="O583" s="210"/>
      <c r="P583" s="210"/>
      <c r="Q583" s="210"/>
      <c r="R583" s="210"/>
      <c r="S583" s="210"/>
      <c r="T583" s="211"/>
      <c r="AT583" s="212" t="s">
        <v>137</v>
      </c>
      <c r="AU583" s="212" t="s">
        <v>80</v>
      </c>
      <c r="AV583" s="13" t="s">
        <v>82</v>
      </c>
      <c r="AW583" s="13" t="s">
        <v>33</v>
      </c>
      <c r="AX583" s="13" t="s">
        <v>72</v>
      </c>
      <c r="AY583" s="212" t="s">
        <v>114</v>
      </c>
    </row>
    <row r="584" spans="1:65" s="13" customFormat="1" ht="10.199999999999999">
      <c r="B584" s="202"/>
      <c r="C584" s="203"/>
      <c r="D584" s="186" t="s">
        <v>137</v>
      </c>
      <c r="E584" s="204" t="s">
        <v>19</v>
      </c>
      <c r="F584" s="205" t="s">
        <v>682</v>
      </c>
      <c r="G584" s="203"/>
      <c r="H584" s="206">
        <v>-158.4</v>
      </c>
      <c r="I584" s="207"/>
      <c r="J584" s="203"/>
      <c r="K584" s="203"/>
      <c r="L584" s="208"/>
      <c r="M584" s="209"/>
      <c r="N584" s="210"/>
      <c r="O584" s="210"/>
      <c r="P584" s="210"/>
      <c r="Q584" s="210"/>
      <c r="R584" s="210"/>
      <c r="S584" s="210"/>
      <c r="T584" s="211"/>
      <c r="AT584" s="212" t="s">
        <v>137</v>
      </c>
      <c r="AU584" s="212" t="s">
        <v>80</v>
      </c>
      <c r="AV584" s="13" t="s">
        <v>82</v>
      </c>
      <c r="AW584" s="13" t="s">
        <v>33</v>
      </c>
      <c r="AX584" s="13" t="s">
        <v>72</v>
      </c>
      <c r="AY584" s="212" t="s">
        <v>114</v>
      </c>
    </row>
    <row r="585" spans="1:65" s="14" customFormat="1" ht="10.199999999999999">
      <c r="B585" s="213"/>
      <c r="C585" s="214"/>
      <c r="D585" s="186" t="s">
        <v>137</v>
      </c>
      <c r="E585" s="215" t="s">
        <v>19</v>
      </c>
      <c r="F585" s="216" t="s">
        <v>139</v>
      </c>
      <c r="G585" s="214"/>
      <c r="H585" s="217">
        <v>4527.1319999999996</v>
      </c>
      <c r="I585" s="218"/>
      <c r="J585" s="214"/>
      <c r="K585" s="214"/>
      <c r="L585" s="219"/>
      <c r="M585" s="220"/>
      <c r="N585" s="221"/>
      <c r="O585" s="221"/>
      <c r="P585" s="221"/>
      <c r="Q585" s="221"/>
      <c r="R585" s="221"/>
      <c r="S585" s="221"/>
      <c r="T585" s="222"/>
      <c r="AT585" s="223" t="s">
        <v>137</v>
      </c>
      <c r="AU585" s="223" t="s">
        <v>80</v>
      </c>
      <c r="AV585" s="14" t="s">
        <v>121</v>
      </c>
      <c r="AW585" s="14" t="s">
        <v>33</v>
      </c>
      <c r="AX585" s="14" t="s">
        <v>80</v>
      </c>
      <c r="AY585" s="223" t="s">
        <v>114</v>
      </c>
    </row>
    <row r="586" spans="1:65" s="2" customFormat="1" ht="22.2" customHeight="1">
      <c r="A586" s="34"/>
      <c r="B586" s="35"/>
      <c r="C586" s="173" t="s">
        <v>740</v>
      </c>
      <c r="D586" s="173" t="s">
        <v>117</v>
      </c>
      <c r="E586" s="174" t="s">
        <v>741</v>
      </c>
      <c r="F586" s="175" t="s">
        <v>742</v>
      </c>
      <c r="G586" s="176" t="s">
        <v>134</v>
      </c>
      <c r="H586" s="177">
        <v>106.672</v>
      </c>
      <c r="I586" s="178"/>
      <c r="J586" s="179">
        <f>ROUND(I586*H586,2)</f>
        <v>0</v>
      </c>
      <c r="K586" s="175" t="s">
        <v>19</v>
      </c>
      <c r="L586" s="39"/>
      <c r="M586" s="180" t="s">
        <v>19</v>
      </c>
      <c r="N586" s="181" t="s">
        <v>43</v>
      </c>
      <c r="O586" s="64"/>
      <c r="P586" s="182">
        <f>O586*H586</f>
        <v>0</v>
      </c>
      <c r="Q586" s="182">
        <v>0</v>
      </c>
      <c r="R586" s="182">
        <f>Q586*H586</f>
        <v>0</v>
      </c>
      <c r="S586" s="182">
        <v>0</v>
      </c>
      <c r="T586" s="183">
        <f>S586*H586</f>
        <v>0</v>
      </c>
      <c r="U586" s="34"/>
      <c r="V586" s="34"/>
      <c r="W586" s="34"/>
      <c r="X586" s="34"/>
      <c r="Y586" s="34"/>
      <c r="Z586" s="34"/>
      <c r="AA586" s="34"/>
      <c r="AB586" s="34"/>
      <c r="AC586" s="34"/>
      <c r="AD586" s="34"/>
      <c r="AE586" s="34"/>
      <c r="AR586" s="184" t="s">
        <v>656</v>
      </c>
      <c r="AT586" s="184" t="s">
        <v>117</v>
      </c>
      <c r="AU586" s="184" t="s">
        <v>80</v>
      </c>
      <c r="AY586" s="17" t="s">
        <v>114</v>
      </c>
      <c r="BE586" s="185">
        <f>IF(N586="základní",J586,0)</f>
        <v>0</v>
      </c>
      <c r="BF586" s="185">
        <f>IF(N586="snížená",J586,0)</f>
        <v>0</v>
      </c>
      <c r="BG586" s="185">
        <f>IF(N586="zákl. přenesená",J586,0)</f>
        <v>0</v>
      </c>
      <c r="BH586" s="185">
        <f>IF(N586="sníž. přenesená",J586,0)</f>
        <v>0</v>
      </c>
      <c r="BI586" s="185">
        <f>IF(N586="nulová",J586,0)</f>
        <v>0</v>
      </c>
      <c r="BJ586" s="17" t="s">
        <v>80</v>
      </c>
      <c r="BK586" s="185">
        <f>ROUND(I586*H586,2)</f>
        <v>0</v>
      </c>
      <c r="BL586" s="17" t="s">
        <v>656</v>
      </c>
      <c r="BM586" s="184" t="s">
        <v>743</v>
      </c>
    </row>
    <row r="587" spans="1:65" s="2" customFormat="1" ht="10.199999999999999">
      <c r="A587" s="34"/>
      <c r="B587" s="35"/>
      <c r="C587" s="36"/>
      <c r="D587" s="186" t="s">
        <v>123</v>
      </c>
      <c r="E587" s="36"/>
      <c r="F587" s="187" t="s">
        <v>742</v>
      </c>
      <c r="G587" s="36"/>
      <c r="H587" s="36"/>
      <c r="I587" s="188"/>
      <c r="J587" s="36"/>
      <c r="K587" s="36"/>
      <c r="L587" s="39"/>
      <c r="M587" s="189"/>
      <c r="N587" s="190"/>
      <c r="O587" s="64"/>
      <c r="P587" s="64"/>
      <c r="Q587" s="64"/>
      <c r="R587" s="64"/>
      <c r="S587" s="64"/>
      <c r="T587" s="65"/>
      <c r="U587" s="34"/>
      <c r="V587" s="34"/>
      <c r="W587" s="34"/>
      <c r="X587" s="34"/>
      <c r="Y587" s="34"/>
      <c r="Z587" s="34"/>
      <c r="AA587" s="34"/>
      <c r="AB587" s="34"/>
      <c r="AC587" s="34"/>
      <c r="AD587" s="34"/>
      <c r="AE587" s="34"/>
      <c r="AT587" s="17" t="s">
        <v>123</v>
      </c>
      <c r="AU587" s="17" t="s">
        <v>80</v>
      </c>
    </row>
    <row r="588" spans="1:65" s="2" customFormat="1" ht="13.8" customHeight="1">
      <c r="A588" s="34"/>
      <c r="B588" s="35"/>
      <c r="C588" s="173" t="s">
        <v>744</v>
      </c>
      <c r="D588" s="173" t="s">
        <v>117</v>
      </c>
      <c r="E588" s="174" t="s">
        <v>745</v>
      </c>
      <c r="F588" s="175" t="s">
        <v>746</v>
      </c>
      <c r="G588" s="176" t="s">
        <v>134</v>
      </c>
      <c r="H588" s="177">
        <v>74.668999999999997</v>
      </c>
      <c r="I588" s="178"/>
      <c r="J588" s="179">
        <f>ROUND(I588*H588,2)</f>
        <v>0</v>
      </c>
      <c r="K588" s="175" t="s">
        <v>19</v>
      </c>
      <c r="L588" s="39"/>
      <c r="M588" s="180" t="s">
        <v>19</v>
      </c>
      <c r="N588" s="181" t="s">
        <v>43</v>
      </c>
      <c r="O588" s="64"/>
      <c r="P588" s="182">
        <f>O588*H588</f>
        <v>0</v>
      </c>
      <c r="Q588" s="182">
        <v>0</v>
      </c>
      <c r="R588" s="182">
        <f>Q588*H588</f>
        <v>0</v>
      </c>
      <c r="S588" s="182">
        <v>0</v>
      </c>
      <c r="T588" s="183">
        <f>S588*H588</f>
        <v>0</v>
      </c>
      <c r="U588" s="34"/>
      <c r="V588" s="34"/>
      <c r="W588" s="34"/>
      <c r="X588" s="34"/>
      <c r="Y588" s="34"/>
      <c r="Z588" s="34"/>
      <c r="AA588" s="34"/>
      <c r="AB588" s="34"/>
      <c r="AC588" s="34"/>
      <c r="AD588" s="34"/>
      <c r="AE588" s="34"/>
      <c r="AR588" s="184" t="s">
        <v>656</v>
      </c>
      <c r="AT588" s="184" t="s">
        <v>117</v>
      </c>
      <c r="AU588" s="184" t="s">
        <v>80</v>
      </c>
      <c r="AY588" s="17" t="s">
        <v>114</v>
      </c>
      <c r="BE588" s="185">
        <f>IF(N588="základní",J588,0)</f>
        <v>0</v>
      </c>
      <c r="BF588" s="185">
        <f>IF(N588="snížená",J588,0)</f>
        <v>0</v>
      </c>
      <c r="BG588" s="185">
        <f>IF(N588="zákl. přenesená",J588,0)</f>
        <v>0</v>
      </c>
      <c r="BH588" s="185">
        <f>IF(N588="sníž. přenesená",J588,0)</f>
        <v>0</v>
      </c>
      <c r="BI588" s="185">
        <f>IF(N588="nulová",J588,0)</f>
        <v>0</v>
      </c>
      <c r="BJ588" s="17" t="s">
        <v>80</v>
      </c>
      <c r="BK588" s="185">
        <f>ROUND(I588*H588,2)</f>
        <v>0</v>
      </c>
      <c r="BL588" s="17" t="s">
        <v>656</v>
      </c>
      <c r="BM588" s="184" t="s">
        <v>747</v>
      </c>
    </row>
    <row r="589" spans="1:65" s="2" customFormat="1" ht="10.199999999999999">
      <c r="A589" s="34"/>
      <c r="B589" s="35"/>
      <c r="C589" s="36"/>
      <c r="D589" s="186" t="s">
        <v>123</v>
      </c>
      <c r="E589" s="36"/>
      <c r="F589" s="187" t="s">
        <v>746</v>
      </c>
      <c r="G589" s="36"/>
      <c r="H589" s="36"/>
      <c r="I589" s="188"/>
      <c r="J589" s="36"/>
      <c r="K589" s="36"/>
      <c r="L589" s="39"/>
      <c r="M589" s="189"/>
      <c r="N589" s="190"/>
      <c r="O589" s="64"/>
      <c r="P589" s="64"/>
      <c r="Q589" s="64"/>
      <c r="R589" s="64"/>
      <c r="S589" s="64"/>
      <c r="T589" s="65"/>
      <c r="U589" s="34"/>
      <c r="V589" s="34"/>
      <c r="W589" s="34"/>
      <c r="X589" s="34"/>
      <c r="Y589" s="34"/>
      <c r="Z589" s="34"/>
      <c r="AA589" s="34"/>
      <c r="AB589" s="34"/>
      <c r="AC589" s="34"/>
      <c r="AD589" s="34"/>
      <c r="AE589" s="34"/>
      <c r="AT589" s="17" t="s">
        <v>123</v>
      </c>
      <c r="AU589" s="17" t="s">
        <v>80</v>
      </c>
    </row>
    <row r="590" spans="1:65" s="2" customFormat="1" ht="13.8" customHeight="1">
      <c r="A590" s="34"/>
      <c r="B590" s="35"/>
      <c r="C590" s="173" t="s">
        <v>748</v>
      </c>
      <c r="D590" s="173" t="s">
        <v>117</v>
      </c>
      <c r="E590" s="174" t="s">
        <v>749</v>
      </c>
      <c r="F590" s="175" t="s">
        <v>750</v>
      </c>
      <c r="G590" s="176" t="s">
        <v>134</v>
      </c>
      <c r="H590" s="177">
        <v>0.89900000000000002</v>
      </c>
      <c r="I590" s="178"/>
      <c r="J590" s="179">
        <f>ROUND(I590*H590,2)</f>
        <v>0</v>
      </c>
      <c r="K590" s="175" t="s">
        <v>19</v>
      </c>
      <c r="L590" s="39"/>
      <c r="M590" s="180" t="s">
        <v>19</v>
      </c>
      <c r="N590" s="181" t="s">
        <v>43</v>
      </c>
      <c r="O590" s="64"/>
      <c r="P590" s="182">
        <f>O590*H590</f>
        <v>0</v>
      </c>
      <c r="Q590" s="182">
        <v>0</v>
      </c>
      <c r="R590" s="182">
        <f>Q590*H590</f>
        <v>0</v>
      </c>
      <c r="S590" s="182">
        <v>0</v>
      </c>
      <c r="T590" s="183">
        <f>S590*H590</f>
        <v>0</v>
      </c>
      <c r="U590" s="34"/>
      <c r="V590" s="34"/>
      <c r="W590" s="34"/>
      <c r="X590" s="34"/>
      <c r="Y590" s="34"/>
      <c r="Z590" s="34"/>
      <c r="AA590" s="34"/>
      <c r="AB590" s="34"/>
      <c r="AC590" s="34"/>
      <c r="AD590" s="34"/>
      <c r="AE590" s="34"/>
      <c r="AR590" s="184" t="s">
        <v>656</v>
      </c>
      <c r="AT590" s="184" t="s">
        <v>117</v>
      </c>
      <c r="AU590" s="184" t="s">
        <v>80</v>
      </c>
      <c r="AY590" s="17" t="s">
        <v>114</v>
      </c>
      <c r="BE590" s="185">
        <f>IF(N590="základní",J590,0)</f>
        <v>0</v>
      </c>
      <c r="BF590" s="185">
        <f>IF(N590="snížená",J590,0)</f>
        <v>0</v>
      </c>
      <c r="BG590" s="185">
        <f>IF(N590="zákl. přenesená",J590,0)</f>
        <v>0</v>
      </c>
      <c r="BH590" s="185">
        <f>IF(N590="sníž. přenesená",J590,0)</f>
        <v>0</v>
      </c>
      <c r="BI590" s="185">
        <f>IF(N590="nulová",J590,0)</f>
        <v>0</v>
      </c>
      <c r="BJ590" s="17" t="s">
        <v>80</v>
      </c>
      <c r="BK590" s="185">
        <f>ROUND(I590*H590,2)</f>
        <v>0</v>
      </c>
      <c r="BL590" s="17" t="s">
        <v>656</v>
      </c>
      <c r="BM590" s="184" t="s">
        <v>751</v>
      </c>
    </row>
    <row r="591" spans="1:65" s="2" customFormat="1" ht="10.199999999999999">
      <c r="A591" s="34"/>
      <c r="B591" s="35"/>
      <c r="C591" s="36"/>
      <c r="D591" s="186" t="s">
        <v>123</v>
      </c>
      <c r="E591" s="36"/>
      <c r="F591" s="187" t="s">
        <v>750</v>
      </c>
      <c r="G591" s="36"/>
      <c r="H591" s="36"/>
      <c r="I591" s="188"/>
      <c r="J591" s="36"/>
      <c r="K591" s="36"/>
      <c r="L591" s="39"/>
      <c r="M591" s="189"/>
      <c r="N591" s="190"/>
      <c r="O591" s="64"/>
      <c r="P591" s="64"/>
      <c r="Q591" s="64"/>
      <c r="R591" s="64"/>
      <c r="S591" s="64"/>
      <c r="T591" s="65"/>
      <c r="U591" s="34"/>
      <c r="V591" s="34"/>
      <c r="W591" s="34"/>
      <c r="X591" s="34"/>
      <c r="Y591" s="34"/>
      <c r="Z591" s="34"/>
      <c r="AA591" s="34"/>
      <c r="AB591" s="34"/>
      <c r="AC591" s="34"/>
      <c r="AD591" s="34"/>
      <c r="AE591" s="34"/>
      <c r="AT591" s="17" t="s">
        <v>123</v>
      </c>
      <c r="AU591" s="17" t="s">
        <v>80</v>
      </c>
    </row>
    <row r="592" spans="1:65" s="13" customFormat="1" ht="10.199999999999999">
      <c r="B592" s="202"/>
      <c r="C592" s="203"/>
      <c r="D592" s="186" t="s">
        <v>137</v>
      </c>
      <c r="E592" s="204" t="s">
        <v>19</v>
      </c>
      <c r="F592" s="205" t="s">
        <v>752</v>
      </c>
      <c r="G592" s="203"/>
      <c r="H592" s="206">
        <v>0.89900000000000002</v>
      </c>
      <c r="I592" s="207"/>
      <c r="J592" s="203"/>
      <c r="K592" s="203"/>
      <c r="L592" s="208"/>
      <c r="M592" s="209"/>
      <c r="N592" s="210"/>
      <c r="O592" s="210"/>
      <c r="P592" s="210"/>
      <c r="Q592" s="210"/>
      <c r="R592" s="210"/>
      <c r="S592" s="210"/>
      <c r="T592" s="211"/>
      <c r="AT592" s="212" t="s">
        <v>137</v>
      </c>
      <c r="AU592" s="212" t="s">
        <v>80</v>
      </c>
      <c r="AV592" s="13" t="s">
        <v>82</v>
      </c>
      <c r="AW592" s="13" t="s">
        <v>33</v>
      </c>
      <c r="AX592" s="13" t="s">
        <v>72</v>
      </c>
      <c r="AY592" s="212" t="s">
        <v>114</v>
      </c>
    </row>
    <row r="593" spans="1:65" s="14" customFormat="1" ht="10.199999999999999">
      <c r="B593" s="213"/>
      <c r="C593" s="214"/>
      <c r="D593" s="186" t="s">
        <v>137</v>
      </c>
      <c r="E593" s="215" t="s">
        <v>19</v>
      </c>
      <c r="F593" s="216" t="s">
        <v>139</v>
      </c>
      <c r="G593" s="214"/>
      <c r="H593" s="217">
        <v>0.89900000000000002</v>
      </c>
      <c r="I593" s="218"/>
      <c r="J593" s="214"/>
      <c r="K593" s="214"/>
      <c r="L593" s="219"/>
      <c r="M593" s="220"/>
      <c r="N593" s="221"/>
      <c r="O593" s="221"/>
      <c r="P593" s="221"/>
      <c r="Q593" s="221"/>
      <c r="R593" s="221"/>
      <c r="S593" s="221"/>
      <c r="T593" s="222"/>
      <c r="AT593" s="223" t="s">
        <v>137</v>
      </c>
      <c r="AU593" s="223" t="s">
        <v>80</v>
      </c>
      <c r="AV593" s="14" t="s">
        <v>121</v>
      </c>
      <c r="AW593" s="14" t="s">
        <v>33</v>
      </c>
      <c r="AX593" s="14" t="s">
        <v>80</v>
      </c>
      <c r="AY593" s="223" t="s">
        <v>114</v>
      </c>
    </row>
    <row r="594" spans="1:65" s="2" customFormat="1" ht="13.8" customHeight="1">
      <c r="A594" s="34"/>
      <c r="B594" s="35"/>
      <c r="C594" s="173" t="s">
        <v>753</v>
      </c>
      <c r="D594" s="173" t="s">
        <v>117</v>
      </c>
      <c r="E594" s="174" t="s">
        <v>754</v>
      </c>
      <c r="F594" s="175" t="s">
        <v>755</v>
      </c>
      <c r="G594" s="176" t="s">
        <v>134</v>
      </c>
      <c r="H594" s="177">
        <v>274.24</v>
      </c>
      <c r="I594" s="178"/>
      <c r="J594" s="179">
        <f>ROUND(I594*H594,2)</f>
        <v>0</v>
      </c>
      <c r="K594" s="175" t="s">
        <v>19</v>
      </c>
      <c r="L594" s="39"/>
      <c r="M594" s="180" t="s">
        <v>19</v>
      </c>
      <c r="N594" s="181" t="s">
        <v>43</v>
      </c>
      <c r="O594" s="64"/>
      <c r="P594" s="182">
        <f>O594*H594</f>
        <v>0</v>
      </c>
      <c r="Q594" s="182">
        <v>0</v>
      </c>
      <c r="R594" s="182">
        <f>Q594*H594</f>
        <v>0</v>
      </c>
      <c r="S594" s="182">
        <v>0</v>
      </c>
      <c r="T594" s="183">
        <f>S594*H594</f>
        <v>0</v>
      </c>
      <c r="U594" s="34"/>
      <c r="V594" s="34"/>
      <c r="W594" s="34"/>
      <c r="X594" s="34"/>
      <c r="Y594" s="34"/>
      <c r="Z594" s="34"/>
      <c r="AA594" s="34"/>
      <c r="AB594" s="34"/>
      <c r="AC594" s="34"/>
      <c r="AD594" s="34"/>
      <c r="AE594" s="34"/>
      <c r="AR594" s="184" t="s">
        <v>656</v>
      </c>
      <c r="AT594" s="184" t="s">
        <v>117</v>
      </c>
      <c r="AU594" s="184" t="s">
        <v>80</v>
      </c>
      <c r="AY594" s="17" t="s">
        <v>114</v>
      </c>
      <c r="BE594" s="185">
        <f>IF(N594="základní",J594,0)</f>
        <v>0</v>
      </c>
      <c r="BF594" s="185">
        <f>IF(N594="snížená",J594,0)</f>
        <v>0</v>
      </c>
      <c r="BG594" s="185">
        <f>IF(N594="zákl. přenesená",J594,0)</f>
        <v>0</v>
      </c>
      <c r="BH594" s="185">
        <f>IF(N594="sníž. přenesená",J594,0)</f>
        <v>0</v>
      </c>
      <c r="BI594" s="185">
        <f>IF(N594="nulová",J594,0)</f>
        <v>0</v>
      </c>
      <c r="BJ594" s="17" t="s">
        <v>80</v>
      </c>
      <c r="BK594" s="185">
        <f>ROUND(I594*H594,2)</f>
        <v>0</v>
      </c>
      <c r="BL594" s="17" t="s">
        <v>656</v>
      </c>
      <c r="BM594" s="184" t="s">
        <v>756</v>
      </c>
    </row>
    <row r="595" spans="1:65" s="2" customFormat="1" ht="10.199999999999999">
      <c r="A595" s="34"/>
      <c r="B595" s="35"/>
      <c r="C595" s="36"/>
      <c r="D595" s="186" t="s">
        <v>123</v>
      </c>
      <c r="E595" s="36"/>
      <c r="F595" s="187" t="s">
        <v>755</v>
      </c>
      <c r="G595" s="36"/>
      <c r="H595" s="36"/>
      <c r="I595" s="188"/>
      <c r="J595" s="36"/>
      <c r="K595" s="36"/>
      <c r="L595" s="39"/>
      <c r="M595" s="189"/>
      <c r="N595" s="190"/>
      <c r="O595" s="64"/>
      <c r="P595" s="64"/>
      <c r="Q595" s="64"/>
      <c r="R595" s="64"/>
      <c r="S595" s="64"/>
      <c r="T595" s="65"/>
      <c r="U595" s="34"/>
      <c r="V595" s="34"/>
      <c r="W595" s="34"/>
      <c r="X595" s="34"/>
      <c r="Y595" s="34"/>
      <c r="Z595" s="34"/>
      <c r="AA595" s="34"/>
      <c r="AB595" s="34"/>
      <c r="AC595" s="34"/>
      <c r="AD595" s="34"/>
      <c r="AE595" s="34"/>
      <c r="AT595" s="17" t="s">
        <v>123</v>
      </c>
      <c r="AU595" s="17" t="s">
        <v>80</v>
      </c>
    </row>
    <row r="596" spans="1:65" s="13" customFormat="1" ht="10.199999999999999">
      <c r="B596" s="202"/>
      <c r="C596" s="203"/>
      <c r="D596" s="186" t="s">
        <v>137</v>
      </c>
      <c r="E596" s="204" t="s">
        <v>19</v>
      </c>
      <c r="F596" s="205" t="s">
        <v>683</v>
      </c>
      <c r="G596" s="203"/>
      <c r="H596" s="206">
        <v>269.24</v>
      </c>
      <c r="I596" s="207"/>
      <c r="J596" s="203"/>
      <c r="K596" s="203"/>
      <c r="L596" s="208"/>
      <c r="M596" s="209"/>
      <c r="N596" s="210"/>
      <c r="O596" s="210"/>
      <c r="P596" s="210"/>
      <c r="Q596" s="210"/>
      <c r="R596" s="210"/>
      <c r="S596" s="210"/>
      <c r="T596" s="211"/>
      <c r="AT596" s="212" t="s">
        <v>137</v>
      </c>
      <c r="AU596" s="212" t="s">
        <v>80</v>
      </c>
      <c r="AV596" s="13" t="s">
        <v>82</v>
      </c>
      <c r="AW596" s="13" t="s">
        <v>33</v>
      </c>
      <c r="AX596" s="13" t="s">
        <v>72</v>
      </c>
      <c r="AY596" s="212" t="s">
        <v>114</v>
      </c>
    </row>
    <row r="597" spans="1:65" s="13" customFormat="1" ht="10.199999999999999">
      <c r="B597" s="202"/>
      <c r="C597" s="203"/>
      <c r="D597" s="186" t="s">
        <v>137</v>
      </c>
      <c r="E597" s="204" t="s">
        <v>19</v>
      </c>
      <c r="F597" s="205" t="s">
        <v>757</v>
      </c>
      <c r="G597" s="203"/>
      <c r="H597" s="206">
        <v>5</v>
      </c>
      <c r="I597" s="207"/>
      <c r="J597" s="203"/>
      <c r="K597" s="203"/>
      <c r="L597" s="208"/>
      <c r="M597" s="209"/>
      <c r="N597" s="210"/>
      <c r="O597" s="210"/>
      <c r="P597" s="210"/>
      <c r="Q597" s="210"/>
      <c r="R597" s="210"/>
      <c r="S597" s="210"/>
      <c r="T597" s="211"/>
      <c r="AT597" s="212" t="s">
        <v>137</v>
      </c>
      <c r="AU597" s="212" t="s">
        <v>80</v>
      </c>
      <c r="AV597" s="13" t="s">
        <v>82</v>
      </c>
      <c r="AW597" s="13" t="s">
        <v>33</v>
      </c>
      <c r="AX597" s="13" t="s">
        <v>72</v>
      </c>
      <c r="AY597" s="212" t="s">
        <v>114</v>
      </c>
    </row>
    <row r="598" spans="1:65" s="14" customFormat="1" ht="10.199999999999999">
      <c r="B598" s="213"/>
      <c r="C598" s="214"/>
      <c r="D598" s="186" t="s">
        <v>137</v>
      </c>
      <c r="E598" s="215" t="s">
        <v>19</v>
      </c>
      <c r="F598" s="216" t="s">
        <v>139</v>
      </c>
      <c r="G598" s="214"/>
      <c r="H598" s="217">
        <v>274.24</v>
      </c>
      <c r="I598" s="218"/>
      <c r="J598" s="214"/>
      <c r="K598" s="214"/>
      <c r="L598" s="219"/>
      <c r="M598" s="224"/>
      <c r="N598" s="225"/>
      <c r="O598" s="225"/>
      <c r="P598" s="225"/>
      <c r="Q598" s="225"/>
      <c r="R598" s="225"/>
      <c r="S598" s="225"/>
      <c r="T598" s="226"/>
      <c r="AT598" s="223" t="s">
        <v>137</v>
      </c>
      <c r="AU598" s="223" t="s">
        <v>80</v>
      </c>
      <c r="AV598" s="14" t="s">
        <v>121</v>
      </c>
      <c r="AW598" s="14" t="s">
        <v>33</v>
      </c>
      <c r="AX598" s="14" t="s">
        <v>80</v>
      </c>
      <c r="AY598" s="223" t="s">
        <v>114</v>
      </c>
    </row>
    <row r="599" spans="1:65" s="2" customFormat="1" ht="6.9" customHeight="1">
      <c r="A599" s="34"/>
      <c r="B599" s="47"/>
      <c r="C599" s="48"/>
      <c r="D599" s="48"/>
      <c r="E599" s="48"/>
      <c r="F599" s="48"/>
      <c r="G599" s="48"/>
      <c r="H599" s="48"/>
      <c r="I599" s="48"/>
      <c r="J599" s="48"/>
      <c r="K599" s="48"/>
      <c r="L599" s="39"/>
      <c r="M599" s="34"/>
      <c r="O599" s="34"/>
      <c r="P599" s="34"/>
      <c r="Q599" s="34"/>
      <c r="R599" s="34"/>
      <c r="S599" s="34"/>
      <c r="T599" s="34"/>
      <c r="U599" s="34"/>
      <c r="V599" s="34"/>
      <c r="W599" s="34"/>
      <c r="X599" s="34"/>
      <c r="Y599" s="34"/>
      <c r="Z599" s="34"/>
      <c r="AA599" s="34"/>
      <c r="AB599" s="34"/>
      <c r="AC599" s="34"/>
      <c r="AD599" s="34"/>
      <c r="AE599" s="34"/>
    </row>
  </sheetData>
  <sheetProtection algorithmName="SHA-512" hashValue="rlQ0kP/alDOIOiCr9lxS0CxnW0NAVbmEntho9ijTc8OZ00i97Dqlb9MzGBXsNHAU/bxuLjVFH+x3UG685JLTtw==" saltValue="W+5sjNffpgwnTTJqi7xGy/xJ0UWP0wq/QfffKMMD+0pGDNIsWZUy1zqH0mrqlWhgZ7pfKYaXVT0nZEIBiD7q4w==" spinCount="100000" sheet="1" objects="1" scenarios="1" formatColumns="0" formatRows="0" autoFilter="0"/>
  <autoFilter ref="C81:K598"/>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5"/>
  <sheetViews>
    <sheetView showGridLines="0" workbookViewId="0"/>
  </sheetViews>
  <sheetFormatPr defaultRowHeight="13.8"/>
  <cols>
    <col min="1" max="1" width="8.85546875" style="1" customWidth="1"/>
    <col min="2" max="2" width="1.140625" style="1" customWidth="1"/>
    <col min="3" max="3" width="4.42578125" style="1" customWidth="1"/>
    <col min="4" max="4" width="4.5703125" style="1" customWidth="1"/>
    <col min="5" max="5" width="18.28515625" style="1" customWidth="1"/>
    <col min="6" max="6" width="54.42578125" style="1" customWidth="1"/>
    <col min="7" max="7" width="8" style="1" customWidth="1"/>
    <col min="8" max="8" width="12.28515625" style="1" customWidth="1"/>
    <col min="9" max="11" width="21.5703125" style="1" customWidth="1"/>
    <col min="12" max="12" width="10" style="1" customWidth="1"/>
    <col min="13" max="13" width="11.5703125" style="1" hidden="1" customWidth="1"/>
    <col min="14" max="14" width="9.140625" style="1" hidden="1"/>
    <col min="15" max="20" width="15.140625" style="1" hidden="1" customWidth="1"/>
    <col min="21" max="21" width="17.42578125" style="1" hidden="1" customWidth="1"/>
    <col min="22" max="22" width="13.140625" style="1" customWidth="1"/>
    <col min="23" max="23" width="17.42578125" style="1" customWidth="1"/>
    <col min="24" max="24" width="13.140625" style="1" customWidth="1"/>
    <col min="25" max="25" width="16" style="1" customWidth="1"/>
    <col min="26" max="26" width="11.7109375" style="1" customWidth="1"/>
    <col min="27" max="27" width="16" style="1" customWidth="1"/>
    <col min="28" max="28" width="17.42578125" style="1" customWidth="1"/>
    <col min="29" max="29" width="11.7109375" style="1" customWidth="1"/>
    <col min="30" max="30" width="16" style="1" customWidth="1"/>
    <col min="31" max="31" width="17.42578125" style="1" customWidth="1"/>
    <col min="44" max="65" width="9.140625" style="1" hidden="1"/>
  </cols>
  <sheetData>
    <row r="2" spans="1:46" s="1" customFormat="1" ht="36.9" customHeight="1">
      <c r="L2" s="352"/>
      <c r="M2" s="352"/>
      <c r="N2" s="352"/>
      <c r="O2" s="352"/>
      <c r="P2" s="352"/>
      <c r="Q2" s="352"/>
      <c r="R2" s="352"/>
      <c r="S2" s="352"/>
      <c r="T2" s="352"/>
      <c r="U2" s="352"/>
      <c r="V2" s="352"/>
      <c r="AT2" s="17" t="s">
        <v>85</v>
      </c>
    </row>
    <row r="3" spans="1:46" s="1" customFormat="1" ht="6.9" customHeight="1">
      <c r="B3" s="101"/>
      <c r="C3" s="102"/>
      <c r="D3" s="102"/>
      <c r="E3" s="102"/>
      <c r="F3" s="102"/>
      <c r="G3" s="102"/>
      <c r="H3" s="102"/>
      <c r="I3" s="102"/>
      <c r="J3" s="102"/>
      <c r="K3" s="102"/>
      <c r="L3" s="20"/>
      <c r="AT3" s="17" t="s">
        <v>82</v>
      </c>
    </row>
    <row r="4" spans="1:46" s="1" customFormat="1" ht="24.9" customHeight="1">
      <c r="B4" s="20"/>
      <c r="D4" s="103" t="s">
        <v>89</v>
      </c>
      <c r="L4" s="20"/>
      <c r="M4" s="104" t="s">
        <v>10</v>
      </c>
      <c r="AT4" s="17" t="s">
        <v>4</v>
      </c>
    </row>
    <row r="5" spans="1:46" s="1" customFormat="1" ht="6.9" customHeight="1">
      <c r="B5" s="20"/>
      <c r="L5" s="20"/>
    </row>
    <row r="6" spans="1:46" s="1" customFormat="1" ht="12" customHeight="1">
      <c r="B6" s="20"/>
      <c r="D6" s="105" t="s">
        <v>16</v>
      </c>
      <c r="L6" s="20"/>
    </row>
    <row r="7" spans="1:46" s="1" customFormat="1" ht="14.4" customHeight="1">
      <c r="B7" s="20"/>
      <c r="E7" s="353" t="str">
        <f>'Rekapitulace zakázky'!K6</f>
        <v>Oprava kolejí a výhybek v žst. Kopidlno</v>
      </c>
      <c r="F7" s="354"/>
      <c r="G7" s="354"/>
      <c r="H7" s="354"/>
      <c r="L7" s="20"/>
    </row>
    <row r="8" spans="1:46" s="2" customFormat="1" ht="12" customHeight="1">
      <c r="A8" s="34"/>
      <c r="B8" s="39"/>
      <c r="C8" s="34"/>
      <c r="D8" s="105" t="s">
        <v>90</v>
      </c>
      <c r="E8" s="34"/>
      <c r="F8" s="34"/>
      <c r="G8" s="34"/>
      <c r="H8" s="34"/>
      <c r="I8" s="34"/>
      <c r="J8" s="34"/>
      <c r="K8" s="34"/>
      <c r="L8" s="106"/>
      <c r="S8" s="34"/>
      <c r="T8" s="34"/>
      <c r="U8" s="34"/>
      <c r="V8" s="34"/>
      <c r="W8" s="34"/>
      <c r="X8" s="34"/>
      <c r="Y8" s="34"/>
      <c r="Z8" s="34"/>
      <c r="AA8" s="34"/>
      <c r="AB8" s="34"/>
      <c r="AC8" s="34"/>
      <c r="AD8" s="34"/>
      <c r="AE8" s="34"/>
    </row>
    <row r="9" spans="1:46" s="2" customFormat="1" ht="14.4" customHeight="1">
      <c r="A9" s="34"/>
      <c r="B9" s="39"/>
      <c r="C9" s="34"/>
      <c r="D9" s="34"/>
      <c r="E9" s="355" t="s">
        <v>758</v>
      </c>
      <c r="F9" s="356"/>
      <c r="G9" s="356"/>
      <c r="H9" s="356"/>
      <c r="I9" s="34"/>
      <c r="J9" s="34"/>
      <c r="K9" s="34"/>
      <c r="L9" s="106"/>
      <c r="S9" s="34"/>
      <c r="T9" s="34"/>
      <c r="U9" s="34"/>
      <c r="V9" s="34"/>
      <c r="W9" s="34"/>
      <c r="X9" s="34"/>
      <c r="Y9" s="34"/>
      <c r="Z9" s="34"/>
      <c r="AA9" s="34"/>
      <c r="AB9" s="34"/>
      <c r="AC9" s="34"/>
      <c r="AD9" s="34"/>
      <c r="AE9" s="34"/>
    </row>
    <row r="10" spans="1:46" s="2" customFormat="1" ht="10.199999999999999">
      <c r="A10" s="34"/>
      <c r="B10" s="39"/>
      <c r="C10" s="34"/>
      <c r="D10" s="34"/>
      <c r="E10" s="34"/>
      <c r="F10" s="34"/>
      <c r="G10" s="34"/>
      <c r="H10" s="34"/>
      <c r="I10" s="34"/>
      <c r="J10" s="34"/>
      <c r="K10" s="34"/>
      <c r="L10" s="106"/>
      <c r="S10" s="34"/>
      <c r="T10" s="34"/>
      <c r="U10" s="34"/>
      <c r="V10" s="34"/>
      <c r="W10" s="34"/>
      <c r="X10" s="34"/>
      <c r="Y10" s="34"/>
      <c r="Z10" s="34"/>
      <c r="AA10" s="34"/>
      <c r="AB10" s="34"/>
      <c r="AC10" s="34"/>
      <c r="AD10" s="34"/>
      <c r="AE10" s="34"/>
    </row>
    <row r="11" spans="1:46" s="2" customFormat="1" ht="12" customHeight="1">
      <c r="A11" s="34"/>
      <c r="B11" s="39"/>
      <c r="C11" s="34"/>
      <c r="D11" s="105" t="s">
        <v>18</v>
      </c>
      <c r="E11" s="34"/>
      <c r="F11" s="107" t="s">
        <v>19</v>
      </c>
      <c r="G11" s="34"/>
      <c r="H11" s="34"/>
      <c r="I11" s="105" t="s">
        <v>20</v>
      </c>
      <c r="J11" s="107" t="s">
        <v>19</v>
      </c>
      <c r="K11" s="34"/>
      <c r="L11" s="106"/>
      <c r="S11" s="34"/>
      <c r="T11" s="34"/>
      <c r="U11" s="34"/>
      <c r="V11" s="34"/>
      <c r="W11" s="34"/>
      <c r="X11" s="34"/>
      <c r="Y11" s="34"/>
      <c r="Z11" s="34"/>
      <c r="AA11" s="34"/>
      <c r="AB11" s="34"/>
      <c r="AC11" s="34"/>
      <c r="AD11" s="34"/>
      <c r="AE11" s="34"/>
    </row>
    <row r="12" spans="1:46" s="2" customFormat="1" ht="12" customHeight="1">
      <c r="A12" s="34"/>
      <c r="B12" s="39"/>
      <c r="C12" s="34"/>
      <c r="D12" s="105" t="s">
        <v>21</v>
      </c>
      <c r="E12" s="34"/>
      <c r="F12" s="107" t="s">
        <v>22</v>
      </c>
      <c r="G12" s="34"/>
      <c r="H12" s="34"/>
      <c r="I12" s="105" t="s">
        <v>23</v>
      </c>
      <c r="J12" s="108" t="str">
        <f>'Rekapitulace zakázky'!AN8</f>
        <v>3. 8. 2020</v>
      </c>
      <c r="K12" s="34"/>
      <c r="L12" s="106"/>
      <c r="S12" s="34"/>
      <c r="T12" s="34"/>
      <c r="U12" s="34"/>
      <c r="V12" s="34"/>
      <c r="W12" s="34"/>
      <c r="X12" s="34"/>
      <c r="Y12" s="34"/>
      <c r="Z12" s="34"/>
      <c r="AA12" s="34"/>
      <c r="AB12" s="34"/>
      <c r="AC12" s="34"/>
      <c r="AD12" s="34"/>
      <c r="AE12" s="34"/>
    </row>
    <row r="13" spans="1:46" s="2" customFormat="1" ht="10.8" customHeight="1">
      <c r="A13" s="34"/>
      <c r="B13" s="39"/>
      <c r="C13" s="34"/>
      <c r="D13" s="34"/>
      <c r="E13" s="34"/>
      <c r="F13" s="34"/>
      <c r="G13" s="34"/>
      <c r="H13" s="34"/>
      <c r="I13" s="34"/>
      <c r="J13" s="34"/>
      <c r="K13" s="34"/>
      <c r="L13" s="106"/>
      <c r="S13" s="34"/>
      <c r="T13" s="34"/>
      <c r="U13" s="34"/>
      <c r="V13" s="34"/>
      <c r="W13" s="34"/>
      <c r="X13" s="34"/>
      <c r="Y13" s="34"/>
      <c r="Z13" s="34"/>
      <c r="AA13" s="34"/>
      <c r="AB13" s="34"/>
      <c r="AC13" s="34"/>
      <c r="AD13" s="34"/>
      <c r="AE13" s="34"/>
    </row>
    <row r="14" spans="1:46" s="2" customFormat="1" ht="12" customHeight="1">
      <c r="A14" s="34"/>
      <c r="B14" s="39"/>
      <c r="C14" s="34"/>
      <c r="D14" s="105" t="s">
        <v>25</v>
      </c>
      <c r="E14" s="34"/>
      <c r="F14" s="34"/>
      <c r="G14" s="34"/>
      <c r="H14" s="34"/>
      <c r="I14" s="105" t="s">
        <v>26</v>
      </c>
      <c r="J14" s="107" t="s">
        <v>19</v>
      </c>
      <c r="K14" s="34"/>
      <c r="L14" s="106"/>
      <c r="S14" s="34"/>
      <c r="T14" s="34"/>
      <c r="U14" s="34"/>
      <c r="V14" s="34"/>
      <c r="W14" s="34"/>
      <c r="X14" s="34"/>
      <c r="Y14" s="34"/>
      <c r="Z14" s="34"/>
      <c r="AA14" s="34"/>
      <c r="AB14" s="34"/>
      <c r="AC14" s="34"/>
      <c r="AD14" s="34"/>
      <c r="AE14" s="34"/>
    </row>
    <row r="15" spans="1:46" s="2" customFormat="1" ht="18" customHeight="1">
      <c r="A15" s="34"/>
      <c r="B15" s="39"/>
      <c r="C15" s="34"/>
      <c r="D15" s="34"/>
      <c r="E15" s="107" t="s">
        <v>27</v>
      </c>
      <c r="F15" s="34"/>
      <c r="G15" s="34"/>
      <c r="H15" s="34"/>
      <c r="I15" s="105" t="s">
        <v>28</v>
      </c>
      <c r="J15" s="107" t="s">
        <v>19</v>
      </c>
      <c r="K15" s="34"/>
      <c r="L15" s="106"/>
      <c r="S15" s="34"/>
      <c r="T15" s="34"/>
      <c r="U15" s="34"/>
      <c r="V15" s="34"/>
      <c r="W15" s="34"/>
      <c r="X15" s="34"/>
      <c r="Y15" s="34"/>
      <c r="Z15" s="34"/>
      <c r="AA15" s="34"/>
      <c r="AB15" s="34"/>
      <c r="AC15" s="34"/>
      <c r="AD15" s="34"/>
      <c r="AE15" s="34"/>
    </row>
    <row r="16" spans="1:46" s="2" customFormat="1" ht="6.9" customHeight="1">
      <c r="A16" s="34"/>
      <c r="B16" s="39"/>
      <c r="C16" s="34"/>
      <c r="D16" s="34"/>
      <c r="E16" s="34"/>
      <c r="F16" s="34"/>
      <c r="G16" s="34"/>
      <c r="H16" s="34"/>
      <c r="I16" s="34"/>
      <c r="J16" s="34"/>
      <c r="K16" s="34"/>
      <c r="L16" s="106"/>
      <c r="S16" s="34"/>
      <c r="T16" s="34"/>
      <c r="U16" s="34"/>
      <c r="V16" s="34"/>
      <c r="W16" s="34"/>
      <c r="X16" s="34"/>
      <c r="Y16" s="34"/>
      <c r="Z16" s="34"/>
      <c r="AA16" s="34"/>
      <c r="AB16" s="34"/>
      <c r="AC16" s="34"/>
      <c r="AD16" s="34"/>
      <c r="AE16" s="34"/>
    </row>
    <row r="17" spans="1:31" s="2" customFormat="1" ht="12" customHeight="1">
      <c r="A17" s="34"/>
      <c r="B17" s="39"/>
      <c r="C17" s="34"/>
      <c r="D17" s="105" t="s">
        <v>29</v>
      </c>
      <c r="E17" s="34"/>
      <c r="F17" s="34"/>
      <c r="G17" s="34"/>
      <c r="H17" s="34"/>
      <c r="I17" s="105" t="s">
        <v>26</v>
      </c>
      <c r="J17" s="30" t="str">
        <f>'Rekapitulace zakázky'!AN13</f>
        <v>Vyplň údaj</v>
      </c>
      <c r="K17" s="34"/>
      <c r="L17" s="106"/>
      <c r="S17" s="34"/>
      <c r="T17" s="34"/>
      <c r="U17" s="34"/>
      <c r="V17" s="34"/>
      <c r="W17" s="34"/>
      <c r="X17" s="34"/>
      <c r="Y17" s="34"/>
      <c r="Z17" s="34"/>
      <c r="AA17" s="34"/>
      <c r="AB17" s="34"/>
      <c r="AC17" s="34"/>
      <c r="AD17" s="34"/>
      <c r="AE17" s="34"/>
    </row>
    <row r="18" spans="1:31" s="2" customFormat="1" ht="18" customHeight="1">
      <c r="A18" s="34"/>
      <c r="B18" s="39"/>
      <c r="C18" s="34"/>
      <c r="D18" s="34"/>
      <c r="E18" s="357" t="str">
        <f>'Rekapitulace zakázky'!E14</f>
        <v>Vyplň údaj</v>
      </c>
      <c r="F18" s="358"/>
      <c r="G18" s="358"/>
      <c r="H18" s="358"/>
      <c r="I18" s="105" t="s">
        <v>28</v>
      </c>
      <c r="J18" s="30" t="str">
        <f>'Rekapitulace zakázky'!AN14</f>
        <v>Vyplň údaj</v>
      </c>
      <c r="K18" s="34"/>
      <c r="L18" s="106"/>
      <c r="S18" s="34"/>
      <c r="T18" s="34"/>
      <c r="U18" s="34"/>
      <c r="V18" s="34"/>
      <c r="W18" s="34"/>
      <c r="X18" s="34"/>
      <c r="Y18" s="34"/>
      <c r="Z18" s="34"/>
      <c r="AA18" s="34"/>
      <c r="AB18" s="34"/>
      <c r="AC18" s="34"/>
      <c r="AD18" s="34"/>
      <c r="AE18" s="34"/>
    </row>
    <row r="19" spans="1:31" s="2" customFormat="1" ht="6.9" customHeight="1">
      <c r="A19" s="34"/>
      <c r="B19" s="39"/>
      <c r="C19" s="34"/>
      <c r="D19" s="34"/>
      <c r="E19" s="34"/>
      <c r="F19" s="34"/>
      <c r="G19" s="34"/>
      <c r="H19" s="34"/>
      <c r="I19" s="34"/>
      <c r="J19" s="34"/>
      <c r="K19" s="34"/>
      <c r="L19" s="106"/>
      <c r="S19" s="34"/>
      <c r="T19" s="34"/>
      <c r="U19" s="34"/>
      <c r="V19" s="34"/>
      <c r="W19" s="34"/>
      <c r="X19" s="34"/>
      <c r="Y19" s="34"/>
      <c r="Z19" s="34"/>
      <c r="AA19" s="34"/>
      <c r="AB19" s="34"/>
      <c r="AC19" s="34"/>
      <c r="AD19" s="34"/>
      <c r="AE19" s="34"/>
    </row>
    <row r="20" spans="1:31" s="2" customFormat="1" ht="12" customHeight="1">
      <c r="A20" s="34"/>
      <c r="B20" s="39"/>
      <c r="C20" s="34"/>
      <c r="D20" s="105" t="s">
        <v>31</v>
      </c>
      <c r="E20" s="34"/>
      <c r="F20" s="34"/>
      <c r="G20" s="34"/>
      <c r="H20" s="34"/>
      <c r="I20" s="105" t="s">
        <v>26</v>
      </c>
      <c r="J20" s="107" t="s">
        <v>19</v>
      </c>
      <c r="K20" s="34"/>
      <c r="L20" s="106"/>
      <c r="S20" s="34"/>
      <c r="T20" s="34"/>
      <c r="U20" s="34"/>
      <c r="V20" s="34"/>
      <c r="W20" s="34"/>
      <c r="X20" s="34"/>
      <c r="Y20" s="34"/>
      <c r="Z20" s="34"/>
      <c r="AA20" s="34"/>
      <c r="AB20" s="34"/>
      <c r="AC20" s="34"/>
      <c r="AD20" s="34"/>
      <c r="AE20" s="34"/>
    </row>
    <row r="21" spans="1:31" s="2" customFormat="1" ht="18" customHeight="1">
      <c r="A21" s="34"/>
      <c r="B21" s="39"/>
      <c r="C21" s="34"/>
      <c r="D21" s="34"/>
      <c r="E21" s="107" t="s">
        <v>32</v>
      </c>
      <c r="F21" s="34"/>
      <c r="G21" s="34"/>
      <c r="H21" s="34"/>
      <c r="I21" s="105" t="s">
        <v>28</v>
      </c>
      <c r="J21" s="107" t="s">
        <v>19</v>
      </c>
      <c r="K21" s="34"/>
      <c r="L21" s="106"/>
      <c r="S21" s="34"/>
      <c r="T21" s="34"/>
      <c r="U21" s="34"/>
      <c r="V21" s="34"/>
      <c r="W21" s="34"/>
      <c r="X21" s="34"/>
      <c r="Y21" s="34"/>
      <c r="Z21" s="34"/>
      <c r="AA21" s="34"/>
      <c r="AB21" s="34"/>
      <c r="AC21" s="34"/>
      <c r="AD21" s="34"/>
      <c r="AE21" s="34"/>
    </row>
    <row r="22" spans="1:31" s="2" customFormat="1" ht="6.9" customHeight="1">
      <c r="A22" s="34"/>
      <c r="B22" s="39"/>
      <c r="C22" s="34"/>
      <c r="D22" s="34"/>
      <c r="E22" s="34"/>
      <c r="F22" s="34"/>
      <c r="G22" s="34"/>
      <c r="H22" s="34"/>
      <c r="I22" s="34"/>
      <c r="J22" s="34"/>
      <c r="K22" s="34"/>
      <c r="L22" s="106"/>
      <c r="S22" s="34"/>
      <c r="T22" s="34"/>
      <c r="U22" s="34"/>
      <c r="V22" s="34"/>
      <c r="W22" s="34"/>
      <c r="X22" s="34"/>
      <c r="Y22" s="34"/>
      <c r="Z22" s="34"/>
      <c r="AA22" s="34"/>
      <c r="AB22" s="34"/>
      <c r="AC22" s="34"/>
      <c r="AD22" s="34"/>
      <c r="AE22" s="34"/>
    </row>
    <row r="23" spans="1:31" s="2" customFormat="1" ht="12" customHeight="1">
      <c r="A23" s="34"/>
      <c r="B23" s="39"/>
      <c r="C23" s="34"/>
      <c r="D23" s="105" t="s">
        <v>34</v>
      </c>
      <c r="E23" s="34"/>
      <c r="F23" s="34"/>
      <c r="G23" s="34"/>
      <c r="H23" s="34"/>
      <c r="I23" s="105" t="s">
        <v>26</v>
      </c>
      <c r="J23" s="107" t="s">
        <v>19</v>
      </c>
      <c r="K23" s="34"/>
      <c r="L23" s="106"/>
      <c r="S23" s="34"/>
      <c r="T23" s="34"/>
      <c r="U23" s="34"/>
      <c r="V23" s="34"/>
      <c r="W23" s="34"/>
      <c r="X23" s="34"/>
      <c r="Y23" s="34"/>
      <c r="Z23" s="34"/>
      <c r="AA23" s="34"/>
      <c r="AB23" s="34"/>
      <c r="AC23" s="34"/>
      <c r="AD23" s="34"/>
      <c r="AE23" s="34"/>
    </row>
    <row r="24" spans="1:31" s="2" customFormat="1" ht="18" customHeight="1">
      <c r="A24" s="34"/>
      <c r="B24" s="39"/>
      <c r="C24" s="34"/>
      <c r="D24" s="34"/>
      <c r="E24" s="107" t="s">
        <v>35</v>
      </c>
      <c r="F24" s="34"/>
      <c r="G24" s="34"/>
      <c r="H24" s="34"/>
      <c r="I24" s="105" t="s">
        <v>28</v>
      </c>
      <c r="J24" s="107" t="s">
        <v>19</v>
      </c>
      <c r="K24" s="34"/>
      <c r="L24" s="106"/>
      <c r="S24" s="34"/>
      <c r="T24" s="34"/>
      <c r="U24" s="34"/>
      <c r="V24" s="34"/>
      <c r="W24" s="34"/>
      <c r="X24" s="34"/>
      <c r="Y24" s="34"/>
      <c r="Z24" s="34"/>
      <c r="AA24" s="34"/>
      <c r="AB24" s="34"/>
      <c r="AC24" s="34"/>
      <c r="AD24" s="34"/>
      <c r="AE24" s="34"/>
    </row>
    <row r="25" spans="1:31" s="2" customFormat="1" ht="6.9" customHeight="1">
      <c r="A25" s="34"/>
      <c r="B25" s="39"/>
      <c r="C25" s="34"/>
      <c r="D25" s="34"/>
      <c r="E25" s="34"/>
      <c r="F25" s="34"/>
      <c r="G25" s="34"/>
      <c r="H25" s="34"/>
      <c r="I25" s="34"/>
      <c r="J25" s="34"/>
      <c r="K25" s="34"/>
      <c r="L25" s="106"/>
      <c r="S25" s="34"/>
      <c r="T25" s="34"/>
      <c r="U25" s="34"/>
      <c r="V25" s="34"/>
      <c r="W25" s="34"/>
      <c r="X25" s="34"/>
      <c r="Y25" s="34"/>
      <c r="Z25" s="34"/>
      <c r="AA25" s="34"/>
      <c r="AB25" s="34"/>
      <c r="AC25" s="34"/>
      <c r="AD25" s="34"/>
      <c r="AE25" s="34"/>
    </row>
    <row r="26" spans="1:31" s="2" customFormat="1" ht="12" customHeight="1">
      <c r="A26" s="34"/>
      <c r="B26" s="39"/>
      <c r="C26" s="34"/>
      <c r="D26" s="105" t="s">
        <v>36</v>
      </c>
      <c r="E26" s="34"/>
      <c r="F26" s="34"/>
      <c r="G26" s="34"/>
      <c r="H26" s="34"/>
      <c r="I26" s="34"/>
      <c r="J26" s="34"/>
      <c r="K26" s="34"/>
      <c r="L26" s="106"/>
      <c r="S26" s="34"/>
      <c r="T26" s="34"/>
      <c r="U26" s="34"/>
      <c r="V26" s="34"/>
      <c r="W26" s="34"/>
      <c r="X26" s="34"/>
      <c r="Y26" s="34"/>
      <c r="Z26" s="34"/>
      <c r="AA26" s="34"/>
      <c r="AB26" s="34"/>
      <c r="AC26" s="34"/>
      <c r="AD26" s="34"/>
      <c r="AE26" s="34"/>
    </row>
    <row r="27" spans="1:31" s="8" customFormat="1" ht="84" customHeight="1">
      <c r="A27" s="109"/>
      <c r="B27" s="110"/>
      <c r="C27" s="109"/>
      <c r="D27" s="109"/>
      <c r="E27" s="359" t="s">
        <v>37</v>
      </c>
      <c r="F27" s="359"/>
      <c r="G27" s="359"/>
      <c r="H27" s="359"/>
      <c r="I27" s="109"/>
      <c r="J27" s="109"/>
      <c r="K27" s="109"/>
      <c r="L27" s="111"/>
      <c r="S27" s="109"/>
      <c r="T27" s="109"/>
      <c r="U27" s="109"/>
      <c r="V27" s="109"/>
      <c r="W27" s="109"/>
      <c r="X27" s="109"/>
      <c r="Y27" s="109"/>
      <c r="Z27" s="109"/>
      <c r="AA27" s="109"/>
      <c r="AB27" s="109"/>
      <c r="AC27" s="109"/>
      <c r="AD27" s="109"/>
      <c r="AE27" s="109"/>
    </row>
    <row r="28" spans="1:31" s="2" customFormat="1" ht="6.9" customHeight="1">
      <c r="A28" s="34"/>
      <c r="B28" s="39"/>
      <c r="C28" s="34"/>
      <c r="D28" s="34"/>
      <c r="E28" s="34"/>
      <c r="F28" s="34"/>
      <c r="G28" s="34"/>
      <c r="H28" s="34"/>
      <c r="I28" s="34"/>
      <c r="J28" s="34"/>
      <c r="K28" s="34"/>
      <c r="L28" s="106"/>
      <c r="S28" s="34"/>
      <c r="T28" s="34"/>
      <c r="U28" s="34"/>
      <c r="V28" s="34"/>
      <c r="W28" s="34"/>
      <c r="X28" s="34"/>
      <c r="Y28" s="34"/>
      <c r="Z28" s="34"/>
      <c r="AA28" s="34"/>
      <c r="AB28" s="34"/>
      <c r="AC28" s="34"/>
      <c r="AD28" s="34"/>
      <c r="AE28" s="34"/>
    </row>
    <row r="29" spans="1:31" s="2" customFormat="1" ht="6.9" customHeight="1">
      <c r="A29" s="34"/>
      <c r="B29" s="39"/>
      <c r="C29" s="34"/>
      <c r="D29" s="112"/>
      <c r="E29" s="112"/>
      <c r="F29" s="112"/>
      <c r="G29" s="112"/>
      <c r="H29" s="112"/>
      <c r="I29" s="112"/>
      <c r="J29" s="112"/>
      <c r="K29" s="112"/>
      <c r="L29" s="106"/>
      <c r="S29" s="34"/>
      <c r="T29" s="34"/>
      <c r="U29" s="34"/>
      <c r="V29" s="34"/>
      <c r="W29" s="34"/>
      <c r="X29" s="34"/>
      <c r="Y29" s="34"/>
      <c r="Z29" s="34"/>
      <c r="AA29" s="34"/>
      <c r="AB29" s="34"/>
      <c r="AC29" s="34"/>
      <c r="AD29" s="34"/>
      <c r="AE29" s="34"/>
    </row>
    <row r="30" spans="1:31" s="2" customFormat="1" ht="25.35" customHeight="1">
      <c r="A30" s="34"/>
      <c r="B30" s="39"/>
      <c r="C30" s="34"/>
      <c r="D30" s="113" t="s">
        <v>38</v>
      </c>
      <c r="E30" s="34"/>
      <c r="F30" s="34"/>
      <c r="G30" s="34"/>
      <c r="H30" s="34"/>
      <c r="I30" s="34"/>
      <c r="J30" s="114">
        <f>ROUND(J90, 2)</f>
        <v>0</v>
      </c>
      <c r="K30" s="34"/>
      <c r="L30" s="106"/>
      <c r="S30" s="34"/>
      <c r="T30" s="34"/>
      <c r="U30" s="34"/>
      <c r="V30" s="34"/>
      <c r="W30" s="34"/>
      <c r="X30" s="34"/>
      <c r="Y30" s="34"/>
      <c r="Z30" s="34"/>
      <c r="AA30" s="34"/>
      <c r="AB30" s="34"/>
      <c r="AC30" s="34"/>
      <c r="AD30" s="34"/>
      <c r="AE30" s="34"/>
    </row>
    <row r="31" spans="1:31" s="2" customFormat="1" ht="6.9" customHeight="1">
      <c r="A31" s="34"/>
      <c r="B31" s="39"/>
      <c r="C31" s="34"/>
      <c r="D31" s="112"/>
      <c r="E31" s="112"/>
      <c r="F31" s="112"/>
      <c r="G31" s="112"/>
      <c r="H31" s="112"/>
      <c r="I31" s="112"/>
      <c r="J31" s="112"/>
      <c r="K31" s="112"/>
      <c r="L31" s="106"/>
      <c r="S31" s="34"/>
      <c r="T31" s="34"/>
      <c r="U31" s="34"/>
      <c r="V31" s="34"/>
      <c r="W31" s="34"/>
      <c r="X31" s="34"/>
      <c r="Y31" s="34"/>
      <c r="Z31" s="34"/>
      <c r="AA31" s="34"/>
      <c r="AB31" s="34"/>
      <c r="AC31" s="34"/>
      <c r="AD31" s="34"/>
      <c r="AE31" s="34"/>
    </row>
    <row r="32" spans="1:31" s="2" customFormat="1" ht="14.4" customHeight="1">
      <c r="A32" s="34"/>
      <c r="B32" s="39"/>
      <c r="C32" s="34"/>
      <c r="D32" s="34"/>
      <c r="E32" s="34"/>
      <c r="F32" s="115" t="s">
        <v>40</v>
      </c>
      <c r="G32" s="34"/>
      <c r="H32" s="34"/>
      <c r="I32" s="115" t="s">
        <v>39</v>
      </c>
      <c r="J32" s="115" t="s">
        <v>41</v>
      </c>
      <c r="K32" s="34"/>
      <c r="L32" s="106"/>
      <c r="S32" s="34"/>
      <c r="T32" s="34"/>
      <c r="U32" s="34"/>
      <c r="V32" s="34"/>
      <c r="W32" s="34"/>
      <c r="X32" s="34"/>
      <c r="Y32" s="34"/>
      <c r="Z32" s="34"/>
      <c r="AA32" s="34"/>
      <c r="AB32" s="34"/>
      <c r="AC32" s="34"/>
      <c r="AD32" s="34"/>
      <c r="AE32" s="34"/>
    </row>
    <row r="33" spans="1:31" s="2" customFormat="1" ht="14.4" customHeight="1">
      <c r="A33" s="34"/>
      <c r="B33" s="39"/>
      <c r="C33" s="34"/>
      <c r="D33" s="116" t="s">
        <v>42</v>
      </c>
      <c r="E33" s="105" t="s">
        <v>43</v>
      </c>
      <c r="F33" s="117">
        <f>ROUND((SUM(BE90:BE204)),  2)</f>
        <v>0</v>
      </c>
      <c r="G33" s="34"/>
      <c r="H33" s="34"/>
      <c r="I33" s="118">
        <v>0.21</v>
      </c>
      <c r="J33" s="117">
        <f>ROUND(((SUM(BE90:BE204))*I33),  2)</f>
        <v>0</v>
      </c>
      <c r="K33" s="34"/>
      <c r="L33" s="106"/>
      <c r="S33" s="34"/>
      <c r="T33" s="34"/>
      <c r="U33" s="34"/>
      <c r="V33" s="34"/>
      <c r="W33" s="34"/>
      <c r="X33" s="34"/>
      <c r="Y33" s="34"/>
      <c r="Z33" s="34"/>
      <c r="AA33" s="34"/>
      <c r="AB33" s="34"/>
      <c r="AC33" s="34"/>
      <c r="AD33" s="34"/>
      <c r="AE33" s="34"/>
    </row>
    <row r="34" spans="1:31" s="2" customFormat="1" ht="14.4" customHeight="1">
      <c r="A34" s="34"/>
      <c r="B34" s="39"/>
      <c r="C34" s="34"/>
      <c r="D34" s="34"/>
      <c r="E34" s="105" t="s">
        <v>44</v>
      </c>
      <c r="F34" s="117">
        <f>ROUND((SUM(BF90:BF204)),  2)</f>
        <v>0</v>
      </c>
      <c r="G34" s="34"/>
      <c r="H34" s="34"/>
      <c r="I34" s="118">
        <v>0.15</v>
      </c>
      <c r="J34" s="117">
        <f>ROUND(((SUM(BF90:BF204))*I34),  2)</f>
        <v>0</v>
      </c>
      <c r="K34" s="34"/>
      <c r="L34" s="106"/>
      <c r="S34" s="34"/>
      <c r="T34" s="34"/>
      <c r="U34" s="34"/>
      <c r="V34" s="34"/>
      <c r="W34" s="34"/>
      <c r="X34" s="34"/>
      <c r="Y34" s="34"/>
      <c r="Z34" s="34"/>
      <c r="AA34" s="34"/>
      <c r="AB34" s="34"/>
      <c r="AC34" s="34"/>
      <c r="AD34" s="34"/>
      <c r="AE34" s="34"/>
    </row>
    <row r="35" spans="1:31" s="2" customFormat="1" ht="14.4" hidden="1" customHeight="1">
      <c r="A35" s="34"/>
      <c r="B35" s="39"/>
      <c r="C35" s="34"/>
      <c r="D35" s="34"/>
      <c r="E35" s="105" t="s">
        <v>45</v>
      </c>
      <c r="F35" s="117">
        <f>ROUND((SUM(BG90:BG204)),  2)</f>
        <v>0</v>
      </c>
      <c r="G35" s="34"/>
      <c r="H35" s="34"/>
      <c r="I35" s="118">
        <v>0.21</v>
      </c>
      <c r="J35" s="117">
        <f>0</f>
        <v>0</v>
      </c>
      <c r="K35" s="34"/>
      <c r="L35" s="106"/>
      <c r="S35" s="34"/>
      <c r="T35" s="34"/>
      <c r="U35" s="34"/>
      <c r="V35" s="34"/>
      <c r="W35" s="34"/>
      <c r="X35" s="34"/>
      <c r="Y35" s="34"/>
      <c r="Z35" s="34"/>
      <c r="AA35" s="34"/>
      <c r="AB35" s="34"/>
      <c r="AC35" s="34"/>
      <c r="AD35" s="34"/>
      <c r="AE35" s="34"/>
    </row>
    <row r="36" spans="1:31" s="2" customFormat="1" ht="14.4" hidden="1" customHeight="1">
      <c r="A36" s="34"/>
      <c r="B36" s="39"/>
      <c r="C36" s="34"/>
      <c r="D36" s="34"/>
      <c r="E36" s="105" t="s">
        <v>46</v>
      </c>
      <c r="F36" s="117">
        <f>ROUND((SUM(BH90:BH204)),  2)</f>
        <v>0</v>
      </c>
      <c r="G36" s="34"/>
      <c r="H36" s="34"/>
      <c r="I36" s="118">
        <v>0.15</v>
      </c>
      <c r="J36" s="117">
        <f>0</f>
        <v>0</v>
      </c>
      <c r="K36" s="34"/>
      <c r="L36" s="106"/>
      <c r="S36" s="34"/>
      <c r="T36" s="34"/>
      <c r="U36" s="34"/>
      <c r="V36" s="34"/>
      <c r="W36" s="34"/>
      <c r="X36" s="34"/>
      <c r="Y36" s="34"/>
      <c r="Z36" s="34"/>
      <c r="AA36" s="34"/>
      <c r="AB36" s="34"/>
      <c r="AC36" s="34"/>
      <c r="AD36" s="34"/>
      <c r="AE36" s="34"/>
    </row>
    <row r="37" spans="1:31" s="2" customFormat="1" ht="14.4" hidden="1" customHeight="1">
      <c r="A37" s="34"/>
      <c r="B37" s="39"/>
      <c r="C37" s="34"/>
      <c r="D37" s="34"/>
      <c r="E37" s="105" t="s">
        <v>47</v>
      </c>
      <c r="F37" s="117">
        <f>ROUND((SUM(BI90:BI204)),  2)</f>
        <v>0</v>
      </c>
      <c r="G37" s="34"/>
      <c r="H37" s="34"/>
      <c r="I37" s="118">
        <v>0</v>
      </c>
      <c r="J37" s="117">
        <f>0</f>
        <v>0</v>
      </c>
      <c r="K37" s="34"/>
      <c r="L37" s="106"/>
      <c r="S37" s="34"/>
      <c r="T37" s="34"/>
      <c r="U37" s="34"/>
      <c r="V37" s="34"/>
      <c r="W37" s="34"/>
      <c r="X37" s="34"/>
      <c r="Y37" s="34"/>
      <c r="Z37" s="34"/>
      <c r="AA37" s="34"/>
      <c r="AB37" s="34"/>
      <c r="AC37" s="34"/>
      <c r="AD37" s="34"/>
      <c r="AE37" s="34"/>
    </row>
    <row r="38" spans="1:31" s="2" customFormat="1" ht="6.9" customHeight="1">
      <c r="A38" s="34"/>
      <c r="B38" s="39"/>
      <c r="C38" s="34"/>
      <c r="D38" s="34"/>
      <c r="E38" s="34"/>
      <c r="F38" s="34"/>
      <c r="G38" s="34"/>
      <c r="H38" s="34"/>
      <c r="I38" s="34"/>
      <c r="J38" s="34"/>
      <c r="K38" s="34"/>
      <c r="L38" s="106"/>
      <c r="S38" s="34"/>
      <c r="T38" s="34"/>
      <c r="U38" s="34"/>
      <c r="V38" s="34"/>
      <c r="W38" s="34"/>
      <c r="X38" s="34"/>
      <c r="Y38" s="34"/>
      <c r="Z38" s="34"/>
      <c r="AA38" s="34"/>
      <c r="AB38" s="34"/>
      <c r="AC38" s="34"/>
      <c r="AD38" s="34"/>
      <c r="AE38" s="34"/>
    </row>
    <row r="39" spans="1:31" s="2" customFormat="1" ht="25.35" customHeight="1">
      <c r="A39" s="34"/>
      <c r="B39" s="39"/>
      <c r="C39" s="119"/>
      <c r="D39" s="120" t="s">
        <v>48</v>
      </c>
      <c r="E39" s="121"/>
      <c r="F39" s="121"/>
      <c r="G39" s="122" t="s">
        <v>49</v>
      </c>
      <c r="H39" s="123" t="s">
        <v>50</v>
      </c>
      <c r="I39" s="121"/>
      <c r="J39" s="124">
        <f>SUM(J30:J37)</f>
        <v>0</v>
      </c>
      <c r="K39" s="125"/>
      <c r="L39" s="106"/>
      <c r="S39" s="34"/>
      <c r="T39" s="34"/>
      <c r="U39" s="34"/>
      <c r="V39" s="34"/>
      <c r="W39" s="34"/>
      <c r="X39" s="34"/>
      <c r="Y39" s="34"/>
      <c r="Z39" s="34"/>
      <c r="AA39" s="34"/>
      <c r="AB39" s="34"/>
      <c r="AC39" s="34"/>
      <c r="AD39" s="34"/>
      <c r="AE39" s="34"/>
    </row>
    <row r="40" spans="1:31" s="2" customFormat="1" ht="14.4" customHeight="1">
      <c r="A40" s="34"/>
      <c r="B40" s="126"/>
      <c r="C40" s="127"/>
      <c r="D40" s="127"/>
      <c r="E40" s="127"/>
      <c r="F40" s="127"/>
      <c r="G40" s="127"/>
      <c r="H40" s="127"/>
      <c r="I40" s="127"/>
      <c r="J40" s="127"/>
      <c r="K40" s="127"/>
      <c r="L40" s="106"/>
      <c r="S40" s="34"/>
      <c r="T40" s="34"/>
      <c r="U40" s="34"/>
      <c r="V40" s="34"/>
      <c r="W40" s="34"/>
      <c r="X40" s="34"/>
      <c r="Y40" s="34"/>
      <c r="Z40" s="34"/>
      <c r="AA40" s="34"/>
      <c r="AB40" s="34"/>
      <c r="AC40" s="34"/>
      <c r="AD40" s="34"/>
      <c r="AE40" s="34"/>
    </row>
    <row r="44" spans="1:31" s="2" customFormat="1" ht="6.9" customHeight="1">
      <c r="A44" s="34"/>
      <c r="B44" s="128"/>
      <c r="C44" s="129"/>
      <c r="D44" s="129"/>
      <c r="E44" s="129"/>
      <c r="F44" s="129"/>
      <c r="G44" s="129"/>
      <c r="H44" s="129"/>
      <c r="I44" s="129"/>
      <c r="J44" s="129"/>
      <c r="K44" s="129"/>
      <c r="L44" s="106"/>
      <c r="S44" s="34"/>
      <c r="T44" s="34"/>
      <c r="U44" s="34"/>
      <c r="V44" s="34"/>
      <c r="W44" s="34"/>
      <c r="X44" s="34"/>
      <c r="Y44" s="34"/>
      <c r="Z44" s="34"/>
      <c r="AA44" s="34"/>
      <c r="AB44" s="34"/>
      <c r="AC44" s="34"/>
      <c r="AD44" s="34"/>
      <c r="AE44" s="34"/>
    </row>
    <row r="45" spans="1:31" s="2" customFormat="1" ht="24.9" customHeight="1">
      <c r="A45" s="34"/>
      <c r="B45" s="35"/>
      <c r="C45" s="23" t="s">
        <v>92</v>
      </c>
      <c r="D45" s="36"/>
      <c r="E45" s="36"/>
      <c r="F45" s="36"/>
      <c r="G45" s="36"/>
      <c r="H45" s="36"/>
      <c r="I45" s="36"/>
      <c r="J45" s="36"/>
      <c r="K45" s="36"/>
      <c r="L45" s="106"/>
      <c r="S45" s="34"/>
      <c r="T45" s="34"/>
      <c r="U45" s="34"/>
      <c r="V45" s="34"/>
      <c r="W45" s="34"/>
      <c r="X45" s="34"/>
      <c r="Y45" s="34"/>
      <c r="Z45" s="34"/>
      <c r="AA45" s="34"/>
      <c r="AB45" s="34"/>
      <c r="AC45" s="34"/>
      <c r="AD45" s="34"/>
      <c r="AE45" s="34"/>
    </row>
    <row r="46" spans="1:31" s="2" customFormat="1" ht="6.9" customHeight="1">
      <c r="A46" s="34"/>
      <c r="B46" s="35"/>
      <c r="C46" s="36"/>
      <c r="D46" s="36"/>
      <c r="E46" s="36"/>
      <c r="F46" s="36"/>
      <c r="G46" s="36"/>
      <c r="H46" s="36"/>
      <c r="I46" s="36"/>
      <c r="J46" s="36"/>
      <c r="K46" s="36"/>
      <c r="L46" s="106"/>
      <c r="S46" s="34"/>
      <c r="T46" s="34"/>
      <c r="U46" s="34"/>
      <c r="V46" s="34"/>
      <c r="W46" s="34"/>
      <c r="X46" s="34"/>
      <c r="Y46" s="34"/>
      <c r="Z46" s="34"/>
      <c r="AA46" s="34"/>
      <c r="AB46" s="34"/>
      <c r="AC46" s="34"/>
      <c r="AD46" s="34"/>
      <c r="AE46" s="34"/>
    </row>
    <row r="47" spans="1:31" s="2" customFormat="1" ht="12" customHeight="1">
      <c r="A47" s="34"/>
      <c r="B47" s="35"/>
      <c r="C47" s="29" t="s">
        <v>16</v>
      </c>
      <c r="D47" s="36"/>
      <c r="E47" s="36"/>
      <c r="F47" s="36"/>
      <c r="G47" s="36"/>
      <c r="H47" s="36"/>
      <c r="I47" s="36"/>
      <c r="J47" s="36"/>
      <c r="K47" s="36"/>
      <c r="L47" s="106"/>
      <c r="S47" s="34"/>
      <c r="T47" s="34"/>
      <c r="U47" s="34"/>
      <c r="V47" s="34"/>
      <c r="W47" s="34"/>
      <c r="X47" s="34"/>
      <c r="Y47" s="34"/>
      <c r="Z47" s="34"/>
      <c r="AA47" s="34"/>
      <c r="AB47" s="34"/>
      <c r="AC47" s="34"/>
      <c r="AD47" s="34"/>
      <c r="AE47" s="34"/>
    </row>
    <row r="48" spans="1:31" s="2" customFormat="1" ht="14.4" customHeight="1">
      <c r="A48" s="34"/>
      <c r="B48" s="35"/>
      <c r="C48" s="36"/>
      <c r="D48" s="36"/>
      <c r="E48" s="360" t="str">
        <f>E7</f>
        <v>Oprava kolejí a výhybek v žst. Kopidlno</v>
      </c>
      <c r="F48" s="361"/>
      <c r="G48" s="361"/>
      <c r="H48" s="361"/>
      <c r="I48" s="36"/>
      <c r="J48" s="36"/>
      <c r="K48" s="36"/>
      <c r="L48" s="106"/>
      <c r="S48" s="34"/>
      <c r="T48" s="34"/>
      <c r="U48" s="34"/>
      <c r="V48" s="34"/>
      <c r="W48" s="34"/>
      <c r="X48" s="34"/>
      <c r="Y48" s="34"/>
      <c r="Z48" s="34"/>
      <c r="AA48" s="34"/>
      <c r="AB48" s="34"/>
      <c r="AC48" s="34"/>
      <c r="AD48" s="34"/>
      <c r="AE48" s="34"/>
    </row>
    <row r="49" spans="1:47" s="2" customFormat="1" ht="12" customHeight="1">
      <c r="A49" s="34"/>
      <c r="B49" s="35"/>
      <c r="C49" s="29" t="s">
        <v>90</v>
      </c>
      <c r="D49" s="36"/>
      <c r="E49" s="36"/>
      <c r="F49" s="36"/>
      <c r="G49" s="36"/>
      <c r="H49" s="36"/>
      <c r="I49" s="36"/>
      <c r="J49" s="36"/>
      <c r="K49" s="36"/>
      <c r="L49" s="106"/>
      <c r="S49" s="34"/>
      <c r="T49" s="34"/>
      <c r="U49" s="34"/>
      <c r="V49" s="34"/>
      <c r="W49" s="34"/>
      <c r="X49" s="34"/>
      <c r="Y49" s="34"/>
      <c r="Z49" s="34"/>
      <c r="AA49" s="34"/>
      <c r="AB49" s="34"/>
      <c r="AC49" s="34"/>
      <c r="AD49" s="34"/>
      <c r="AE49" s="34"/>
    </row>
    <row r="50" spans="1:47" s="2" customFormat="1" ht="14.4" customHeight="1">
      <c r="A50" s="34"/>
      <c r="B50" s="35"/>
      <c r="C50" s="36"/>
      <c r="D50" s="36"/>
      <c r="E50" s="332" t="str">
        <f>E9</f>
        <v>SO 02 - Oprava a izolace propustku v ev. km 25,116</v>
      </c>
      <c r="F50" s="362"/>
      <c r="G50" s="362"/>
      <c r="H50" s="362"/>
      <c r="I50" s="36"/>
      <c r="J50" s="36"/>
      <c r="K50" s="36"/>
      <c r="L50" s="106"/>
      <c r="S50" s="34"/>
      <c r="T50" s="34"/>
      <c r="U50" s="34"/>
      <c r="V50" s="34"/>
      <c r="W50" s="34"/>
      <c r="X50" s="34"/>
      <c r="Y50" s="34"/>
      <c r="Z50" s="34"/>
      <c r="AA50" s="34"/>
      <c r="AB50" s="34"/>
      <c r="AC50" s="34"/>
      <c r="AD50" s="34"/>
      <c r="AE50" s="34"/>
    </row>
    <row r="51" spans="1:47" s="2" customFormat="1" ht="6.9" customHeight="1">
      <c r="A51" s="34"/>
      <c r="B51" s="35"/>
      <c r="C51" s="36"/>
      <c r="D51" s="36"/>
      <c r="E51" s="36"/>
      <c r="F51" s="36"/>
      <c r="G51" s="36"/>
      <c r="H51" s="36"/>
      <c r="I51" s="36"/>
      <c r="J51" s="36"/>
      <c r="K51" s="36"/>
      <c r="L51" s="106"/>
      <c r="S51" s="34"/>
      <c r="T51" s="34"/>
      <c r="U51" s="34"/>
      <c r="V51" s="34"/>
      <c r="W51" s="34"/>
      <c r="X51" s="34"/>
      <c r="Y51" s="34"/>
      <c r="Z51" s="34"/>
      <c r="AA51" s="34"/>
      <c r="AB51" s="34"/>
      <c r="AC51" s="34"/>
      <c r="AD51" s="34"/>
      <c r="AE51" s="34"/>
    </row>
    <row r="52" spans="1:47" s="2" customFormat="1" ht="12" customHeight="1">
      <c r="A52" s="34"/>
      <c r="B52" s="35"/>
      <c r="C52" s="29" t="s">
        <v>21</v>
      </c>
      <c r="D52" s="36"/>
      <c r="E52" s="36"/>
      <c r="F52" s="27" t="str">
        <f>F12</f>
        <v xml:space="preserve"> žst. Kopidlno</v>
      </c>
      <c r="G52" s="36"/>
      <c r="H52" s="36"/>
      <c r="I52" s="29" t="s">
        <v>23</v>
      </c>
      <c r="J52" s="59" t="str">
        <f>IF(J12="","",J12)</f>
        <v>3. 8. 2020</v>
      </c>
      <c r="K52" s="36"/>
      <c r="L52" s="106"/>
      <c r="S52" s="34"/>
      <c r="T52" s="34"/>
      <c r="U52" s="34"/>
      <c r="V52" s="34"/>
      <c r="W52" s="34"/>
      <c r="X52" s="34"/>
      <c r="Y52" s="34"/>
      <c r="Z52" s="34"/>
      <c r="AA52" s="34"/>
      <c r="AB52" s="34"/>
      <c r="AC52" s="34"/>
      <c r="AD52" s="34"/>
      <c r="AE52" s="34"/>
    </row>
    <row r="53" spans="1:47" s="2" customFormat="1" ht="6.9" customHeight="1">
      <c r="A53" s="34"/>
      <c r="B53" s="35"/>
      <c r="C53" s="36"/>
      <c r="D53" s="36"/>
      <c r="E53" s="36"/>
      <c r="F53" s="36"/>
      <c r="G53" s="36"/>
      <c r="H53" s="36"/>
      <c r="I53" s="36"/>
      <c r="J53" s="36"/>
      <c r="K53" s="36"/>
      <c r="L53" s="106"/>
      <c r="S53" s="34"/>
      <c r="T53" s="34"/>
      <c r="U53" s="34"/>
      <c r="V53" s="34"/>
      <c r="W53" s="34"/>
      <c r="X53" s="34"/>
      <c r="Y53" s="34"/>
      <c r="Z53" s="34"/>
      <c r="AA53" s="34"/>
      <c r="AB53" s="34"/>
      <c r="AC53" s="34"/>
      <c r="AD53" s="34"/>
      <c r="AE53" s="34"/>
    </row>
    <row r="54" spans="1:47" s="2" customFormat="1" ht="15.6" customHeight="1">
      <c r="A54" s="34"/>
      <c r="B54" s="35"/>
      <c r="C54" s="29" t="s">
        <v>25</v>
      </c>
      <c r="D54" s="36"/>
      <c r="E54" s="36"/>
      <c r="F54" s="27" t="str">
        <f>E15</f>
        <v xml:space="preserve">Správa železnic s.o. </v>
      </c>
      <c r="G54" s="36"/>
      <c r="H54" s="36"/>
      <c r="I54" s="29" t="s">
        <v>31</v>
      </c>
      <c r="J54" s="32" t="str">
        <f>E21</f>
        <v xml:space="preserve"> Prodin a.s.</v>
      </c>
      <c r="K54" s="36"/>
      <c r="L54" s="106"/>
      <c r="S54" s="34"/>
      <c r="T54" s="34"/>
      <c r="U54" s="34"/>
      <c r="V54" s="34"/>
      <c r="W54" s="34"/>
      <c r="X54" s="34"/>
      <c r="Y54" s="34"/>
      <c r="Z54" s="34"/>
      <c r="AA54" s="34"/>
      <c r="AB54" s="34"/>
      <c r="AC54" s="34"/>
      <c r="AD54" s="34"/>
      <c r="AE54" s="34"/>
    </row>
    <row r="55" spans="1:47" s="2" customFormat="1" ht="15.6" customHeight="1">
      <c r="A55" s="34"/>
      <c r="B55" s="35"/>
      <c r="C55" s="29" t="s">
        <v>29</v>
      </c>
      <c r="D55" s="36"/>
      <c r="E55" s="36"/>
      <c r="F55" s="27" t="str">
        <f>IF(E18="","",E18)</f>
        <v>Vyplň údaj</v>
      </c>
      <c r="G55" s="36"/>
      <c r="H55" s="36"/>
      <c r="I55" s="29" t="s">
        <v>34</v>
      </c>
      <c r="J55" s="32" t="str">
        <f>E24</f>
        <v>Prodin a.s.</v>
      </c>
      <c r="K55" s="36"/>
      <c r="L55" s="106"/>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36"/>
      <c r="J56" s="36"/>
      <c r="K56" s="36"/>
      <c r="L56" s="106"/>
      <c r="S56" s="34"/>
      <c r="T56" s="34"/>
      <c r="U56" s="34"/>
      <c r="V56" s="34"/>
      <c r="W56" s="34"/>
      <c r="X56" s="34"/>
      <c r="Y56" s="34"/>
      <c r="Z56" s="34"/>
      <c r="AA56" s="34"/>
      <c r="AB56" s="34"/>
      <c r="AC56" s="34"/>
      <c r="AD56" s="34"/>
      <c r="AE56" s="34"/>
    </row>
    <row r="57" spans="1:47" s="2" customFormat="1" ht="29.25" customHeight="1">
      <c r="A57" s="34"/>
      <c r="B57" s="35"/>
      <c r="C57" s="130" t="s">
        <v>93</v>
      </c>
      <c r="D57" s="131"/>
      <c r="E57" s="131"/>
      <c r="F57" s="131"/>
      <c r="G57" s="131"/>
      <c r="H57" s="131"/>
      <c r="I57" s="131"/>
      <c r="J57" s="132" t="s">
        <v>94</v>
      </c>
      <c r="K57" s="131"/>
      <c r="L57" s="106"/>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36"/>
      <c r="J58" s="36"/>
      <c r="K58" s="36"/>
      <c r="L58" s="106"/>
      <c r="S58" s="34"/>
      <c r="T58" s="34"/>
      <c r="U58" s="34"/>
      <c r="V58" s="34"/>
      <c r="W58" s="34"/>
      <c r="X58" s="34"/>
      <c r="Y58" s="34"/>
      <c r="Z58" s="34"/>
      <c r="AA58" s="34"/>
      <c r="AB58" s="34"/>
      <c r="AC58" s="34"/>
      <c r="AD58" s="34"/>
      <c r="AE58" s="34"/>
    </row>
    <row r="59" spans="1:47" s="2" customFormat="1" ht="22.8" customHeight="1">
      <c r="A59" s="34"/>
      <c r="B59" s="35"/>
      <c r="C59" s="133" t="s">
        <v>70</v>
      </c>
      <c r="D59" s="36"/>
      <c r="E59" s="36"/>
      <c r="F59" s="36"/>
      <c r="G59" s="36"/>
      <c r="H59" s="36"/>
      <c r="I59" s="36"/>
      <c r="J59" s="77">
        <f>J90</f>
        <v>0</v>
      </c>
      <c r="K59" s="36"/>
      <c r="L59" s="106"/>
      <c r="S59" s="34"/>
      <c r="T59" s="34"/>
      <c r="U59" s="34"/>
      <c r="V59" s="34"/>
      <c r="W59" s="34"/>
      <c r="X59" s="34"/>
      <c r="Y59" s="34"/>
      <c r="Z59" s="34"/>
      <c r="AA59" s="34"/>
      <c r="AB59" s="34"/>
      <c r="AC59" s="34"/>
      <c r="AD59" s="34"/>
      <c r="AE59" s="34"/>
      <c r="AU59" s="17" t="s">
        <v>95</v>
      </c>
    </row>
    <row r="60" spans="1:47" s="9" customFormat="1" ht="24.9" customHeight="1">
      <c r="B60" s="134"/>
      <c r="C60" s="135"/>
      <c r="D60" s="136" t="s">
        <v>96</v>
      </c>
      <c r="E60" s="137"/>
      <c r="F60" s="137"/>
      <c r="G60" s="137"/>
      <c r="H60" s="137"/>
      <c r="I60" s="137"/>
      <c r="J60" s="138">
        <f>J91</f>
        <v>0</v>
      </c>
      <c r="K60" s="135"/>
      <c r="L60" s="139"/>
    </row>
    <row r="61" spans="1:47" s="10" customFormat="1" ht="19.95" customHeight="1">
      <c r="B61" s="140"/>
      <c r="C61" s="141"/>
      <c r="D61" s="142" t="s">
        <v>759</v>
      </c>
      <c r="E61" s="143"/>
      <c r="F61" s="143"/>
      <c r="G61" s="143"/>
      <c r="H61" s="143"/>
      <c r="I61" s="143"/>
      <c r="J61" s="144">
        <f>J92</f>
        <v>0</v>
      </c>
      <c r="K61" s="141"/>
      <c r="L61" s="145"/>
    </row>
    <row r="62" spans="1:47" s="10" customFormat="1" ht="19.95" customHeight="1">
      <c r="B62" s="140"/>
      <c r="C62" s="141"/>
      <c r="D62" s="142" t="s">
        <v>760</v>
      </c>
      <c r="E62" s="143"/>
      <c r="F62" s="143"/>
      <c r="G62" s="143"/>
      <c r="H62" s="143"/>
      <c r="I62" s="143"/>
      <c r="J62" s="144">
        <f>J121</f>
        <v>0</v>
      </c>
      <c r="K62" s="141"/>
      <c r="L62" s="145"/>
    </row>
    <row r="63" spans="1:47" s="10" customFormat="1" ht="19.95" customHeight="1">
      <c r="B63" s="140"/>
      <c r="C63" s="141"/>
      <c r="D63" s="142" t="s">
        <v>761</v>
      </c>
      <c r="E63" s="143"/>
      <c r="F63" s="143"/>
      <c r="G63" s="143"/>
      <c r="H63" s="143"/>
      <c r="I63" s="143"/>
      <c r="J63" s="144">
        <f>J122</f>
        <v>0</v>
      </c>
      <c r="K63" s="141"/>
      <c r="L63" s="145"/>
    </row>
    <row r="64" spans="1:47" s="10" customFormat="1" ht="19.95" customHeight="1">
      <c r="B64" s="140"/>
      <c r="C64" s="141"/>
      <c r="D64" s="142" t="s">
        <v>762</v>
      </c>
      <c r="E64" s="143"/>
      <c r="F64" s="143"/>
      <c r="G64" s="143"/>
      <c r="H64" s="143"/>
      <c r="I64" s="143"/>
      <c r="J64" s="144">
        <f>J131</f>
        <v>0</v>
      </c>
      <c r="K64" s="141"/>
      <c r="L64" s="145"/>
    </row>
    <row r="65" spans="1:31" s="10" customFormat="1" ht="19.95" customHeight="1">
      <c r="B65" s="140"/>
      <c r="C65" s="141"/>
      <c r="D65" s="142" t="s">
        <v>763</v>
      </c>
      <c r="E65" s="143"/>
      <c r="F65" s="143"/>
      <c r="G65" s="143"/>
      <c r="H65" s="143"/>
      <c r="I65" s="143"/>
      <c r="J65" s="144">
        <f>J140</f>
        <v>0</v>
      </c>
      <c r="K65" s="141"/>
      <c r="L65" s="145"/>
    </row>
    <row r="66" spans="1:31" s="10" customFormat="1" ht="19.95" customHeight="1">
      <c r="B66" s="140"/>
      <c r="C66" s="141"/>
      <c r="D66" s="142" t="s">
        <v>764</v>
      </c>
      <c r="E66" s="143"/>
      <c r="F66" s="143"/>
      <c r="G66" s="143"/>
      <c r="H66" s="143"/>
      <c r="I66" s="143"/>
      <c r="J66" s="144">
        <f>J151</f>
        <v>0</v>
      </c>
      <c r="K66" s="141"/>
      <c r="L66" s="145"/>
    </row>
    <row r="67" spans="1:31" s="10" customFormat="1" ht="19.95" customHeight="1">
      <c r="B67" s="140"/>
      <c r="C67" s="141"/>
      <c r="D67" s="142" t="s">
        <v>765</v>
      </c>
      <c r="E67" s="143"/>
      <c r="F67" s="143"/>
      <c r="G67" s="143"/>
      <c r="H67" s="143"/>
      <c r="I67" s="143"/>
      <c r="J67" s="144">
        <f>J169</f>
        <v>0</v>
      </c>
      <c r="K67" s="141"/>
      <c r="L67" s="145"/>
    </row>
    <row r="68" spans="1:31" s="10" customFormat="1" ht="19.95" customHeight="1">
      <c r="B68" s="140"/>
      <c r="C68" s="141"/>
      <c r="D68" s="142" t="s">
        <v>766</v>
      </c>
      <c r="E68" s="143"/>
      <c r="F68" s="143"/>
      <c r="G68" s="143"/>
      <c r="H68" s="143"/>
      <c r="I68" s="143"/>
      <c r="J68" s="144">
        <f>J170</f>
        <v>0</v>
      </c>
      <c r="K68" s="141"/>
      <c r="L68" s="145"/>
    </row>
    <row r="69" spans="1:31" s="9" customFormat="1" ht="24.9" customHeight="1">
      <c r="B69" s="134"/>
      <c r="C69" s="135"/>
      <c r="D69" s="136" t="s">
        <v>767</v>
      </c>
      <c r="E69" s="137"/>
      <c r="F69" s="137"/>
      <c r="G69" s="137"/>
      <c r="H69" s="137"/>
      <c r="I69" s="137"/>
      <c r="J69" s="138">
        <f>J177</f>
        <v>0</v>
      </c>
      <c r="K69" s="135"/>
      <c r="L69" s="139"/>
    </row>
    <row r="70" spans="1:31" s="10" customFormat="1" ht="19.95" customHeight="1">
      <c r="B70" s="140"/>
      <c r="C70" s="141"/>
      <c r="D70" s="142" t="s">
        <v>768</v>
      </c>
      <c r="E70" s="143"/>
      <c r="F70" s="143"/>
      <c r="G70" s="143"/>
      <c r="H70" s="143"/>
      <c r="I70" s="143"/>
      <c r="J70" s="144">
        <f>J178</f>
        <v>0</v>
      </c>
      <c r="K70" s="141"/>
      <c r="L70" s="145"/>
    </row>
    <row r="71" spans="1:31" s="2" customFormat="1" ht="21.75" customHeight="1">
      <c r="A71" s="34"/>
      <c r="B71" s="35"/>
      <c r="C71" s="36"/>
      <c r="D71" s="36"/>
      <c r="E71" s="36"/>
      <c r="F71" s="36"/>
      <c r="G71" s="36"/>
      <c r="H71" s="36"/>
      <c r="I71" s="36"/>
      <c r="J71" s="36"/>
      <c r="K71" s="36"/>
      <c r="L71" s="106"/>
      <c r="S71" s="34"/>
      <c r="T71" s="34"/>
      <c r="U71" s="34"/>
      <c r="V71" s="34"/>
      <c r="W71" s="34"/>
      <c r="X71" s="34"/>
      <c r="Y71" s="34"/>
      <c r="Z71" s="34"/>
      <c r="AA71" s="34"/>
      <c r="AB71" s="34"/>
      <c r="AC71" s="34"/>
      <c r="AD71" s="34"/>
      <c r="AE71" s="34"/>
    </row>
    <row r="72" spans="1:31" s="2" customFormat="1" ht="6.9" customHeight="1">
      <c r="A72" s="34"/>
      <c r="B72" s="47"/>
      <c r="C72" s="48"/>
      <c r="D72" s="48"/>
      <c r="E72" s="48"/>
      <c r="F72" s="48"/>
      <c r="G72" s="48"/>
      <c r="H72" s="48"/>
      <c r="I72" s="48"/>
      <c r="J72" s="48"/>
      <c r="K72" s="48"/>
      <c r="L72" s="106"/>
      <c r="S72" s="34"/>
      <c r="T72" s="34"/>
      <c r="U72" s="34"/>
      <c r="V72" s="34"/>
      <c r="W72" s="34"/>
      <c r="X72" s="34"/>
      <c r="Y72" s="34"/>
      <c r="Z72" s="34"/>
      <c r="AA72" s="34"/>
      <c r="AB72" s="34"/>
      <c r="AC72" s="34"/>
      <c r="AD72" s="34"/>
      <c r="AE72" s="34"/>
    </row>
    <row r="76" spans="1:31" s="2" customFormat="1" ht="6.9" customHeight="1">
      <c r="A76" s="34"/>
      <c r="B76" s="49"/>
      <c r="C76" s="50"/>
      <c r="D76" s="50"/>
      <c r="E76" s="50"/>
      <c r="F76" s="50"/>
      <c r="G76" s="50"/>
      <c r="H76" s="50"/>
      <c r="I76" s="50"/>
      <c r="J76" s="50"/>
      <c r="K76" s="50"/>
      <c r="L76" s="106"/>
      <c r="S76" s="34"/>
      <c r="T76" s="34"/>
      <c r="U76" s="34"/>
      <c r="V76" s="34"/>
      <c r="W76" s="34"/>
      <c r="X76" s="34"/>
      <c r="Y76" s="34"/>
      <c r="Z76" s="34"/>
      <c r="AA76" s="34"/>
      <c r="AB76" s="34"/>
      <c r="AC76" s="34"/>
      <c r="AD76" s="34"/>
      <c r="AE76" s="34"/>
    </row>
    <row r="77" spans="1:31" s="2" customFormat="1" ht="24.9" customHeight="1">
      <c r="A77" s="34"/>
      <c r="B77" s="35"/>
      <c r="C77" s="23" t="s">
        <v>99</v>
      </c>
      <c r="D77" s="36"/>
      <c r="E77" s="36"/>
      <c r="F77" s="36"/>
      <c r="G77" s="36"/>
      <c r="H77" s="36"/>
      <c r="I77" s="36"/>
      <c r="J77" s="36"/>
      <c r="K77" s="36"/>
      <c r="L77" s="106"/>
      <c r="S77" s="34"/>
      <c r="T77" s="34"/>
      <c r="U77" s="34"/>
      <c r="V77" s="34"/>
      <c r="W77" s="34"/>
      <c r="X77" s="34"/>
      <c r="Y77" s="34"/>
      <c r="Z77" s="34"/>
      <c r="AA77" s="34"/>
      <c r="AB77" s="34"/>
      <c r="AC77" s="34"/>
      <c r="AD77" s="34"/>
      <c r="AE77" s="34"/>
    </row>
    <row r="78" spans="1:31" s="2" customFormat="1" ht="6.9" customHeight="1">
      <c r="A78" s="34"/>
      <c r="B78" s="35"/>
      <c r="C78" s="36"/>
      <c r="D78" s="36"/>
      <c r="E78" s="36"/>
      <c r="F78" s="36"/>
      <c r="G78" s="36"/>
      <c r="H78" s="36"/>
      <c r="I78" s="36"/>
      <c r="J78" s="36"/>
      <c r="K78" s="36"/>
      <c r="L78" s="106"/>
      <c r="S78" s="34"/>
      <c r="T78" s="34"/>
      <c r="U78" s="34"/>
      <c r="V78" s="34"/>
      <c r="W78" s="34"/>
      <c r="X78" s="34"/>
      <c r="Y78" s="34"/>
      <c r="Z78" s="34"/>
      <c r="AA78" s="34"/>
      <c r="AB78" s="34"/>
      <c r="AC78" s="34"/>
      <c r="AD78" s="34"/>
      <c r="AE78" s="34"/>
    </row>
    <row r="79" spans="1:31" s="2" customFormat="1" ht="12" customHeight="1">
      <c r="A79" s="34"/>
      <c r="B79" s="35"/>
      <c r="C79" s="29" t="s">
        <v>16</v>
      </c>
      <c r="D79" s="36"/>
      <c r="E79" s="36"/>
      <c r="F79" s="36"/>
      <c r="G79" s="36"/>
      <c r="H79" s="36"/>
      <c r="I79" s="36"/>
      <c r="J79" s="36"/>
      <c r="K79" s="36"/>
      <c r="L79" s="106"/>
      <c r="S79" s="34"/>
      <c r="T79" s="34"/>
      <c r="U79" s="34"/>
      <c r="V79" s="34"/>
      <c r="W79" s="34"/>
      <c r="X79" s="34"/>
      <c r="Y79" s="34"/>
      <c r="Z79" s="34"/>
      <c r="AA79" s="34"/>
      <c r="AB79" s="34"/>
      <c r="AC79" s="34"/>
      <c r="AD79" s="34"/>
      <c r="AE79" s="34"/>
    </row>
    <row r="80" spans="1:31" s="2" customFormat="1" ht="14.4" customHeight="1">
      <c r="A80" s="34"/>
      <c r="B80" s="35"/>
      <c r="C80" s="36"/>
      <c r="D80" s="36"/>
      <c r="E80" s="360" t="str">
        <f>E7</f>
        <v>Oprava kolejí a výhybek v žst. Kopidlno</v>
      </c>
      <c r="F80" s="361"/>
      <c r="G80" s="361"/>
      <c r="H80" s="361"/>
      <c r="I80" s="36"/>
      <c r="J80" s="36"/>
      <c r="K80" s="36"/>
      <c r="L80" s="106"/>
      <c r="S80" s="34"/>
      <c r="T80" s="34"/>
      <c r="U80" s="34"/>
      <c r="V80" s="34"/>
      <c r="W80" s="34"/>
      <c r="X80" s="34"/>
      <c r="Y80" s="34"/>
      <c r="Z80" s="34"/>
      <c r="AA80" s="34"/>
      <c r="AB80" s="34"/>
      <c r="AC80" s="34"/>
      <c r="AD80" s="34"/>
      <c r="AE80" s="34"/>
    </row>
    <row r="81" spans="1:65" s="2" customFormat="1" ht="12" customHeight="1">
      <c r="A81" s="34"/>
      <c r="B81" s="35"/>
      <c r="C81" s="29" t="s">
        <v>90</v>
      </c>
      <c r="D81" s="36"/>
      <c r="E81" s="36"/>
      <c r="F81" s="36"/>
      <c r="G81" s="36"/>
      <c r="H81" s="36"/>
      <c r="I81" s="36"/>
      <c r="J81" s="36"/>
      <c r="K81" s="36"/>
      <c r="L81" s="106"/>
      <c r="S81" s="34"/>
      <c r="T81" s="34"/>
      <c r="U81" s="34"/>
      <c r="V81" s="34"/>
      <c r="W81" s="34"/>
      <c r="X81" s="34"/>
      <c r="Y81" s="34"/>
      <c r="Z81" s="34"/>
      <c r="AA81" s="34"/>
      <c r="AB81" s="34"/>
      <c r="AC81" s="34"/>
      <c r="AD81" s="34"/>
      <c r="AE81" s="34"/>
    </row>
    <row r="82" spans="1:65" s="2" customFormat="1" ht="14.4" customHeight="1">
      <c r="A82" s="34"/>
      <c r="B82" s="35"/>
      <c r="C82" s="36"/>
      <c r="D82" s="36"/>
      <c r="E82" s="332" t="str">
        <f>E9</f>
        <v>SO 02 - Oprava a izolace propustku v ev. km 25,116</v>
      </c>
      <c r="F82" s="362"/>
      <c r="G82" s="362"/>
      <c r="H82" s="362"/>
      <c r="I82" s="36"/>
      <c r="J82" s="36"/>
      <c r="K82" s="36"/>
      <c r="L82" s="106"/>
      <c r="S82" s="34"/>
      <c r="T82" s="34"/>
      <c r="U82" s="34"/>
      <c r="V82" s="34"/>
      <c r="W82" s="34"/>
      <c r="X82" s="34"/>
      <c r="Y82" s="34"/>
      <c r="Z82" s="34"/>
      <c r="AA82" s="34"/>
      <c r="AB82" s="34"/>
      <c r="AC82" s="34"/>
      <c r="AD82" s="34"/>
      <c r="AE82" s="34"/>
    </row>
    <row r="83" spans="1:65" s="2" customFormat="1" ht="6.9" customHeight="1">
      <c r="A83" s="34"/>
      <c r="B83" s="35"/>
      <c r="C83" s="36"/>
      <c r="D83" s="36"/>
      <c r="E83" s="36"/>
      <c r="F83" s="36"/>
      <c r="G83" s="36"/>
      <c r="H83" s="36"/>
      <c r="I83" s="36"/>
      <c r="J83" s="36"/>
      <c r="K83" s="36"/>
      <c r="L83" s="106"/>
      <c r="S83" s="34"/>
      <c r="T83" s="34"/>
      <c r="U83" s="34"/>
      <c r="V83" s="34"/>
      <c r="W83" s="34"/>
      <c r="X83" s="34"/>
      <c r="Y83" s="34"/>
      <c r="Z83" s="34"/>
      <c r="AA83" s="34"/>
      <c r="AB83" s="34"/>
      <c r="AC83" s="34"/>
      <c r="AD83" s="34"/>
      <c r="AE83" s="34"/>
    </row>
    <row r="84" spans="1:65" s="2" customFormat="1" ht="12" customHeight="1">
      <c r="A84" s="34"/>
      <c r="B84" s="35"/>
      <c r="C84" s="29" t="s">
        <v>21</v>
      </c>
      <c r="D84" s="36"/>
      <c r="E84" s="36"/>
      <c r="F84" s="27" t="str">
        <f>F12</f>
        <v xml:space="preserve"> žst. Kopidlno</v>
      </c>
      <c r="G84" s="36"/>
      <c r="H84" s="36"/>
      <c r="I84" s="29" t="s">
        <v>23</v>
      </c>
      <c r="J84" s="59" t="str">
        <f>IF(J12="","",J12)</f>
        <v>3. 8. 2020</v>
      </c>
      <c r="K84" s="36"/>
      <c r="L84" s="106"/>
      <c r="S84" s="34"/>
      <c r="T84" s="34"/>
      <c r="U84" s="34"/>
      <c r="V84" s="34"/>
      <c r="W84" s="34"/>
      <c r="X84" s="34"/>
      <c r="Y84" s="34"/>
      <c r="Z84" s="34"/>
      <c r="AA84" s="34"/>
      <c r="AB84" s="34"/>
      <c r="AC84" s="34"/>
      <c r="AD84" s="34"/>
      <c r="AE84" s="34"/>
    </row>
    <row r="85" spans="1:65" s="2" customFormat="1" ht="6.9" customHeight="1">
      <c r="A85" s="34"/>
      <c r="B85" s="35"/>
      <c r="C85" s="36"/>
      <c r="D85" s="36"/>
      <c r="E85" s="36"/>
      <c r="F85" s="36"/>
      <c r="G85" s="36"/>
      <c r="H85" s="36"/>
      <c r="I85" s="36"/>
      <c r="J85" s="36"/>
      <c r="K85" s="36"/>
      <c r="L85" s="106"/>
      <c r="S85" s="34"/>
      <c r="T85" s="34"/>
      <c r="U85" s="34"/>
      <c r="V85" s="34"/>
      <c r="W85" s="34"/>
      <c r="X85" s="34"/>
      <c r="Y85" s="34"/>
      <c r="Z85" s="34"/>
      <c r="AA85" s="34"/>
      <c r="AB85" s="34"/>
      <c r="AC85" s="34"/>
      <c r="AD85" s="34"/>
      <c r="AE85" s="34"/>
    </row>
    <row r="86" spans="1:65" s="2" customFormat="1" ht="15.6" customHeight="1">
      <c r="A86" s="34"/>
      <c r="B86" s="35"/>
      <c r="C86" s="29" t="s">
        <v>25</v>
      </c>
      <c r="D86" s="36"/>
      <c r="E86" s="36"/>
      <c r="F86" s="27" t="str">
        <f>E15</f>
        <v xml:space="preserve">Správa železnic s.o. </v>
      </c>
      <c r="G86" s="36"/>
      <c r="H86" s="36"/>
      <c r="I86" s="29" t="s">
        <v>31</v>
      </c>
      <c r="J86" s="32" t="str">
        <f>E21</f>
        <v xml:space="preserve"> Prodin a.s.</v>
      </c>
      <c r="K86" s="36"/>
      <c r="L86" s="106"/>
      <c r="S86" s="34"/>
      <c r="T86" s="34"/>
      <c r="U86" s="34"/>
      <c r="V86" s="34"/>
      <c r="W86" s="34"/>
      <c r="X86" s="34"/>
      <c r="Y86" s="34"/>
      <c r="Z86" s="34"/>
      <c r="AA86" s="34"/>
      <c r="AB86" s="34"/>
      <c r="AC86" s="34"/>
      <c r="AD86" s="34"/>
      <c r="AE86" s="34"/>
    </row>
    <row r="87" spans="1:65" s="2" customFormat="1" ht="15.6" customHeight="1">
      <c r="A87" s="34"/>
      <c r="B87" s="35"/>
      <c r="C87" s="29" t="s">
        <v>29</v>
      </c>
      <c r="D87" s="36"/>
      <c r="E87" s="36"/>
      <c r="F87" s="27" t="str">
        <f>IF(E18="","",E18)</f>
        <v>Vyplň údaj</v>
      </c>
      <c r="G87" s="36"/>
      <c r="H87" s="36"/>
      <c r="I87" s="29" t="s">
        <v>34</v>
      </c>
      <c r="J87" s="32" t="str">
        <f>E24</f>
        <v>Prodin a.s.</v>
      </c>
      <c r="K87" s="36"/>
      <c r="L87" s="106"/>
      <c r="S87" s="34"/>
      <c r="T87" s="34"/>
      <c r="U87" s="34"/>
      <c r="V87" s="34"/>
      <c r="W87" s="34"/>
      <c r="X87" s="34"/>
      <c r="Y87" s="34"/>
      <c r="Z87" s="34"/>
      <c r="AA87" s="34"/>
      <c r="AB87" s="34"/>
      <c r="AC87" s="34"/>
      <c r="AD87" s="34"/>
      <c r="AE87" s="34"/>
    </row>
    <row r="88" spans="1:65" s="2" customFormat="1" ht="10.35" customHeight="1">
      <c r="A88" s="34"/>
      <c r="B88" s="35"/>
      <c r="C88" s="36"/>
      <c r="D88" s="36"/>
      <c r="E88" s="36"/>
      <c r="F88" s="36"/>
      <c r="G88" s="36"/>
      <c r="H88" s="36"/>
      <c r="I88" s="36"/>
      <c r="J88" s="36"/>
      <c r="K88" s="36"/>
      <c r="L88" s="106"/>
      <c r="S88" s="34"/>
      <c r="T88" s="34"/>
      <c r="U88" s="34"/>
      <c r="V88" s="34"/>
      <c r="W88" s="34"/>
      <c r="X88" s="34"/>
      <c r="Y88" s="34"/>
      <c r="Z88" s="34"/>
      <c r="AA88" s="34"/>
      <c r="AB88" s="34"/>
      <c r="AC88" s="34"/>
      <c r="AD88" s="34"/>
      <c r="AE88" s="34"/>
    </row>
    <row r="89" spans="1:65" s="11" customFormat="1" ht="29.25" customHeight="1">
      <c r="A89" s="146"/>
      <c r="B89" s="147"/>
      <c r="C89" s="148" t="s">
        <v>100</v>
      </c>
      <c r="D89" s="149" t="s">
        <v>57</v>
      </c>
      <c r="E89" s="149" t="s">
        <v>53</v>
      </c>
      <c r="F89" s="149" t="s">
        <v>54</v>
      </c>
      <c r="G89" s="149" t="s">
        <v>101</v>
      </c>
      <c r="H89" s="149" t="s">
        <v>102</v>
      </c>
      <c r="I89" s="149" t="s">
        <v>103</v>
      </c>
      <c r="J89" s="149" t="s">
        <v>94</v>
      </c>
      <c r="K89" s="150" t="s">
        <v>104</v>
      </c>
      <c r="L89" s="151"/>
      <c r="M89" s="68" t="s">
        <v>19</v>
      </c>
      <c r="N89" s="69" t="s">
        <v>42</v>
      </c>
      <c r="O89" s="69" t="s">
        <v>105</v>
      </c>
      <c r="P89" s="69" t="s">
        <v>106</v>
      </c>
      <c r="Q89" s="69" t="s">
        <v>107</v>
      </c>
      <c r="R89" s="69" t="s">
        <v>108</v>
      </c>
      <c r="S89" s="69" t="s">
        <v>109</v>
      </c>
      <c r="T89" s="70" t="s">
        <v>110</v>
      </c>
      <c r="U89" s="146"/>
      <c r="V89" s="146"/>
      <c r="W89" s="146"/>
      <c r="X89" s="146"/>
      <c r="Y89" s="146"/>
      <c r="Z89" s="146"/>
      <c r="AA89" s="146"/>
      <c r="AB89" s="146"/>
      <c r="AC89" s="146"/>
      <c r="AD89" s="146"/>
      <c r="AE89" s="146"/>
    </row>
    <row r="90" spans="1:65" s="2" customFormat="1" ht="22.8" customHeight="1">
      <c r="A90" s="34"/>
      <c r="B90" s="35"/>
      <c r="C90" s="75" t="s">
        <v>111</v>
      </c>
      <c r="D90" s="36"/>
      <c r="E90" s="36"/>
      <c r="F90" s="36"/>
      <c r="G90" s="36"/>
      <c r="H90" s="36"/>
      <c r="I90" s="36"/>
      <c r="J90" s="152">
        <f>BK90</f>
        <v>0</v>
      </c>
      <c r="K90" s="36"/>
      <c r="L90" s="39"/>
      <c r="M90" s="71"/>
      <c r="N90" s="153"/>
      <c r="O90" s="72"/>
      <c r="P90" s="154">
        <f>P91+P177</f>
        <v>0</v>
      </c>
      <c r="Q90" s="72"/>
      <c r="R90" s="154">
        <f>R91+R177</f>
        <v>0</v>
      </c>
      <c r="S90" s="72"/>
      <c r="T90" s="155">
        <f>T91+T177</f>
        <v>0</v>
      </c>
      <c r="U90" s="34"/>
      <c r="V90" s="34"/>
      <c r="W90" s="34"/>
      <c r="X90" s="34"/>
      <c r="Y90" s="34"/>
      <c r="Z90" s="34"/>
      <c r="AA90" s="34"/>
      <c r="AB90" s="34"/>
      <c r="AC90" s="34"/>
      <c r="AD90" s="34"/>
      <c r="AE90" s="34"/>
      <c r="AT90" s="17" t="s">
        <v>71</v>
      </c>
      <c r="AU90" s="17" t="s">
        <v>95</v>
      </c>
      <c r="BK90" s="156">
        <f>BK91+BK177</f>
        <v>0</v>
      </c>
    </row>
    <row r="91" spans="1:65" s="12" customFormat="1" ht="25.95" customHeight="1">
      <c r="B91" s="157"/>
      <c r="C91" s="158"/>
      <c r="D91" s="159" t="s">
        <v>71</v>
      </c>
      <c r="E91" s="160" t="s">
        <v>112</v>
      </c>
      <c r="F91" s="160" t="s">
        <v>113</v>
      </c>
      <c r="G91" s="158"/>
      <c r="H91" s="158"/>
      <c r="I91" s="161"/>
      <c r="J91" s="162">
        <f>BK91</f>
        <v>0</v>
      </c>
      <c r="K91" s="158"/>
      <c r="L91" s="163"/>
      <c r="M91" s="164"/>
      <c r="N91" s="165"/>
      <c r="O91" s="165"/>
      <c r="P91" s="166">
        <f>P92+P121+P122+P131+P140+P151+P169+P170</f>
        <v>0</v>
      </c>
      <c r="Q91" s="165"/>
      <c r="R91" s="166">
        <f>R92+R121+R122+R131+R140+R151+R169+R170</f>
        <v>0</v>
      </c>
      <c r="S91" s="165"/>
      <c r="T91" s="167">
        <f>T92+T121+T122+T131+T140+T151+T169+T170</f>
        <v>0</v>
      </c>
      <c r="AR91" s="168" t="s">
        <v>80</v>
      </c>
      <c r="AT91" s="169" t="s">
        <v>71</v>
      </c>
      <c r="AU91" s="169" t="s">
        <v>72</v>
      </c>
      <c r="AY91" s="168" t="s">
        <v>114</v>
      </c>
      <c r="BK91" s="170">
        <f>BK92+BK121+BK122+BK131+BK140+BK151+BK169+BK170</f>
        <v>0</v>
      </c>
    </row>
    <row r="92" spans="1:65" s="12" customFormat="1" ht="22.8" customHeight="1">
      <c r="B92" s="157"/>
      <c r="C92" s="158"/>
      <c r="D92" s="159" t="s">
        <v>71</v>
      </c>
      <c r="E92" s="171" t="s">
        <v>80</v>
      </c>
      <c r="F92" s="171" t="s">
        <v>769</v>
      </c>
      <c r="G92" s="158"/>
      <c r="H92" s="158"/>
      <c r="I92" s="161"/>
      <c r="J92" s="172">
        <f>BK92</f>
        <v>0</v>
      </c>
      <c r="K92" s="158"/>
      <c r="L92" s="163"/>
      <c r="M92" s="164"/>
      <c r="N92" s="165"/>
      <c r="O92" s="165"/>
      <c r="P92" s="166">
        <f>SUM(P93:P120)</f>
        <v>0</v>
      </c>
      <c r="Q92" s="165"/>
      <c r="R92" s="166">
        <f>SUM(R93:R120)</f>
        <v>0</v>
      </c>
      <c r="S92" s="165"/>
      <c r="T92" s="167">
        <f>SUM(T93:T120)</f>
        <v>0</v>
      </c>
      <c r="AR92" s="168" t="s">
        <v>80</v>
      </c>
      <c r="AT92" s="169" t="s">
        <v>71</v>
      </c>
      <c r="AU92" s="169" t="s">
        <v>80</v>
      </c>
      <c r="AY92" s="168" t="s">
        <v>114</v>
      </c>
      <c r="BK92" s="170">
        <f>SUM(BK93:BK120)</f>
        <v>0</v>
      </c>
    </row>
    <row r="93" spans="1:65" s="2" customFormat="1" ht="34.799999999999997" customHeight="1">
      <c r="A93" s="34"/>
      <c r="B93" s="35"/>
      <c r="C93" s="173" t="s">
        <v>80</v>
      </c>
      <c r="D93" s="173" t="s">
        <v>117</v>
      </c>
      <c r="E93" s="174" t="s">
        <v>770</v>
      </c>
      <c r="F93" s="175" t="s">
        <v>771</v>
      </c>
      <c r="G93" s="176" t="s">
        <v>120</v>
      </c>
      <c r="H93" s="177">
        <v>30</v>
      </c>
      <c r="I93" s="178"/>
      <c r="J93" s="179">
        <f>ROUND(I93*H93,2)</f>
        <v>0</v>
      </c>
      <c r="K93" s="175" t="s">
        <v>19</v>
      </c>
      <c r="L93" s="39"/>
      <c r="M93" s="180" t="s">
        <v>19</v>
      </c>
      <c r="N93" s="181" t="s">
        <v>43</v>
      </c>
      <c r="O93" s="64"/>
      <c r="P93" s="182">
        <f>O93*H93</f>
        <v>0</v>
      </c>
      <c r="Q93" s="182">
        <v>0</v>
      </c>
      <c r="R93" s="182">
        <f>Q93*H93</f>
        <v>0</v>
      </c>
      <c r="S93" s="182">
        <v>0</v>
      </c>
      <c r="T93" s="183">
        <f>S93*H93</f>
        <v>0</v>
      </c>
      <c r="U93" s="34"/>
      <c r="V93" s="34"/>
      <c r="W93" s="34"/>
      <c r="X93" s="34"/>
      <c r="Y93" s="34"/>
      <c r="Z93" s="34"/>
      <c r="AA93" s="34"/>
      <c r="AB93" s="34"/>
      <c r="AC93" s="34"/>
      <c r="AD93" s="34"/>
      <c r="AE93" s="34"/>
      <c r="AR93" s="184" t="s">
        <v>121</v>
      </c>
      <c r="AT93" s="184" t="s">
        <v>117</v>
      </c>
      <c r="AU93" s="184" t="s">
        <v>82</v>
      </c>
      <c r="AY93" s="17" t="s">
        <v>114</v>
      </c>
      <c r="BE93" s="185">
        <f>IF(N93="základní",J93,0)</f>
        <v>0</v>
      </c>
      <c r="BF93" s="185">
        <f>IF(N93="snížená",J93,0)</f>
        <v>0</v>
      </c>
      <c r="BG93" s="185">
        <f>IF(N93="zákl. přenesená",J93,0)</f>
        <v>0</v>
      </c>
      <c r="BH93" s="185">
        <f>IF(N93="sníž. přenesená",J93,0)</f>
        <v>0</v>
      </c>
      <c r="BI93" s="185">
        <f>IF(N93="nulová",J93,0)</f>
        <v>0</v>
      </c>
      <c r="BJ93" s="17" t="s">
        <v>80</v>
      </c>
      <c r="BK93" s="185">
        <f>ROUND(I93*H93,2)</f>
        <v>0</v>
      </c>
      <c r="BL93" s="17" t="s">
        <v>121</v>
      </c>
      <c r="BM93" s="184" t="s">
        <v>772</v>
      </c>
    </row>
    <row r="94" spans="1:65" s="2" customFormat="1" ht="19.2">
      <c r="A94" s="34"/>
      <c r="B94" s="35"/>
      <c r="C94" s="36"/>
      <c r="D94" s="186" t="s">
        <v>123</v>
      </c>
      <c r="E94" s="36"/>
      <c r="F94" s="187" t="s">
        <v>771</v>
      </c>
      <c r="G94" s="36"/>
      <c r="H94" s="36"/>
      <c r="I94" s="188"/>
      <c r="J94" s="36"/>
      <c r="K94" s="36"/>
      <c r="L94" s="39"/>
      <c r="M94" s="189"/>
      <c r="N94" s="190"/>
      <c r="O94" s="64"/>
      <c r="P94" s="64"/>
      <c r="Q94" s="64"/>
      <c r="R94" s="64"/>
      <c r="S94" s="64"/>
      <c r="T94" s="65"/>
      <c r="U94" s="34"/>
      <c r="V94" s="34"/>
      <c r="W94" s="34"/>
      <c r="X94" s="34"/>
      <c r="Y94" s="34"/>
      <c r="Z94" s="34"/>
      <c r="AA94" s="34"/>
      <c r="AB94" s="34"/>
      <c r="AC94" s="34"/>
      <c r="AD94" s="34"/>
      <c r="AE94" s="34"/>
      <c r="AT94" s="17" t="s">
        <v>123</v>
      </c>
      <c r="AU94" s="17" t="s">
        <v>82</v>
      </c>
    </row>
    <row r="95" spans="1:65" s="2" customFormat="1" ht="13.8" customHeight="1">
      <c r="A95" s="34"/>
      <c r="B95" s="35"/>
      <c r="C95" s="173" t="s">
        <v>82</v>
      </c>
      <c r="D95" s="173" t="s">
        <v>117</v>
      </c>
      <c r="E95" s="174" t="s">
        <v>773</v>
      </c>
      <c r="F95" s="175" t="s">
        <v>774</v>
      </c>
      <c r="G95" s="176" t="s">
        <v>120</v>
      </c>
      <c r="H95" s="177">
        <v>30</v>
      </c>
      <c r="I95" s="178"/>
      <c r="J95" s="179">
        <f>ROUND(I95*H95,2)</f>
        <v>0</v>
      </c>
      <c r="K95" s="175" t="s">
        <v>19</v>
      </c>
      <c r="L95" s="39"/>
      <c r="M95" s="180" t="s">
        <v>19</v>
      </c>
      <c r="N95" s="181" t="s">
        <v>43</v>
      </c>
      <c r="O95" s="64"/>
      <c r="P95" s="182">
        <f>O95*H95</f>
        <v>0</v>
      </c>
      <c r="Q95" s="182">
        <v>0</v>
      </c>
      <c r="R95" s="182">
        <f>Q95*H95</f>
        <v>0</v>
      </c>
      <c r="S95" s="182">
        <v>0</v>
      </c>
      <c r="T95" s="183">
        <f>S95*H95</f>
        <v>0</v>
      </c>
      <c r="U95" s="34"/>
      <c r="V95" s="34"/>
      <c r="W95" s="34"/>
      <c r="X95" s="34"/>
      <c r="Y95" s="34"/>
      <c r="Z95" s="34"/>
      <c r="AA95" s="34"/>
      <c r="AB95" s="34"/>
      <c r="AC95" s="34"/>
      <c r="AD95" s="34"/>
      <c r="AE95" s="34"/>
      <c r="AR95" s="184" t="s">
        <v>121</v>
      </c>
      <c r="AT95" s="184" t="s">
        <v>117</v>
      </c>
      <c r="AU95" s="184" t="s">
        <v>82</v>
      </c>
      <c r="AY95" s="17" t="s">
        <v>114</v>
      </c>
      <c r="BE95" s="185">
        <f>IF(N95="základní",J95,0)</f>
        <v>0</v>
      </c>
      <c r="BF95" s="185">
        <f>IF(N95="snížená",J95,0)</f>
        <v>0</v>
      </c>
      <c r="BG95" s="185">
        <f>IF(N95="zákl. přenesená",J95,0)</f>
        <v>0</v>
      </c>
      <c r="BH95" s="185">
        <f>IF(N95="sníž. přenesená",J95,0)</f>
        <v>0</v>
      </c>
      <c r="BI95" s="185">
        <f>IF(N95="nulová",J95,0)</f>
        <v>0</v>
      </c>
      <c r="BJ95" s="17" t="s">
        <v>80</v>
      </c>
      <c r="BK95" s="185">
        <f>ROUND(I95*H95,2)</f>
        <v>0</v>
      </c>
      <c r="BL95" s="17" t="s">
        <v>121</v>
      </c>
      <c r="BM95" s="184" t="s">
        <v>775</v>
      </c>
    </row>
    <row r="96" spans="1:65" s="2" customFormat="1" ht="10.199999999999999">
      <c r="A96" s="34"/>
      <c r="B96" s="35"/>
      <c r="C96" s="36"/>
      <c r="D96" s="186" t="s">
        <v>123</v>
      </c>
      <c r="E96" s="36"/>
      <c r="F96" s="187" t="s">
        <v>774</v>
      </c>
      <c r="G96" s="36"/>
      <c r="H96" s="36"/>
      <c r="I96" s="188"/>
      <c r="J96" s="36"/>
      <c r="K96" s="36"/>
      <c r="L96" s="39"/>
      <c r="M96" s="189"/>
      <c r="N96" s="190"/>
      <c r="O96" s="64"/>
      <c r="P96" s="64"/>
      <c r="Q96" s="64"/>
      <c r="R96" s="64"/>
      <c r="S96" s="64"/>
      <c r="T96" s="65"/>
      <c r="U96" s="34"/>
      <c r="V96" s="34"/>
      <c r="W96" s="34"/>
      <c r="X96" s="34"/>
      <c r="Y96" s="34"/>
      <c r="Z96" s="34"/>
      <c r="AA96" s="34"/>
      <c r="AB96" s="34"/>
      <c r="AC96" s="34"/>
      <c r="AD96" s="34"/>
      <c r="AE96" s="34"/>
      <c r="AT96" s="17" t="s">
        <v>123</v>
      </c>
      <c r="AU96" s="17" t="s">
        <v>82</v>
      </c>
    </row>
    <row r="97" spans="1:65" s="2" customFormat="1" ht="22.2" customHeight="1">
      <c r="A97" s="34"/>
      <c r="B97" s="35"/>
      <c r="C97" s="173" t="s">
        <v>130</v>
      </c>
      <c r="D97" s="173" t="s">
        <v>117</v>
      </c>
      <c r="E97" s="174" t="s">
        <v>776</v>
      </c>
      <c r="F97" s="175" t="s">
        <v>777</v>
      </c>
      <c r="G97" s="176" t="s">
        <v>120</v>
      </c>
      <c r="H97" s="177">
        <v>37.200000000000003</v>
      </c>
      <c r="I97" s="178"/>
      <c r="J97" s="179">
        <f>ROUND(I97*H97,2)</f>
        <v>0</v>
      </c>
      <c r="K97" s="175" t="s">
        <v>19</v>
      </c>
      <c r="L97" s="39"/>
      <c r="M97" s="180" t="s">
        <v>19</v>
      </c>
      <c r="N97" s="181" t="s">
        <v>43</v>
      </c>
      <c r="O97" s="64"/>
      <c r="P97" s="182">
        <f>O97*H97</f>
        <v>0</v>
      </c>
      <c r="Q97" s="182">
        <v>0</v>
      </c>
      <c r="R97" s="182">
        <f>Q97*H97</f>
        <v>0</v>
      </c>
      <c r="S97" s="182">
        <v>0</v>
      </c>
      <c r="T97" s="183">
        <f>S97*H97</f>
        <v>0</v>
      </c>
      <c r="U97" s="34"/>
      <c r="V97" s="34"/>
      <c r="W97" s="34"/>
      <c r="X97" s="34"/>
      <c r="Y97" s="34"/>
      <c r="Z97" s="34"/>
      <c r="AA97" s="34"/>
      <c r="AB97" s="34"/>
      <c r="AC97" s="34"/>
      <c r="AD97" s="34"/>
      <c r="AE97" s="34"/>
      <c r="AR97" s="184" t="s">
        <v>121</v>
      </c>
      <c r="AT97" s="184" t="s">
        <v>117</v>
      </c>
      <c r="AU97" s="184" t="s">
        <v>82</v>
      </c>
      <c r="AY97" s="17" t="s">
        <v>114</v>
      </c>
      <c r="BE97" s="185">
        <f>IF(N97="základní",J97,0)</f>
        <v>0</v>
      </c>
      <c r="BF97" s="185">
        <f>IF(N97="snížená",J97,0)</f>
        <v>0</v>
      </c>
      <c r="BG97" s="185">
        <f>IF(N97="zákl. přenesená",J97,0)</f>
        <v>0</v>
      </c>
      <c r="BH97" s="185">
        <f>IF(N97="sníž. přenesená",J97,0)</f>
        <v>0</v>
      </c>
      <c r="BI97" s="185">
        <f>IF(N97="nulová",J97,0)</f>
        <v>0</v>
      </c>
      <c r="BJ97" s="17" t="s">
        <v>80</v>
      </c>
      <c r="BK97" s="185">
        <f>ROUND(I97*H97,2)</f>
        <v>0</v>
      </c>
      <c r="BL97" s="17" t="s">
        <v>121</v>
      </c>
      <c r="BM97" s="184" t="s">
        <v>778</v>
      </c>
    </row>
    <row r="98" spans="1:65" s="2" customFormat="1" ht="19.2">
      <c r="A98" s="34"/>
      <c r="B98" s="35"/>
      <c r="C98" s="36"/>
      <c r="D98" s="186" t="s">
        <v>123</v>
      </c>
      <c r="E98" s="36"/>
      <c r="F98" s="187" t="s">
        <v>777</v>
      </c>
      <c r="G98" s="36"/>
      <c r="H98" s="36"/>
      <c r="I98" s="188"/>
      <c r="J98" s="36"/>
      <c r="K98" s="36"/>
      <c r="L98" s="39"/>
      <c r="M98" s="189"/>
      <c r="N98" s="190"/>
      <c r="O98" s="64"/>
      <c r="P98" s="64"/>
      <c r="Q98" s="64"/>
      <c r="R98" s="64"/>
      <c r="S98" s="64"/>
      <c r="T98" s="65"/>
      <c r="U98" s="34"/>
      <c r="V98" s="34"/>
      <c r="W98" s="34"/>
      <c r="X98" s="34"/>
      <c r="Y98" s="34"/>
      <c r="Z98" s="34"/>
      <c r="AA98" s="34"/>
      <c r="AB98" s="34"/>
      <c r="AC98" s="34"/>
      <c r="AD98" s="34"/>
      <c r="AE98" s="34"/>
      <c r="AT98" s="17" t="s">
        <v>123</v>
      </c>
      <c r="AU98" s="17" t="s">
        <v>82</v>
      </c>
    </row>
    <row r="99" spans="1:65" s="13" customFormat="1" ht="10.199999999999999">
      <c r="B99" s="202"/>
      <c r="C99" s="203"/>
      <c r="D99" s="186" t="s">
        <v>137</v>
      </c>
      <c r="E99" s="204" t="s">
        <v>19</v>
      </c>
      <c r="F99" s="205" t="s">
        <v>779</v>
      </c>
      <c r="G99" s="203"/>
      <c r="H99" s="206">
        <v>37.200000000000003</v>
      </c>
      <c r="I99" s="207"/>
      <c r="J99" s="203"/>
      <c r="K99" s="203"/>
      <c r="L99" s="208"/>
      <c r="M99" s="209"/>
      <c r="N99" s="210"/>
      <c r="O99" s="210"/>
      <c r="P99" s="210"/>
      <c r="Q99" s="210"/>
      <c r="R99" s="210"/>
      <c r="S99" s="210"/>
      <c r="T99" s="211"/>
      <c r="AT99" s="212" t="s">
        <v>137</v>
      </c>
      <c r="AU99" s="212" t="s">
        <v>82</v>
      </c>
      <c r="AV99" s="13" t="s">
        <v>82</v>
      </c>
      <c r="AW99" s="13" t="s">
        <v>33</v>
      </c>
      <c r="AX99" s="13" t="s">
        <v>72</v>
      </c>
      <c r="AY99" s="212" t="s">
        <v>114</v>
      </c>
    </row>
    <row r="100" spans="1:65" s="14" customFormat="1" ht="10.199999999999999">
      <c r="B100" s="213"/>
      <c r="C100" s="214"/>
      <c r="D100" s="186" t="s">
        <v>137</v>
      </c>
      <c r="E100" s="215" t="s">
        <v>19</v>
      </c>
      <c r="F100" s="216" t="s">
        <v>139</v>
      </c>
      <c r="G100" s="214"/>
      <c r="H100" s="217">
        <v>37.200000000000003</v>
      </c>
      <c r="I100" s="218"/>
      <c r="J100" s="214"/>
      <c r="K100" s="214"/>
      <c r="L100" s="219"/>
      <c r="M100" s="220"/>
      <c r="N100" s="221"/>
      <c r="O100" s="221"/>
      <c r="P100" s="221"/>
      <c r="Q100" s="221"/>
      <c r="R100" s="221"/>
      <c r="S100" s="221"/>
      <c r="T100" s="222"/>
      <c r="AT100" s="223" t="s">
        <v>137</v>
      </c>
      <c r="AU100" s="223" t="s">
        <v>82</v>
      </c>
      <c r="AV100" s="14" t="s">
        <v>121</v>
      </c>
      <c r="AW100" s="14" t="s">
        <v>33</v>
      </c>
      <c r="AX100" s="14" t="s">
        <v>80</v>
      </c>
      <c r="AY100" s="223" t="s">
        <v>114</v>
      </c>
    </row>
    <row r="101" spans="1:65" s="2" customFormat="1" ht="34.799999999999997" customHeight="1">
      <c r="A101" s="34"/>
      <c r="B101" s="35"/>
      <c r="C101" s="173" t="s">
        <v>121</v>
      </c>
      <c r="D101" s="173" t="s">
        <v>117</v>
      </c>
      <c r="E101" s="174" t="s">
        <v>780</v>
      </c>
      <c r="F101" s="175" t="s">
        <v>781</v>
      </c>
      <c r="G101" s="176" t="s">
        <v>128</v>
      </c>
      <c r="H101" s="177">
        <v>39.6</v>
      </c>
      <c r="I101" s="178"/>
      <c r="J101" s="179">
        <f>ROUND(I101*H101,2)</f>
        <v>0</v>
      </c>
      <c r="K101" s="175" t="s">
        <v>19</v>
      </c>
      <c r="L101" s="39"/>
      <c r="M101" s="180" t="s">
        <v>19</v>
      </c>
      <c r="N101" s="181" t="s">
        <v>43</v>
      </c>
      <c r="O101" s="64"/>
      <c r="P101" s="182">
        <f>O101*H101</f>
        <v>0</v>
      </c>
      <c r="Q101" s="182">
        <v>0</v>
      </c>
      <c r="R101" s="182">
        <f>Q101*H101</f>
        <v>0</v>
      </c>
      <c r="S101" s="182">
        <v>0</v>
      </c>
      <c r="T101" s="183">
        <f>S101*H101</f>
        <v>0</v>
      </c>
      <c r="U101" s="34"/>
      <c r="V101" s="34"/>
      <c r="W101" s="34"/>
      <c r="X101" s="34"/>
      <c r="Y101" s="34"/>
      <c r="Z101" s="34"/>
      <c r="AA101" s="34"/>
      <c r="AB101" s="34"/>
      <c r="AC101" s="34"/>
      <c r="AD101" s="34"/>
      <c r="AE101" s="34"/>
      <c r="AR101" s="184" t="s">
        <v>121</v>
      </c>
      <c r="AT101" s="184" t="s">
        <v>117</v>
      </c>
      <c r="AU101" s="184" t="s">
        <v>82</v>
      </c>
      <c r="AY101" s="17" t="s">
        <v>114</v>
      </c>
      <c r="BE101" s="185">
        <f>IF(N101="základní",J101,0)</f>
        <v>0</v>
      </c>
      <c r="BF101" s="185">
        <f>IF(N101="snížená",J101,0)</f>
        <v>0</v>
      </c>
      <c r="BG101" s="185">
        <f>IF(N101="zákl. přenesená",J101,0)</f>
        <v>0</v>
      </c>
      <c r="BH101" s="185">
        <f>IF(N101="sníž. přenesená",J101,0)</f>
        <v>0</v>
      </c>
      <c r="BI101" s="185">
        <f>IF(N101="nulová",J101,0)</f>
        <v>0</v>
      </c>
      <c r="BJ101" s="17" t="s">
        <v>80</v>
      </c>
      <c r="BK101" s="185">
        <f>ROUND(I101*H101,2)</f>
        <v>0</v>
      </c>
      <c r="BL101" s="17" t="s">
        <v>121</v>
      </c>
      <c r="BM101" s="184" t="s">
        <v>782</v>
      </c>
    </row>
    <row r="102" spans="1:65" s="2" customFormat="1" ht="19.2">
      <c r="A102" s="34"/>
      <c r="B102" s="35"/>
      <c r="C102" s="36"/>
      <c r="D102" s="186" t="s">
        <v>123</v>
      </c>
      <c r="E102" s="36"/>
      <c r="F102" s="187" t="s">
        <v>781</v>
      </c>
      <c r="G102" s="36"/>
      <c r="H102" s="36"/>
      <c r="I102" s="188"/>
      <c r="J102" s="36"/>
      <c r="K102" s="36"/>
      <c r="L102" s="39"/>
      <c r="M102" s="189"/>
      <c r="N102" s="190"/>
      <c r="O102" s="64"/>
      <c r="P102" s="64"/>
      <c r="Q102" s="64"/>
      <c r="R102" s="64"/>
      <c r="S102" s="64"/>
      <c r="T102" s="65"/>
      <c r="U102" s="34"/>
      <c r="V102" s="34"/>
      <c r="W102" s="34"/>
      <c r="X102" s="34"/>
      <c r="Y102" s="34"/>
      <c r="Z102" s="34"/>
      <c r="AA102" s="34"/>
      <c r="AB102" s="34"/>
      <c r="AC102" s="34"/>
      <c r="AD102" s="34"/>
      <c r="AE102" s="34"/>
      <c r="AT102" s="17" t="s">
        <v>123</v>
      </c>
      <c r="AU102" s="17" t="s">
        <v>82</v>
      </c>
    </row>
    <row r="103" spans="1:65" s="13" customFormat="1" ht="10.199999999999999">
      <c r="B103" s="202"/>
      <c r="C103" s="203"/>
      <c r="D103" s="186" t="s">
        <v>137</v>
      </c>
      <c r="E103" s="204" t="s">
        <v>19</v>
      </c>
      <c r="F103" s="205" t="s">
        <v>783</v>
      </c>
      <c r="G103" s="203"/>
      <c r="H103" s="206">
        <v>18</v>
      </c>
      <c r="I103" s="207"/>
      <c r="J103" s="203"/>
      <c r="K103" s="203"/>
      <c r="L103" s="208"/>
      <c r="M103" s="209"/>
      <c r="N103" s="210"/>
      <c r="O103" s="210"/>
      <c r="P103" s="210"/>
      <c r="Q103" s="210"/>
      <c r="R103" s="210"/>
      <c r="S103" s="210"/>
      <c r="T103" s="211"/>
      <c r="AT103" s="212" t="s">
        <v>137</v>
      </c>
      <c r="AU103" s="212" t="s">
        <v>82</v>
      </c>
      <c r="AV103" s="13" t="s">
        <v>82</v>
      </c>
      <c r="AW103" s="13" t="s">
        <v>33</v>
      </c>
      <c r="AX103" s="13" t="s">
        <v>72</v>
      </c>
      <c r="AY103" s="212" t="s">
        <v>114</v>
      </c>
    </row>
    <row r="104" spans="1:65" s="13" customFormat="1" ht="10.199999999999999">
      <c r="B104" s="202"/>
      <c r="C104" s="203"/>
      <c r="D104" s="186" t="s">
        <v>137</v>
      </c>
      <c r="E104" s="204" t="s">
        <v>19</v>
      </c>
      <c r="F104" s="205" t="s">
        <v>784</v>
      </c>
      <c r="G104" s="203"/>
      <c r="H104" s="206">
        <v>21.6</v>
      </c>
      <c r="I104" s="207"/>
      <c r="J104" s="203"/>
      <c r="K104" s="203"/>
      <c r="L104" s="208"/>
      <c r="M104" s="209"/>
      <c r="N104" s="210"/>
      <c r="O104" s="210"/>
      <c r="P104" s="210"/>
      <c r="Q104" s="210"/>
      <c r="R104" s="210"/>
      <c r="S104" s="210"/>
      <c r="T104" s="211"/>
      <c r="AT104" s="212" t="s">
        <v>137</v>
      </c>
      <c r="AU104" s="212" t="s">
        <v>82</v>
      </c>
      <c r="AV104" s="13" t="s">
        <v>82</v>
      </c>
      <c r="AW104" s="13" t="s">
        <v>33</v>
      </c>
      <c r="AX104" s="13" t="s">
        <v>72</v>
      </c>
      <c r="AY104" s="212" t="s">
        <v>114</v>
      </c>
    </row>
    <row r="105" spans="1:65" s="14" customFormat="1" ht="10.199999999999999">
      <c r="B105" s="213"/>
      <c r="C105" s="214"/>
      <c r="D105" s="186" t="s">
        <v>137</v>
      </c>
      <c r="E105" s="215" t="s">
        <v>19</v>
      </c>
      <c r="F105" s="216" t="s">
        <v>139</v>
      </c>
      <c r="G105" s="214"/>
      <c r="H105" s="217">
        <v>39.6</v>
      </c>
      <c r="I105" s="218"/>
      <c r="J105" s="214"/>
      <c r="K105" s="214"/>
      <c r="L105" s="219"/>
      <c r="M105" s="220"/>
      <c r="N105" s="221"/>
      <c r="O105" s="221"/>
      <c r="P105" s="221"/>
      <c r="Q105" s="221"/>
      <c r="R105" s="221"/>
      <c r="S105" s="221"/>
      <c r="T105" s="222"/>
      <c r="AT105" s="223" t="s">
        <v>137</v>
      </c>
      <c r="AU105" s="223" t="s">
        <v>82</v>
      </c>
      <c r="AV105" s="14" t="s">
        <v>121</v>
      </c>
      <c r="AW105" s="14" t="s">
        <v>33</v>
      </c>
      <c r="AX105" s="14" t="s">
        <v>80</v>
      </c>
      <c r="AY105" s="223" t="s">
        <v>114</v>
      </c>
    </row>
    <row r="106" spans="1:65" s="2" customFormat="1" ht="22.2" customHeight="1">
      <c r="A106" s="34"/>
      <c r="B106" s="35"/>
      <c r="C106" s="173" t="s">
        <v>115</v>
      </c>
      <c r="D106" s="173" t="s">
        <v>117</v>
      </c>
      <c r="E106" s="174" t="s">
        <v>785</v>
      </c>
      <c r="F106" s="175" t="s">
        <v>786</v>
      </c>
      <c r="G106" s="176" t="s">
        <v>128</v>
      </c>
      <c r="H106" s="177">
        <v>36</v>
      </c>
      <c r="I106" s="178"/>
      <c r="J106" s="179">
        <f>ROUND(I106*H106,2)</f>
        <v>0</v>
      </c>
      <c r="K106" s="175" t="s">
        <v>19</v>
      </c>
      <c r="L106" s="39"/>
      <c r="M106" s="180" t="s">
        <v>19</v>
      </c>
      <c r="N106" s="181" t="s">
        <v>43</v>
      </c>
      <c r="O106" s="64"/>
      <c r="P106" s="182">
        <f>O106*H106</f>
        <v>0</v>
      </c>
      <c r="Q106" s="182">
        <v>0</v>
      </c>
      <c r="R106" s="182">
        <f>Q106*H106</f>
        <v>0</v>
      </c>
      <c r="S106" s="182">
        <v>0</v>
      </c>
      <c r="T106" s="183">
        <f>S106*H106</f>
        <v>0</v>
      </c>
      <c r="U106" s="34"/>
      <c r="V106" s="34"/>
      <c r="W106" s="34"/>
      <c r="X106" s="34"/>
      <c r="Y106" s="34"/>
      <c r="Z106" s="34"/>
      <c r="AA106" s="34"/>
      <c r="AB106" s="34"/>
      <c r="AC106" s="34"/>
      <c r="AD106" s="34"/>
      <c r="AE106" s="34"/>
      <c r="AR106" s="184" t="s">
        <v>121</v>
      </c>
      <c r="AT106" s="184" t="s">
        <v>117</v>
      </c>
      <c r="AU106" s="184" t="s">
        <v>82</v>
      </c>
      <c r="AY106" s="17" t="s">
        <v>114</v>
      </c>
      <c r="BE106" s="185">
        <f>IF(N106="základní",J106,0)</f>
        <v>0</v>
      </c>
      <c r="BF106" s="185">
        <f>IF(N106="snížená",J106,0)</f>
        <v>0</v>
      </c>
      <c r="BG106" s="185">
        <f>IF(N106="zákl. přenesená",J106,0)</f>
        <v>0</v>
      </c>
      <c r="BH106" s="185">
        <f>IF(N106="sníž. přenesená",J106,0)</f>
        <v>0</v>
      </c>
      <c r="BI106" s="185">
        <f>IF(N106="nulová",J106,0)</f>
        <v>0</v>
      </c>
      <c r="BJ106" s="17" t="s">
        <v>80</v>
      </c>
      <c r="BK106" s="185">
        <f>ROUND(I106*H106,2)</f>
        <v>0</v>
      </c>
      <c r="BL106" s="17" t="s">
        <v>121</v>
      </c>
      <c r="BM106" s="184" t="s">
        <v>787</v>
      </c>
    </row>
    <row r="107" spans="1:65" s="2" customFormat="1" ht="19.2">
      <c r="A107" s="34"/>
      <c r="B107" s="35"/>
      <c r="C107" s="36"/>
      <c r="D107" s="186" t="s">
        <v>123</v>
      </c>
      <c r="E107" s="36"/>
      <c r="F107" s="187" t="s">
        <v>786</v>
      </c>
      <c r="G107" s="36"/>
      <c r="H107" s="36"/>
      <c r="I107" s="188"/>
      <c r="J107" s="36"/>
      <c r="K107" s="36"/>
      <c r="L107" s="39"/>
      <c r="M107" s="189"/>
      <c r="N107" s="190"/>
      <c r="O107" s="64"/>
      <c r="P107" s="64"/>
      <c r="Q107" s="64"/>
      <c r="R107" s="64"/>
      <c r="S107" s="64"/>
      <c r="T107" s="65"/>
      <c r="U107" s="34"/>
      <c r="V107" s="34"/>
      <c r="W107" s="34"/>
      <c r="X107" s="34"/>
      <c r="Y107" s="34"/>
      <c r="Z107" s="34"/>
      <c r="AA107" s="34"/>
      <c r="AB107" s="34"/>
      <c r="AC107" s="34"/>
      <c r="AD107" s="34"/>
      <c r="AE107" s="34"/>
      <c r="AT107" s="17" t="s">
        <v>123</v>
      </c>
      <c r="AU107" s="17" t="s">
        <v>82</v>
      </c>
    </row>
    <row r="108" spans="1:65" s="13" customFormat="1" ht="10.199999999999999">
      <c r="B108" s="202"/>
      <c r="C108" s="203"/>
      <c r="D108" s="186" t="s">
        <v>137</v>
      </c>
      <c r="E108" s="204" t="s">
        <v>19</v>
      </c>
      <c r="F108" s="205" t="s">
        <v>783</v>
      </c>
      <c r="G108" s="203"/>
      <c r="H108" s="206">
        <v>18</v>
      </c>
      <c r="I108" s="207"/>
      <c r="J108" s="203"/>
      <c r="K108" s="203"/>
      <c r="L108" s="208"/>
      <c r="M108" s="209"/>
      <c r="N108" s="210"/>
      <c r="O108" s="210"/>
      <c r="P108" s="210"/>
      <c r="Q108" s="210"/>
      <c r="R108" s="210"/>
      <c r="S108" s="210"/>
      <c r="T108" s="211"/>
      <c r="AT108" s="212" t="s">
        <v>137</v>
      </c>
      <c r="AU108" s="212" t="s">
        <v>82</v>
      </c>
      <c r="AV108" s="13" t="s">
        <v>82</v>
      </c>
      <c r="AW108" s="13" t="s">
        <v>33</v>
      </c>
      <c r="AX108" s="13" t="s">
        <v>72</v>
      </c>
      <c r="AY108" s="212" t="s">
        <v>114</v>
      </c>
    </row>
    <row r="109" spans="1:65" s="13" customFormat="1" ht="10.199999999999999">
      <c r="B109" s="202"/>
      <c r="C109" s="203"/>
      <c r="D109" s="186" t="s">
        <v>137</v>
      </c>
      <c r="E109" s="204" t="s">
        <v>19</v>
      </c>
      <c r="F109" s="205" t="s">
        <v>788</v>
      </c>
      <c r="G109" s="203"/>
      <c r="H109" s="206">
        <v>18</v>
      </c>
      <c r="I109" s="207"/>
      <c r="J109" s="203"/>
      <c r="K109" s="203"/>
      <c r="L109" s="208"/>
      <c r="M109" s="209"/>
      <c r="N109" s="210"/>
      <c r="O109" s="210"/>
      <c r="P109" s="210"/>
      <c r="Q109" s="210"/>
      <c r="R109" s="210"/>
      <c r="S109" s="210"/>
      <c r="T109" s="211"/>
      <c r="AT109" s="212" t="s">
        <v>137</v>
      </c>
      <c r="AU109" s="212" t="s">
        <v>82</v>
      </c>
      <c r="AV109" s="13" t="s">
        <v>82</v>
      </c>
      <c r="AW109" s="13" t="s">
        <v>33</v>
      </c>
      <c r="AX109" s="13" t="s">
        <v>72</v>
      </c>
      <c r="AY109" s="212" t="s">
        <v>114</v>
      </c>
    </row>
    <row r="110" spans="1:65" s="14" customFormat="1" ht="10.199999999999999">
      <c r="B110" s="213"/>
      <c r="C110" s="214"/>
      <c r="D110" s="186" t="s">
        <v>137</v>
      </c>
      <c r="E110" s="215" t="s">
        <v>19</v>
      </c>
      <c r="F110" s="216" t="s">
        <v>139</v>
      </c>
      <c r="G110" s="214"/>
      <c r="H110" s="217">
        <v>36</v>
      </c>
      <c r="I110" s="218"/>
      <c r="J110" s="214"/>
      <c r="K110" s="214"/>
      <c r="L110" s="219"/>
      <c r="M110" s="220"/>
      <c r="N110" s="221"/>
      <c r="O110" s="221"/>
      <c r="P110" s="221"/>
      <c r="Q110" s="221"/>
      <c r="R110" s="221"/>
      <c r="S110" s="221"/>
      <c r="T110" s="222"/>
      <c r="AT110" s="223" t="s">
        <v>137</v>
      </c>
      <c r="AU110" s="223" t="s">
        <v>82</v>
      </c>
      <c r="AV110" s="14" t="s">
        <v>121</v>
      </c>
      <c r="AW110" s="14" t="s">
        <v>33</v>
      </c>
      <c r="AX110" s="14" t="s">
        <v>80</v>
      </c>
      <c r="AY110" s="223" t="s">
        <v>114</v>
      </c>
    </row>
    <row r="111" spans="1:65" s="2" customFormat="1" ht="13.8" customHeight="1">
      <c r="A111" s="34"/>
      <c r="B111" s="35"/>
      <c r="C111" s="192" t="s">
        <v>148</v>
      </c>
      <c r="D111" s="192" t="s">
        <v>131</v>
      </c>
      <c r="E111" s="193" t="s">
        <v>789</v>
      </c>
      <c r="F111" s="194" t="s">
        <v>790</v>
      </c>
      <c r="G111" s="195" t="s">
        <v>134</v>
      </c>
      <c r="H111" s="196">
        <v>54</v>
      </c>
      <c r="I111" s="197"/>
      <c r="J111" s="198">
        <f>ROUND(I111*H111,2)</f>
        <v>0</v>
      </c>
      <c r="K111" s="194" t="s">
        <v>19</v>
      </c>
      <c r="L111" s="199"/>
      <c r="M111" s="200" t="s">
        <v>19</v>
      </c>
      <c r="N111" s="201" t="s">
        <v>43</v>
      </c>
      <c r="O111" s="64"/>
      <c r="P111" s="182">
        <f>O111*H111</f>
        <v>0</v>
      </c>
      <c r="Q111" s="182">
        <v>0</v>
      </c>
      <c r="R111" s="182">
        <f>Q111*H111</f>
        <v>0</v>
      </c>
      <c r="S111" s="182">
        <v>0</v>
      </c>
      <c r="T111" s="183">
        <f>S111*H111</f>
        <v>0</v>
      </c>
      <c r="U111" s="34"/>
      <c r="V111" s="34"/>
      <c r="W111" s="34"/>
      <c r="X111" s="34"/>
      <c r="Y111" s="34"/>
      <c r="Z111" s="34"/>
      <c r="AA111" s="34"/>
      <c r="AB111" s="34"/>
      <c r="AC111" s="34"/>
      <c r="AD111" s="34"/>
      <c r="AE111" s="34"/>
      <c r="AR111" s="184" t="s">
        <v>135</v>
      </c>
      <c r="AT111" s="184" t="s">
        <v>131</v>
      </c>
      <c r="AU111" s="184" t="s">
        <v>82</v>
      </c>
      <c r="AY111" s="17" t="s">
        <v>114</v>
      </c>
      <c r="BE111" s="185">
        <f>IF(N111="základní",J111,0)</f>
        <v>0</v>
      </c>
      <c r="BF111" s="185">
        <f>IF(N111="snížená",J111,0)</f>
        <v>0</v>
      </c>
      <c r="BG111" s="185">
        <f>IF(N111="zákl. přenesená",J111,0)</f>
        <v>0</v>
      </c>
      <c r="BH111" s="185">
        <f>IF(N111="sníž. přenesená",J111,0)</f>
        <v>0</v>
      </c>
      <c r="BI111" s="185">
        <f>IF(N111="nulová",J111,0)</f>
        <v>0</v>
      </c>
      <c r="BJ111" s="17" t="s">
        <v>80</v>
      </c>
      <c r="BK111" s="185">
        <f>ROUND(I111*H111,2)</f>
        <v>0</v>
      </c>
      <c r="BL111" s="17" t="s">
        <v>121</v>
      </c>
      <c r="BM111" s="184" t="s">
        <v>791</v>
      </c>
    </row>
    <row r="112" spans="1:65" s="2" customFormat="1" ht="10.199999999999999">
      <c r="A112" s="34"/>
      <c r="B112" s="35"/>
      <c r="C112" s="36"/>
      <c r="D112" s="186" t="s">
        <v>123</v>
      </c>
      <c r="E112" s="36"/>
      <c r="F112" s="187" t="s">
        <v>790</v>
      </c>
      <c r="G112" s="36"/>
      <c r="H112" s="36"/>
      <c r="I112" s="188"/>
      <c r="J112" s="36"/>
      <c r="K112" s="36"/>
      <c r="L112" s="39"/>
      <c r="M112" s="189"/>
      <c r="N112" s="190"/>
      <c r="O112" s="64"/>
      <c r="P112" s="64"/>
      <c r="Q112" s="64"/>
      <c r="R112" s="64"/>
      <c r="S112" s="64"/>
      <c r="T112" s="65"/>
      <c r="U112" s="34"/>
      <c r="V112" s="34"/>
      <c r="W112" s="34"/>
      <c r="X112" s="34"/>
      <c r="Y112" s="34"/>
      <c r="Z112" s="34"/>
      <c r="AA112" s="34"/>
      <c r="AB112" s="34"/>
      <c r="AC112" s="34"/>
      <c r="AD112" s="34"/>
      <c r="AE112" s="34"/>
      <c r="AT112" s="17" t="s">
        <v>123</v>
      </c>
      <c r="AU112" s="17" t="s">
        <v>82</v>
      </c>
    </row>
    <row r="113" spans="1:65" s="13" customFormat="1" ht="10.199999999999999">
      <c r="B113" s="202"/>
      <c r="C113" s="203"/>
      <c r="D113" s="186" t="s">
        <v>137</v>
      </c>
      <c r="E113" s="204" t="s">
        <v>19</v>
      </c>
      <c r="F113" s="205" t="s">
        <v>792</v>
      </c>
      <c r="G113" s="203"/>
      <c r="H113" s="206">
        <v>54</v>
      </c>
      <c r="I113" s="207"/>
      <c r="J113" s="203"/>
      <c r="K113" s="203"/>
      <c r="L113" s="208"/>
      <c r="M113" s="209"/>
      <c r="N113" s="210"/>
      <c r="O113" s="210"/>
      <c r="P113" s="210"/>
      <c r="Q113" s="210"/>
      <c r="R113" s="210"/>
      <c r="S113" s="210"/>
      <c r="T113" s="211"/>
      <c r="AT113" s="212" t="s">
        <v>137</v>
      </c>
      <c r="AU113" s="212" t="s">
        <v>82</v>
      </c>
      <c r="AV113" s="13" t="s">
        <v>82</v>
      </c>
      <c r="AW113" s="13" t="s">
        <v>33</v>
      </c>
      <c r="AX113" s="13" t="s">
        <v>72</v>
      </c>
      <c r="AY113" s="212" t="s">
        <v>114</v>
      </c>
    </row>
    <row r="114" spans="1:65" s="14" customFormat="1" ht="10.199999999999999">
      <c r="B114" s="213"/>
      <c r="C114" s="214"/>
      <c r="D114" s="186" t="s">
        <v>137</v>
      </c>
      <c r="E114" s="215" t="s">
        <v>19</v>
      </c>
      <c r="F114" s="216" t="s">
        <v>139</v>
      </c>
      <c r="G114" s="214"/>
      <c r="H114" s="217">
        <v>54</v>
      </c>
      <c r="I114" s="218"/>
      <c r="J114" s="214"/>
      <c r="K114" s="214"/>
      <c r="L114" s="219"/>
      <c r="M114" s="220"/>
      <c r="N114" s="221"/>
      <c r="O114" s="221"/>
      <c r="P114" s="221"/>
      <c r="Q114" s="221"/>
      <c r="R114" s="221"/>
      <c r="S114" s="221"/>
      <c r="T114" s="222"/>
      <c r="AT114" s="223" t="s">
        <v>137</v>
      </c>
      <c r="AU114" s="223" t="s">
        <v>82</v>
      </c>
      <c r="AV114" s="14" t="s">
        <v>121</v>
      </c>
      <c r="AW114" s="14" t="s">
        <v>33</v>
      </c>
      <c r="AX114" s="14" t="s">
        <v>80</v>
      </c>
      <c r="AY114" s="223" t="s">
        <v>114</v>
      </c>
    </row>
    <row r="115" spans="1:65" s="2" customFormat="1" ht="22.2" customHeight="1">
      <c r="A115" s="34"/>
      <c r="B115" s="35"/>
      <c r="C115" s="173" t="s">
        <v>153</v>
      </c>
      <c r="D115" s="173" t="s">
        <v>117</v>
      </c>
      <c r="E115" s="174" t="s">
        <v>793</v>
      </c>
      <c r="F115" s="175" t="s">
        <v>794</v>
      </c>
      <c r="G115" s="176" t="s">
        <v>128</v>
      </c>
      <c r="H115" s="177">
        <v>39.6</v>
      </c>
      <c r="I115" s="178"/>
      <c r="J115" s="179">
        <f>ROUND(I115*H115,2)</f>
        <v>0</v>
      </c>
      <c r="K115" s="175" t="s">
        <v>19</v>
      </c>
      <c r="L115" s="39"/>
      <c r="M115" s="180" t="s">
        <v>19</v>
      </c>
      <c r="N115" s="181" t="s">
        <v>43</v>
      </c>
      <c r="O115" s="64"/>
      <c r="P115" s="182">
        <f>O115*H115</f>
        <v>0</v>
      </c>
      <c r="Q115" s="182">
        <v>0</v>
      </c>
      <c r="R115" s="182">
        <f>Q115*H115</f>
        <v>0</v>
      </c>
      <c r="S115" s="182">
        <v>0</v>
      </c>
      <c r="T115" s="183">
        <f>S115*H115</f>
        <v>0</v>
      </c>
      <c r="U115" s="34"/>
      <c r="V115" s="34"/>
      <c r="W115" s="34"/>
      <c r="X115" s="34"/>
      <c r="Y115" s="34"/>
      <c r="Z115" s="34"/>
      <c r="AA115" s="34"/>
      <c r="AB115" s="34"/>
      <c r="AC115" s="34"/>
      <c r="AD115" s="34"/>
      <c r="AE115" s="34"/>
      <c r="AR115" s="184" t="s">
        <v>121</v>
      </c>
      <c r="AT115" s="184" t="s">
        <v>117</v>
      </c>
      <c r="AU115" s="184" t="s">
        <v>82</v>
      </c>
      <c r="AY115" s="17" t="s">
        <v>114</v>
      </c>
      <c r="BE115" s="185">
        <f>IF(N115="základní",J115,0)</f>
        <v>0</v>
      </c>
      <c r="BF115" s="185">
        <f>IF(N115="snížená",J115,0)</f>
        <v>0</v>
      </c>
      <c r="BG115" s="185">
        <f>IF(N115="zákl. přenesená",J115,0)</f>
        <v>0</v>
      </c>
      <c r="BH115" s="185">
        <f>IF(N115="sníž. přenesená",J115,0)</f>
        <v>0</v>
      </c>
      <c r="BI115" s="185">
        <f>IF(N115="nulová",J115,0)</f>
        <v>0</v>
      </c>
      <c r="BJ115" s="17" t="s">
        <v>80</v>
      </c>
      <c r="BK115" s="185">
        <f>ROUND(I115*H115,2)</f>
        <v>0</v>
      </c>
      <c r="BL115" s="17" t="s">
        <v>121</v>
      </c>
      <c r="BM115" s="184" t="s">
        <v>795</v>
      </c>
    </row>
    <row r="116" spans="1:65" s="2" customFormat="1" ht="19.2">
      <c r="A116" s="34"/>
      <c r="B116" s="35"/>
      <c r="C116" s="36"/>
      <c r="D116" s="186" t="s">
        <v>123</v>
      </c>
      <c r="E116" s="36"/>
      <c r="F116" s="187" t="s">
        <v>794</v>
      </c>
      <c r="G116" s="36"/>
      <c r="H116" s="36"/>
      <c r="I116" s="188"/>
      <c r="J116" s="36"/>
      <c r="K116" s="36"/>
      <c r="L116" s="39"/>
      <c r="M116" s="189"/>
      <c r="N116" s="190"/>
      <c r="O116" s="64"/>
      <c r="P116" s="64"/>
      <c r="Q116" s="64"/>
      <c r="R116" s="64"/>
      <c r="S116" s="64"/>
      <c r="T116" s="65"/>
      <c r="U116" s="34"/>
      <c r="V116" s="34"/>
      <c r="W116" s="34"/>
      <c r="X116" s="34"/>
      <c r="Y116" s="34"/>
      <c r="Z116" s="34"/>
      <c r="AA116" s="34"/>
      <c r="AB116" s="34"/>
      <c r="AC116" s="34"/>
      <c r="AD116" s="34"/>
      <c r="AE116" s="34"/>
      <c r="AT116" s="17" t="s">
        <v>123</v>
      </c>
      <c r="AU116" s="17" t="s">
        <v>82</v>
      </c>
    </row>
    <row r="117" spans="1:65" s="13" customFormat="1" ht="10.199999999999999">
      <c r="B117" s="202"/>
      <c r="C117" s="203"/>
      <c r="D117" s="186" t="s">
        <v>137</v>
      </c>
      <c r="E117" s="204" t="s">
        <v>19</v>
      </c>
      <c r="F117" s="205" t="s">
        <v>796</v>
      </c>
      <c r="G117" s="203"/>
      <c r="H117" s="206">
        <v>39.6</v>
      </c>
      <c r="I117" s="207"/>
      <c r="J117" s="203"/>
      <c r="K117" s="203"/>
      <c r="L117" s="208"/>
      <c r="M117" s="209"/>
      <c r="N117" s="210"/>
      <c r="O117" s="210"/>
      <c r="P117" s="210"/>
      <c r="Q117" s="210"/>
      <c r="R117" s="210"/>
      <c r="S117" s="210"/>
      <c r="T117" s="211"/>
      <c r="AT117" s="212" t="s">
        <v>137</v>
      </c>
      <c r="AU117" s="212" t="s">
        <v>82</v>
      </c>
      <c r="AV117" s="13" t="s">
        <v>82</v>
      </c>
      <c r="AW117" s="13" t="s">
        <v>33</v>
      </c>
      <c r="AX117" s="13" t="s">
        <v>72</v>
      </c>
      <c r="AY117" s="212" t="s">
        <v>114</v>
      </c>
    </row>
    <row r="118" spans="1:65" s="14" customFormat="1" ht="10.199999999999999">
      <c r="B118" s="213"/>
      <c r="C118" s="214"/>
      <c r="D118" s="186" t="s">
        <v>137</v>
      </c>
      <c r="E118" s="215" t="s">
        <v>19</v>
      </c>
      <c r="F118" s="216" t="s">
        <v>139</v>
      </c>
      <c r="G118" s="214"/>
      <c r="H118" s="217">
        <v>39.6</v>
      </c>
      <c r="I118" s="218"/>
      <c r="J118" s="214"/>
      <c r="K118" s="214"/>
      <c r="L118" s="219"/>
      <c r="M118" s="220"/>
      <c r="N118" s="221"/>
      <c r="O118" s="221"/>
      <c r="P118" s="221"/>
      <c r="Q118" s="221"/>
      <c r="R118" s="221"/>
      <c r="S118" s="221"/>
      <c r="T118" s="222"/>
      <c r="AT118" s="223" t="s">
        <v>137</v>
      </c>
      <c r="AU118" s="223" t="s">
        <v>82</v>
      </c>
      <c r="AV118" s="14" t="s">
        <v>121</v>
      </c>
      <c r="AW118" s="14" t="s">
        <v>33</v>
      </c>
      <c r="AX118" s="14" t="s">
        <v>80</v>
      </c>
      <c r="AY118" s="223" t="s">
        <v>114</v>
      </c>
    </row>
    <row r="119" spans="1:65" s="2" customFormat="1" ht="13.8" customHeight="1">
      <c r="A119" s="34"/>
      <c r="B119" s="35"/>
      <c r="C119" s="173" t="s">
        <v>135</v>
      </c>
      <c r="D119" s="173" t="s">
        <v>117</v>
      </c>
      <c r="E119" s="174" t="s">
        <v>797</v>
      </c>
      <c r="F119" s="175" t="s">
        <v>798</v>
      </c>
      <c r="G119" s="176" t="s">
        <v>128</v>
      </c>
      <c r="H119" s="177">
        <v>39.6</v>
      </c>
      <c r="I119" s="178"/>
      <c r="J119" s="179">
        <f>ROUND(I119*H119,2)</f>
        <v>0</v>
      </c>
      <c r="K119" s="175" t="s">
        <v>19</v>
      </c>
      <c r="L119" s="39"/>
      <c r="M119" s="180" t="s">
        <v>19</v>
      </c>
      <c r="N119" s="181" t="s">
        <v>43</v>
      </c>
      <c r="O119" s="64"/>
      <c r="P119" s="182">
        <f>O119*H119</f>
        <v>0</v>
      </c>
      <c r="Q119" s="182">
        <v>0</v>
      </c>
      <c r="R119" s="182">
        <f>Q119*H119</f>
        <v>0</v>
      </c>
      <c r="S119" s="182">
        <v>0</v>
      </c>
      <c r="T119" s="183">
        <f>S119*H119</f>
        <v>0</v>
      </c>
      <c r="U119" s="34"/>
      <c r="V119" s="34"/>
      <c r="W119" s="34"/>
      <c r="X119" s="34"/>
      <c r="Y119" s="34"/>
      <c r="Z119" s="34"/>
      <c r="AA119" s="34"/>
      <c r="AB119" s="34"/>
      <c r="AC119" s="34"/>
      <c r="AD119" s="34"/>
      <c r="AE119" s="34"/>
      <c r="AR119" s="184" t="s">
        <v>121</v>
      </c>
      <c r="AT119" s="184" t="s">
        <v>117</v>
      </c>
      <c r="AU119" s="184" t="s">
        <v>82</v>
      </c>
      <c r="AY119" s="17" t="s">
        <v>114</v>
      </c>
      <c r="BE119" s="185">
        <f>IF(N119="základní",J119,0)</f>
        <v>0</v>
      </c>
      <c r="BF119" s="185">
        <f>IF(N119="snížená",J119,0)</f>
        <v>0</v>
      </c>
      <c r="BG119" s="185">
        <f>IF(N119="zákl. přenesená",J119,0)</f>
        <v>0</v>
      </c>
      <c r="BH119" s="185">
        <f>IF(N119="sníž. přenesená",J119,0)</f>
        <v>0</v>
      </c>
      <c r="BI119" s="185">
        <f>IF(N119="nulová",J119,0)</f>
        <v>0</v>
      </c>
      <c r="BJ119" s="17" t="s">
        <v>80</v>
      </c>
      <c r="BK119" s="185">
        <f>ROUND(I119*H119,2)</f>
        <v>0</v>
      </c>
      <c r="BL119" s="17" t="s">
        <v>121</v>
      </c>
      <c r="BM119" s="184" t="s">
        <v>799</v>
      </c>
    </row>
    <row r="120" spans="1:65" s="2" customFormat="1" ht="10.199999999999999">
      <c r="A120" s="34"/>
      <c r="B120" s="35"/>
      <c r="C120" s="36"/>
      <c r="D120" s="186" t="s">
        <v>123</v>
      </c>
      <c r="E120" s="36"/>
      <c r="F120" s="187" t="s">
        <v>798</v>
      </c>
      <c r="G120" s="36"/>
      <c r="H120" s="36"/>
      <c r="I120" s="188"/>
      <c r="J120" s="36"/>
      <c r="K120" s="36"/>
      <c r="L120" s="39"/>
      <c r="M120" s="189"/>
      <c r="N120" s="190"/>
      <c r="O120" s="64"/>
      <c r="P120" s="64"/>
      <c r="Q120" s="64"/>
      <c r="R120" s="64"/>
      <c r="S120" s="64"/>
      <c r="T120" s="65"/>
      <c r="U120" s="34"/>
      <c r="V120" s="34"/>
      <c r="W120" s="34"/>
      <c r="X120" s="34"/>
      <c r="Y120" s="34"/>
      <c r="Z120" s="34"/>
      <c r="AA120" s="34"/>
      <c r="AB120" s="34"/>
      <c r="AC120" s="34"/>
      <c r="AD120" s="34"/>
      <c r="AE120" s="34"/>
      <c r="AT120" s="17" t="s">
        <v>123</v>
      </c>
      <c r="AU120" s="17" t="s">
        <v>82</v>
      </c>
    </row>
    <row r="121" spans="1:65" s="12" customFormat="1" ht="22.8" customHeight="1">
      <c r="B121" s="157"/>
      <c r="C121" s="158"/>
      <c r="D121" s="159" t="s">
        <v>71</v>
      </c>
      <c r="E121" s="171" t="s">
        <v>82</v>
      </c>
      <c r="F121" s="171" t="s">
        <v>800</v>
      </c>
      <c r="G121" s="158"/>
      <c r="H121" s="158"/>
      <c r="I121" s="161"/>
      <c r="J121" s="172">
        <f>BK121</f>
        <v>0</v>
      </c>
      <c r="K121" s="158"/>
      <c r="L121" s="163"/>
      <c r="M121" s="164"/>
      <c r="N121" s="165"/>
      <c r="O121" s="165"/>
      <c r="P121" s="166">
        <v>0</v>
      </c>
      <c r="Q121" s="165"/>
      <c r="R121" s="166">
        <v>0</v>
      </c>
      <c r="S121" s="165"/>
      <c r="T121" s="167">
        <v>0</v>
      </c>
      <c r="AR121" s="168" t="s">
        <v>80</v>
      </c>
      <c r="AT121" s="169" t="s">
        <v>71</v>
      </c>
      <c r="AU121" s="169" t="s">
        <v>80</v>
      </c>
      <c r="AY121" s="168" t="s">
        <v>114</v>
      </c>
      <c r="BK121" s="170">
        <v>0</v>
      </c>
    </row>
    <row r="122" spans="1:65" s="12" customFormat="1" ht="22.8" customHeight="1">
      <c r="B122" s="157"/>
      <c r="C122" s="158"/>
      <c r="D122" s="159" t="s">
        <v>71</v>
      </c>
      <c r="E122" s="171" t="s">
        <v>121</v>
      </c>
      <c r="F122" s="171" t="s">
        <v>801</v>
      </c>
      <c r="G122" s="158"/>
      <c r="H122" s="158"/>
      <c r="I122" s="161"/>
      <c r="J122" s="172">
        <f>BK122</f>
        <v>0</v>
      </c>
      <c r="K122" s="158"/>
      <c r="L122" s="163"/>
      <c r="M122" s="164"/>
      <c r="N122" s="165"/>
      <c r="O122" s="165"/>
      <c r="P122" s="166">
        <f>SUM(P123:P130)</f>
        <v>0</v>
      </c>
      <c r="Q122" s="165"/>
      <c r="R122" s="166">
        <f>SUM(R123:R130)</f>
        <v>0</v>
      </c>
      <c r="S122" s="165"/>
      <c r="T122" s="167">
        <f>SUM(T123:T130)</f>
        <v>0</v>
      </c>
      <c r="AR122" s="168" t="s">
        <v>80</v>
      </c>
      <c r="AT122" s="169" t="s">
        <v>71</v>
      </c>
      <c r="AU122" s="169" t="s">
        <v>80</v>
      </c>
      <c r="AY122" s="168" t="s">
        <v>114</v>
      </c>
      <c r="BK122" s="170">
        <f>SUM(BK123:BK130)</f>
        <v>0</v>
      </c>
    </row>
    <row r="123" spans="1:65" s="2" customFormat="1" ht="22.2" customHeight="1">
      <c r="A123" s="34"/>
      <c r="B123" s="35"/>
      <c r="C123" s="173" t="s">
        <v>163</v>
      </c>
      <c r="D123" s="173" t="s">
        <v>117</v>
      </c>
      <c r="E123" s="174" t="s">
        <v>802</v>
      </c>
      <c r="F123" s="175" t="s">
        <v>803</v>
      </c>
      <c r="G123" s="176" t="s">
        <v>120</v>
      </c>
      <c r="H123" s="177">
        <v>72</v>
      </c>
      <c r="I123" s="178"/>
      <c r="J123" s="179">
        <f>ROUND(I123*H123,2)</f>
        <v>0</v>
      </c>
      <c r="K123" s="175" t="s">
        <v>19</v>
      </c>
      <c r="L123" s="39"/>
      <c r="M123" s="180" t="s">
        <v>19</v>
      </c>
      <c r="N123" s="181" t="s">
        <v>43</v>
      </c>
      <c r="O123" s="64"/>
      <c r="P123" s="182">
        <f>O123*H123</f>
        <v>0</v>
      </c>
      <c r="Q123" s="182">
        <v>0</v>
      </c>
      <c r="R123" s="182">
        <f>Q123*H123</f>
        <v>0</v>
      </c>
      <c r="S123" s="182">
        <v>0</v>
      </c>
      <c r="T123" s="183">
        <f>S123*H123</f>
        <v>0</v>
      </c>
      <c r="U123" s="34"/>
      <c r="V123" s="34"/>
      <c r="W123" s="34"/>
      <c r="X123" s="34"/>
      <c r="Y123" s="34"/>
      <c r="Z123" s="34"/>
      <c r="AA123" s="34"/>
      <c r="AB123" s="34"/>
      <c r="AC123" s="34"/>
      <c r="AD123" s="34"/>
      <c r="AE123" s="34"/>
      <c r="AR123" s="184" t="s">
        <v>121</v>
      </c>
      <c r="AT123" s="184" t="s">
        <v>117</v>
      </c>
      <c r="AU123" s="184" t="s">
        <v>82</v>
      </c>
      <c r="AY123" s="17" t="s">
        <v>114</v>
      </c>
      <c r="BE123" s="185">
        <f>IF(N123="základní",J123,0)</f>
        <v>0</v>
      </c>
      <c r="BF123" s="185">
        <f>IF(N123="snížená",J123,0)</f>
        <v>0</v>
      </c>
      <c r="BG123" s="185">
        <f>IF(N123="zákl. přenesená",J123,0)</f>
        <v>0</v>
      </c>
      <c r="BH123" s="185">
        <f>IF(N123="sníž. přenesená",J123,0)</f>
        <v>0</v>
      </c>
      <c r="BI123" s="185">
        <f>IF(N123="nulová",J123,0)</f>
        <v>0</v>
      </c>
      <c r="BJ123" s="17" t="s">
        <v>80</v>
      </c>
      <c r="BK123" s="185">
        <f>ROUND(I123*H123,2)</f>
        <v>0</v>
      </c>
      <c r="BL123" s="17" t="s">
        <v>121</v>
      </c>
      <c r="BM123" s="184" t="s">
        <v>804</v>
      </c>
    </row>
    <row r="124" spans="1:65" s="2" customFormat="1" ht="10.199999999999999">
      <c r="A124" s="34"/>
      <c r="B124" s="35"/>
      <c r="C124" s="36"/>
      <c r="D124" s="186" t="s">
        <v>123</v>
      </c>
      <c r="E124" s="36"/>
      <c r="F124" s="187" t="s">
        <v>803</v>
      </c>
      <c r="G124" s="36"/>
      <c r="H124" s="36"/>
      <c r="I124" s="188"/>
      <c r="J124" s="36"/>
      <c r="K124" s="36"/>
      <c r="L124" s="39"/>
      <c r="M124" s="189"/>
      <c r="N124" s="190"/>
      <c r="O124" s="64"/>
      <c r="P124" s="64"/>
      <c r="Q124" s="64"/>
      <c r="R124" s="64"/>
      <c r="S124" s="64"/>
      <c r="T124" s="65"/>
      <c r="U124" s="34"/>
      <c r="V124" s="34"/>
      <c r="W124" s="34"/>
      <c r="X124" s="34"/>
      <c r="Y124" s="34"/>
      <c r="Z124" s="34"/>
      <c r="AA124" s="34"/>
      <c r="AB124" s="34"/>
      <c r="AC124" s="34"/>
      <c r="AD124" s="34"/>
      <c r="AE124" s="34"/>
      <c r="AT124" s="17" t="s">
        <v>123</v>
      </c>
      <c r="AU124" s="17" t="s">
        <v>82</v>
      </c>
    </row>
    <row r="125" spans="1:65" s="13" customFormat="1" ht="10.199999999999999">
      <c r="B125" s="202"/>
      <c r="C125" s="203"/>
      <c r="D125" s="186" t="s">
        <v>137</v>
      </c>
      <c r="E125" s="204" t="s">
        <v>19</v>
      </c>
      <c r="F125" s="205" t="s">
        <v>805</v>
      </c>
      <c r="G125" s="203"/>
      <c r="H125" s="206">
        <v>72</v>
      </c>
      <c r="I125" s="207"/>
      <c r="J125" s="203"/>
      <c r="K125" s="203"/>
      <c r="L125" s="208"/>
      <c r="M125" s="209"/>
      <c r="N125" s="210"/>
      <c r="O125" s="210"/>
      <c r="P125" s="210"/>
      <c r="Q125" s="210"/>
      <c r="R125" s="210"/>
      <c r="S125" s="210"/>
      <c r="T125" s="211"/>
      <c r="AT125" s="212" t="s">
        <v>137</v>
      </c>
      <c r="AU125" s="212" t="s">
        <v>82</v>
      </c>
      <c r="AV125" s="13" t="s">
        <v>82</v>
      </c>
      <c r="AW125" s="13" t="s">
        <v>33</v>
      </c>
      <c r="AX125" s="13" t="s">
        <v>72</v>
      </c>
      <c r="AY125" s="212" t="s">
        <v>114</v>
      </c>
    </row>
    <row r="126" spans="1:65" s="14" customFormat="1" ht="10.199999999999999">
      <c r="B126" s="213"/>
      <c r="C126" s="214"/>
      <c r="D126" s="186" t="s">
        <v>137</v>
      </c>
      <c r="E126" s="215" t="s">
        <v>19</v>
      </c>
      <c r="F126" s="216" t="s">
        <v>139</v>
      </c>
      <c r="G126" s="214"/>
      <c r="H126" s="217">
        <v>72</v>
      </c>
      <c r="I126" s="218"/>
      <c r="J126" s="214"/>
      <c r="K126" s="214"/>
      <c r="L126" s="219"/>
      <c r="M126" s="220"/>
      <c r="N126" s="221"/>
      <c r="O126" s="221"/>
      <c r="P126" s="221"/>
      <c r="Q126" s="221"/>
      <c r="R126" s="221"/>
      <c r="S126" s="221"/>
      <c r="T126" s="222"/>
      <c r="AT126" s="223" t="s">
        <v>137</v>
      </c>
      <c r="AU126" s="223" t="s">
        <v>82</v>
      </c>
      <c r="AV126" s="14" t="s">
        <v>121</v>
      </c>
      <c r="AW126" s="14" t="s">
        <v>33</v>
      </c>
      <c r="AX126" s="14" t="s">
        <v>80</v>
      </c>
      <c r="AY126" s="223" t="s">
        <v>114</v>
      </c>
    </row>
    <row r="127" spans="1:65" s="2" customFormat="1" ht="22.2" customHeight="1">
      <c r="A127" s="34"/>
      <c r="B127" s="35"/>
      <c r="C127" s="173" t="s">
        <v>169</v>
      </c>
      <c r="D127" s="173" t="s">
        <v>117</v>
      </c>
      <c r="E127" s="174" t="s">
        <v>806</v>
      </c>
      <c r="F127" s="175" t="s">
        <v>807</v>
      </c>
      <c r="G127" s="176" t="s">
        <v>120</v>
      </c>
      <c r="H127" s="177">
        <v>1.28</v>
      </c>
      <c r="I127" s="178"/>
      <c r="J127" s="179">
        <f>ROUND(I127*H127,2)</f>
        <v>0</v>
      </c>
      <c r="K127" s="175" t="s">
        <v>19</v>
      </c>
      <c r="L127" s="39"/>
      <c r="M127" s="180" t="s">
        <v>19</v>
      </c>
      <c r="N127" s="181" t="s">
        <v>43</v>
      </c>
      <c r="O127" s="64"/>
      <c r="P127" s="182">
        <f>O127*H127</f>
        <v>0</v>
      </c>
      <c r="Q127" s="182">
        <v>0</v>
      </c>
      <c r="R127" s="182">
        <f>Q127*H127</f>
        <v>0</v>
      </c>
      <c r="S127" s="182">
        <v>0</v>
      </c>
      <c r="T127" s="183">
        <f>S127*H127</f>
        <v>0</v>
      </c>
      <c r="U127" s="34"/>
      <c r="V127" s="34"/>
      <c r="W127" s="34"/>
      <c r="X127" s="34"/>
      <c r="Y127" s="34"/>
      <c r="Z127" s="34"/>
      <c r="AA127" s="34"/>
      <c r="AB127" s="34"/>
      <c r="AC127" s="34"/>
      <c r="AD127" s="34"/>
      <c r="AE127" s="34"/>
      <c r="AR127" s="184" t="s">
        <v>121</v>
      </c>
      <c r="AT127" s="184" t="s">
        <v>117</v>
      </c>
      <c r="AU127" s="184" t="s">
        <v>82</v>
      </c>
      <c r="AY127" s="17" t="s">
        <v>114</v>
      </c>
      <c r="BE127" s="185">
        <f>IF(N127="základní",J127,0)</f>
        <v>0</v>
      </c>
      <c r="BF127" s="185">
        <f>IF(N127="snížená",J127,0)</f>
        <v>0</v>
      </c>
      <c r="BG127" s="185">
        <f>IF(N127="zákl. přenesená",J127,0)</f>
        <v>0</v>
      </c>
      <c r="BH127" s="185">
        <f>IF(N127="sníž. přenesená",J127,0)</f>
        <v>0</v>
      </c>
      <c r="BI127" s="185">
        <f>IF(N127="nulová",J127,0)</f>
        <v>0</v>
      </c>
      <c r="BJ127" s="17" t="s">
        <v>80</v>
      </c>
      <c r="BK127" s="185">
        <f>ROUND(I127*H127,2)</f>
        <v>0</v>
      </c>
      <c r="BL127" s="17" t="s">
        <v>121</v>
      </c>
      <c r="BM127" s="184" t="s">
        <v>808</v>
      </c>
    </row>
    <row r="128" spans="1:65" s="2" customFormat="1" ht="19.2">
      <c r="A128" s="34"/>
      <c r="B128" s="35"/>
      <c r="C128" s="36"/>
      <c r="D128" s="186" t="s">
        <v>123</v>
      </c>
      <c r="E128" s="36"/>
      <c r="F128" s="187" t="s">
        <v>807</v>
      </c>
      <c r="G128" s="36"/>
      <c r="H128" s="36"/>
      <c r="I128" s="188"/>
      <c r="J128" s="36"/>
      <c r="K128" s="36"/>
      <c r="L128" s="39"/>
      <c r="M128" s="189"/>
      <c r="N128" s="190"/>
      <c r="O128" s="64"/>
      <c r="P128" s="64"/>
      <c r="Q128" s="64"/>
      <c r="R128" s="64"/>
      <c r="S128" s="64"/>
      <c r="T128" s="65"/>
      <c r="U128" s="34"/>
      <c r="V128" s="34"/>
      <c r="W128" s="34"/>
      <c r="X128" s="34"/>
      <c r="Y128" s="34"/>
      <c r="Z128" s="34"/>
      <c r="AA128" s="34"/>
      <c r="AB128" s="34"/>
      <c r="AC128" s="34"/>
      <c r="AD128" s="34"/>
      <c r="AE128" s="34"/>
      <c r="AT128" s="17" t="s">
        <v>123</v>
      </c>
      <c r="AU128" s="17" t="s">
        <v>82</v>
      </c>
    </row>
    <row r="129" spans="1:65" s="13" customFormat="1" ht="10.199999999999999">
      <c r="B129" s="202"/>
      <c r="C129" s="203"/>
      <c r="D129" s="186" t="s">
        <v>137</v>
      </c>
      <c r="E129" s="204" t="s">
        <v>19</v>
      </c>
      <c r="F129" s="205" t="s">
        <v>809</v>
      </c>
      <c r="G129" s="203"/>
      <c r="H129" s="206">
        <v>1.28</v>
      </c>
      <c r="I129" s="207"/>
      <c r="J129" s="203"/>
      <c r="K129" s="203"/>
      <c r="L129" s="208"/>
      <c r="M129" s="209"/>
      <c r="N129" s="210"/>
      <c r="O129" s="210"/>
      <c r="P129" s="210"/>
      <c r="Q129" s="210"/>
      <c r="R129" s="210"/>
      <c r="S129" s="210"/>
      <c r="T129" s="211"/>
      <c r="AT129" s="212" t="s">
        <v>137</v>
      </c>
      <c r="AU129" s="212" t="s">
        <v>82</v>
      </c>
      <c r="AV129" s="13" t="s">
        <v>82</v>
      </c>
      <c r="AW129" s="13" t="s">
        <v>33</v>
      </c>
      <c r="AX129" s="13" t="s">
        <v>72</v>
      </c>
      <c r="AY129" s="212" t="s">
        <v>114</v>
      </c>
    </row>
    <row r="130" spans="1:65" s="14" customFormat="1" ht="10.199999999999999">
      <c r="B130" s="213"/>
      <c r="C130" s="214"/>
      <c r="D130" s="186" t="s">
        <v>137</v>
      </c>
      <c r="E130" s="215" t="s">
        <v>19</v>
      </c>
      <c r="F130" s="216" t="s">
        <v>139</v>
      </c>
      <c r="G130" s="214"/>
      <c r="H130" s="217">
        <v>1.28</v>
      </c>
      <c r="I130" s="218"/>
      <c r="J130" s="214"/>
      <c r="K130" s="214"/>
      <c r="L130" s="219"/>
      <c r="M130" s="220"/>
      <c r="N130" s="221"/>
      <c r="O130" s="221"/>
      <c r="P130" s="221"/>
      <c r="Q130" s="221"/>
      <c r="R130" s="221"/>
      <c r="S130" s="221"/>
      <c r="T130" s="222"/>
      <c r="AT130" s="223" t="s">
        <v>137</v>
      </c>
      <c r="AU130" s="223" t="s">
        <v>82</v>
      </c>
      <c r="AV130" s="14" t="s">
        <v>121</v>
      </c>
      <c r="AW130" s="14" t="s">
        <v>33</v>
      </c>
      <c r="AX130" s="14" t="s">
        <v>80</v>
      </c>
      <c r="AY130" s="223" t="s">
        <v>114</v>
      </c>
    </row>
    <row r="131" spans="1:65" s="12" customFormat="1" ht="22.8" customHeight="1">
      <c r="B131" s="157"/>
      <c r="C131" s="158"/>
      <c r="D131" s="159" t="s">
        <v>71</v>
      </c>
      <c r="E131" s="171" t="s">
        <v>148</v>
      </c>
      <c r="F131" s="171" t="s">
        <v>810</v>
      </c>
      <c r="G131" s="158"/>
      <c r="H131" s="158"/>
      <c r="I131" s="161"/>
      <c r="J131" s="172">
        <f>BK131</f>
        <v>0</v>
      </c>
      <c r="K131" s="158"/>
      <c r="L131" s="163"/>
      <c r="M131" s="164"/>
      <c r="N131" s="165"/>
      <c r="O131" s="165"/>
      <c r="P131" s="166">
        <f>SUM(P132:P139)</f>
        <v>0</v>
      </c>
      <c r="Q131" s="165"/>
      <c r="R131" s="166">
        <f>SUM(R132:R139)</f>
        <v>0</v>
      </c>
      <c r="S131" s="165"/>
      <c r="T131" s="167">
        <f>SUM(T132:T139)</f>
        <v>0</v>
      </c>
      <c r="AR131" s="168" t="s">
        <v>80</v>
      </c>
      <c r="AT131" s="169" t="s">
        <v>71</v>
      </c>
      <c r="AU131" s="169" t="s">
        <v>80</v>
      </c>
      <c r="AY131" s="168" t="s">
        <v>114</v>
      </c>
      <c r="BK131" s="170">
        <f>SUM(BK132:BK139)</f>
        <v>0</v>
      </c>
    </row>
    <row r="132" spans="1:65" s="2" customFormat="1" ht="13.8" customHeight="1">
      <c r="A132" s="34"/>
      <c r="B132" s="35"/>
      <c r="C132" s="173" t="s">
        <v>174</v>
      </c>
      <c r="D132" s="173" t="s">
        <v>117</v>
      </c>
      <c r="E132" s="174" t="s">
        <v>811</v>
      </c>
      <c r="F132" s="175" t="s">
        <v>812</v>
      </c>
      <c r="G132" s="176" t="s">
        <v>120</v>
      </c>
      <c r="H132" s="177">
        <v>12</v>
      </c>
      <c r="I132" s="178"/>
      <c r="J132" s="179">
        <f>ROUND(I132*H132,2)</f>
        <v>0</v>
      </c>
      <c r="K132" s="175" t="s">
        <v>19</v>
      </c>
      <c r="L132" s="39"/>
      <c r="M132" s="180" t="s">
        <v>19</v>
      </c>
      <c r="N132" s="181" t="s">
        <v>43</v>
      </c>
      <c r="O132" s="64"/>
      <c r="P132" s="182">
        <f>O132*H132</f>
        <v>0</v>
      </c>
      <c r="Q132" s="182">
        <v>0</v>
      </c>
      <c r="R132" s="182">
        <f>Q132*H132</f>
        <v>0</v>
      </c>
      <c r="S132" s="182">
        <v>0</v>
      </c>
      <c r="T132" s="183">
        <f>S132*H132</f>
        <v>0</v>
      </c>
      <c r="U132" s="34"/>
      <c r="V132" s="34"/>
      <c r="W132" s="34"/>
      <c r="X132" s="34"/>
      <c r="Y132" s="34"/>
      <c r="Z132" s="34"/>
      <c r="AA132" s="34"/>
      <c r="AB132" s="34"/>
      <c r="AC132" s="34"/>
      <c r="AD132" s="34"/>
      <c r="AE132" s="34"/>
      <c r="AR132" s="184" t="s">
        <v>121</v>
      </c>
      <c r="AT132" s="184" t="s">
        <v>117</v>
      </c>
      <c r="AU132" s="184" t="s">
        <v>82</v>
      </c>
      <c r="AY132" s="17" t="s">
        <v>114</v>
      </c>
      <c r="BE132" s="185">
        <f>IF(N132="základní",J132,0)</f>
        <v>0</v>
      </c>
      <c r="BF132" s="185">
        <f>IF(N132="snížená",J132,0)</f>
        <v>0</v>
      </c>
      <c r="BG132" s="185">
        <f>IF(N132="zákl. přenesená",J132,0)</f>
        <v>0</v>
      </c>
      <c r="BH132" s="185">
        <f>IF(N132="sníž. přenesená",J132,0)</f>
        <v>0</v>
      </c>
      <c r="BI132" s="185">
        <f>IF(N132="nulová",J132,0)</f>
        <v>0</v>
      </c>
      <c r="BJ132" s="17" t="s">
        <v>80</v>
      </c>
      <c r="BK132" s="185">
        <f>ROUND(I132*H132,2)</f>
        <v>0</v>
      </c>
      <c r="BL132" s="17" t="s">
        <v>121</v>
      </c>
      <c r="BM132" s="184" t="s">
        <v>813</v>
      </c>
    </row>
    <row r="133" spans="1:65" s="2" customFormat="1" ht="10.199999999999999">
      <c r="A133" s="34"/>
      <c r="B133" s="35"/>
      <c r="C133" s="36"/>
      <c r="D133" s="186" t="s">
        <v>123</v>
      </c>
      <c r="E133" s="36"/>
      <c r="F133" s="187" t="s">
        <v>812</v>
      </c>
      <c r="G133" s="36"/>
      <c r="H133" s="36"/>
      <c r="I133" s="188"/>
      <c r="J133" s="36"/>
      <c r="K133" s="36"/>
      <c r="L133" s="39"/>
      <c r="M133" s="189"/>
      <c r="N133" s="190"/>
      <c r="O133" s="64"/>
      <c r="P133" s="64"/>
      <c r="Q133" s="64"/>
      <c r="R133" s="64"/>
      <c r="S133" s="64"/>
      <c r="T133" s="65"/>
      <c r="U133" s="34"/>
      <c r="V133" s="34"/>
      <c r="W133" s="34"/>
      <c r="X133" s="34"/>
      <c r="Y133" s="34"/>
      <c r="Z133" s="34"/>
      <c r="AA133" s="34"/>
      <c r="AB133" s="34"/>
      <c r="AC133" s="34"/>
      <c r="AD133" s="34"/>
      <c r="AE133" s="34"/>
      <c r="AT133" s="17" t="s">
        <v>123</v>
      </c>
      <c r="AU133" s="17" t="s">
        <v>82</v>
      </c>
    </row>
    <row r="134" spans="1:65" s="13" customFormat="1" ht="10.199999999999999">
      <c r="B134" s="202"/>
      <c r="C134" s="203"/>
      <c r="D134" s="186" t="s">
        <v>137</v>
      </c>
      <c r="E134" s="204" t="s">
        <v>19</v>
      </c>
      <c r="F134" s="205" t="s">
        <v>814</v>
      </c>
      <c r="G134" s="203"/>
      <c r="H134" s="206">
        <v>12</v>
      </c>
      <c r="I134" s="207"/>
      <c r="J134" s="203"/>
      <c r="K134" s="203"/>
      <c r="L134" s="208"/>
      <c r="M134" s="209"/>
      <c r="N134" s="210"/>
      <c r="O134" s="210"/>
      <c r="P134" s="210"/>
      <c r="Q134" s="210"/>
      <c r="R134" s="210"/>
      <c r="S134" s="210"/>
      <c r="T134" s="211"/>
      <c r="AT134" s="212" t="s">
        <v>137</v>
      </c>
      <c r="AU134" s="212" t="s">
        <v>82</v>
      </c>
      <c r="AV134" s="13" t="s">
        <v>82</v>
      </c>
      <c r="AW134" s="13" t="s">
        <v>33</v>
      </c>
      <c r="AX134" s="13" t="s">
        <v>72</v>
      </c>
      <c r="AY134" s="212" t="s">
        <v>114</v>
      </c>
    </row>
    <row r="135" spans="1:65" s="14" customFormat="1" ht="10.199999999999999">
      <c r="B135" s="213"/>
      <c r="C135" s="214"/>
      <c r="D135" s="186" t="s">
        <v>137</v>
      </c>
      <c r="E135" s="215" t="s">
        <v>19</v>
      </c>
      <c r="F135" s="216" t="s">
        <v>139</v>
      </c>
      <c r="G135" s="214"/>
      <c r="H135" s="217">
        <v>12</v>
      </c>
      <c r="I135" s="218"/>
      <c r="J135" s="214"/>
      <c r="K135" s="214"/>
      <c r="L135" s="219"/>
      <c r="M135" s="220"/>
      <c r="N135" s="221"/>
      <c r="O135" s="221"/>
      <c r="P135" s="221"/>
      <c r="Q135" s="221"/>
      <c r="R135" s="221"/>
      <c r="S135" s="221"/>
      <c r="T135" s="222"/>
      <c r="AT135" s="223" t="s">
        <v>137</v>
      </c>
      <c r="AU135" s="223" t="s">
        <v>82</v>
      </c>
      <c r="AV135" s="14" t="s">
        <v>121</v>
      </c>
      <c r="AW135" s="14" t="s">
        <v>33</v>
      </c>
      <c r="AX135" s="14" t="s">
        <v>80</v>
      </c>
      <c r="AY135" s="223" t="s">
        <v>114</v>
      </c>
    </row>
    <row r="136" spans="1:65" s="2" customFormat="1" ht="22.2" customHeight="1">
      <c r="A136" s="34"/>
      <c r="B136" s="35"/>
      <c r="C136" s="173" t="s">
        <v>179</v>
      </c>
      <c r="D136" s="173" t="s">
        <v>117</v>
      </c>
      <c r="E136" s="174" t="s">
        <v>815</v>
      </c>
      <c r="F136" s="175" t="s">
        <v>816</v>
      </c>
      <c r="G136" s="176" t="s">
        <v>120</v>
      </c>
      <c r="H136" s="177">
        <v>24</v>
      </c>
      <c r="I136" s="178"/>
      <c r="J136" s="179">
        <f>ROUND(I136*H136,2)</f>
        <v>0</v>
      </c>
      <c r="K136" s="175" t="s">
        <v>19</v>
      </c>
      <c r="L136" s="39"/>
      <c r="M136" s="180" t="s">
        <v>19</v>
      </c>
      <c r="N136" s="181" t="s">
        <v>43</v>
      </c>
      <c r="O136" s="64"/>
      <c r="P136" s="182">
        <f>O136*H136</f>
        <v>0</v>
      </c>
      <c r="Q136" s="182">
        <v>0</v>
      </c>
      <c r="R136" s="182">
        <f>Q136*H136</f>
        <v>0</v>
      </c>
      <c r="S136" s="182">
        <v>0</v>
      </c>
      <c r="T136" s="183">
        <f>S136*H136</f>
        <v>0</v>
      </c>
      <c r="U136" s="34"/>
      <c r="V136" s="34"/>
      <c r="W136" s="34"/>
      <c r="X136" s="34"/>
      <c r="Y136" s="34"/>
      <c r="Z136" s="34"/>
      <c r="AA136" s="34"/>
      <c r="AB136" s="34"/>
      <c r="AC136" s="34"/>
      <c r="AD136" s="34"/>
      <c r="AE136" s="34"/>
      <c r="AR136" s="184" t="s">
        <v>121</v>
      </c>
      <c r="AT136" s="184" t="s">
        <v>117</v>
      </c>
      <c r="AU136" s="184" t="s">
        <v>82</v>
      </c>
      <c r="AY136" s="17" t="s">
        <v>114</v>
      </c>
      <c r="BE136" s="185">
        <f>IF(N136="základní",J136,0)</f>
        <v>0</v>
      </c>
      <c r="BF136" s="185">
        <f>IF(N136="snížená",J136,0)</f>
        <v>0</v>
      </c>
      <c r="BG136" s="185">
        <f>IF(N136="zákl. přenesená",J136,0)</f>
        <v>0</v>
      </c>
      <c r="BH136" s="185">
        <f>IF(N136="sníž. přenesená",J136,0)</f>
        <v>0</v>
      </c>
      <c r="BI136" s="185">
        <f>IF(N136="nulová",J136,0)</f>
        <v>0</v>
      </c>
      <c r="BJ136" s="17" t="s">
        <v>80</v>
      </c>
      <c r="BK136" s="185">
        <f>ROUND(I136*H136,2)</f>
        <v>0</v>
      </c>
      <c r="BL136" s="17" t="s">
        <v>121</v>
      </c>
      <c r="BM136" s="184" t="s">
        <v>817</v>
      </c>
    </row>
    <row r="137" spans="1:65" s="2" customFormat="1" ht="10.199999999999999">
      <c r="A137" s="34"/>
      <c r="B137" s="35"/>
      <c r="C137" s="36"/>
      <c r="D137" s="186" t="s">
        <v>123</v>
      </c>
      <c r="E137" s="36"/>
      <c r="F137" s="187" t="s">
        <v>816</v>
      </c>
      <c r="G137" s="36"/>
      <c r="H137" s="36"/>
      <c r="I137" s="188"/>
      <c r="J137" s="36"/>
      <c r="K137" s="36"/>
      <c r="L137" s="39"/>
      <c r="M137" s="189"/>
      <c r="N137" s="190"/>
      <c r="O137" s="64"/>
      <c r="P137" s="64"/>
      <c r="Q137" s="64"/>
      <c r="R137" s="64"/>
      <c r="S137" s="64"/>
      <c r="T137" s="65"/>
      <c r="U137" s="34"/>
      <c r="V137" s="34"/>
      <c r="W137" s="34"/>
      <c r="X137" s="34"/>
      <c r="Y137" s="34"/>
      <c r="Z137" s="34"/>
      <c r="AA137" s="34"/>
      <c r="AB137" s="34"/>
      <c r="AC137" s="34"/>
      <c r="AD137" s="34"/>
      <c r="AE137" s="34"/>
      <c r="AT137" s="17" t="s">
        <v>123</v>
      </c>
      <c r="AU137" s="17" t="s">
        <v>82</v>
      </c>
    </row>
    <row r="138" spans="1:65" s="13" customFormat="1" ht="10.199999999999999">
      <c r="B138" s="202"/>
      <c r="C138" s="203"/>
      <c r="D138" s="186" t="s">
        <v>137</v>
      </c>
      <c r="E138" s="204" t="s">
        <v>19</v>
      </c>
      <c r="F138" s="205" t="s">
        <v>818</v>
      </c>
      <c r="G138" s="203"/>
      <c r="H138" s="206">
        <v>24</v>
      </c>
      <c r="I138" s="207"/>
      <c r="J138" s="203"/>
      <c r="K138" s="203"/>
      <c r="L138" s="208"/>
      <c r="M138" s="209"/>
      <c r="N138" s="210"/>
      <c r="O138" s="210"/>
      <c r="P138" s="210"/>
      <c r="Q138" s="210"/>
      <c r="R138" s="210"/>
      <c r="S138" s="210"/>
      <c r="T138" s="211"/>
      <c r="AT138" s="212" t="s">
        <v>137</v>
      </c>
      <c r="AU138" s="212" t="s">
        <v>82</v>
      </c>
      <c r="AV138" s="13" t="s">
        <v>82</v>
      </c>
      <c r="AW138" s="13" t="s">
        <v>33</v>
      </c>
      <c r="AX138" s="13" t="s">
        <v>72</v>
      </c>
      <c r="AY138" s="212" t="s">
        <v>114</v>
      </c>
    </row>
    <row r="139" spans="1:65" s="14" customFormat="1" ht="10.199999999999999">
      <c r="B139" s="213"/>
      <c r="C139" s="214"/>
      <c r="D139" s="186" t="s">
        <v>137</v>
      </c>
      <c r="E139" s="215" t="s">
        <v>19</v>
      </c>
      <c r="F139" s="216" t="s">
        <v>139</v>
      </c>
      <c r="G139" s="214"/>
      <c r="H139" s="217">
        <v>24</v>
      </c>
      <c r="I139" s="218"/>
      <c r="J139" s="214"/>
      <c r="K139" s="214"/>
      <c r="L139" s="219"/>
      <c r="M139" s="220"/>
      <c r="N139" s="221"/>
      <c r="O139" s="221"/>
      <c r="P139" s="221"/>
      <c r="Q139" s="221"/>
      <c r="R139" s="221"/>
      <c r="S139" s="221"/>
      <c r="T139" s="222"/>
      <c r="AT139" s="223" t="s">
        <v>137</v>
      </c>
      <c r="AU139" s="223" t="s">
        <v>82</v>
      </c>
      <c r="AV139" s="14" t="s">
        <v>121</v>
      </c>
      <c r="AW139" s="14" t="s">
        <v>33</v>
      </c>
      <c r="AX139" s="14" t="s">
        <v>80</v>
      </c>
      <c r="AY139" s="223" t="s">
        <v>114</v>
      </c>
    </row>
    <row r="140" spans="1:65" s="12" customFormat="1" ht="22.8" customHeight="1">
      <c r="B140" s="157"/>
      <c r="C140" s="158"/>
      <c r="D140" s="159" t="s">
        <v>71</v>
      </c>
      <c r="E140" s="171" t="s">
        <v>135</v>
      </c>
      <c r="F140" s="171" t="s">
        <v>819</v>
      </c>
      <c r="G140" s="158"/>
      <c r="H140" s="158"/>
      <c r="I140" s="161"/>
      <c r="J140" s="172">
        <f>BK140</f>
        <v>0</v>
      </c>
      <c r="K140" s="158"/>
      <c r="L140" s="163"/>
      <c r="M140" s="164"/>
      <c r="N140" s="165"/>
      <c r="O140" s="165"/>
      <c r="P140" s="166">
        <f>SUM(P141:P150)</f>
        <v>0</v>
      </c>
      <c r="Q140" s="165"/>
      <c r="R140" s="166">
        <f>SUM(R141:R150)</f>
        <v>0</v>
      </c>
      <c r="S140" s="165"/>
      <c r="T140" s="167">
        <f>SUM(T141:T150)</f>
        <v>0</v>
      </c>
      <c r="AR140" s="168" t="s">
        <v>80</v>
      </c>
      <c r="AT140" s="169" t="s">
        <v>71</v>
      </c>
      <c r="AU140" s="169" t="s">
        <v>80</v>
      </c>
      <c r="AY140" s="168" t="s">
        <v>114</v>
      </c>
      <c r="BK140" s="170">
        <f>SUM(BK141:BK150)</f>
        <v>0</v>
      </c>
    </row>
    <row r="141" spans="1:65" s="2" customFormat="1" ht="22.2" customHeight="1">
      <c r="A141" s="34"/>
      <c r="B141" s="35"/>
      <c r="C141" s="173" t="s">
        <v>198</v>
      </c>
      <c r="D141" s="173" t="s">
        <v>117</v>
      </c>
      <c r="E141" s="174" t="s">
        <v>820</v>
      </c>
      <c r="F141" s="175" t="s">
        <v>821</v>
      </c>
      <c r="G141" s="176" t="s">
        <v>160</v>
      </c>
      <c r="H141" s="177">
        <v>18</v>
      </c>
      <c r="I141" s="178"/>
      <c r="J141" s="179">
        <f>ROUND(I141*H141,2)</f>
        <v>0</v>
      </c>
      <c r="K141" s="175" t="s">
        <v>19</v>
      </c>
      <c r="L141" s="39"/>
      <c r="M141" s="180" t="s">
        <v>19</v>
      </c>
      <c r="N141" s="181" t="s">
        <v>43</v>
      </c>
      <c r="O141" s="64"/>
      <c r="P141" s="182">
        <f>O141*H141</f>
        <v>0</v>
      </c>
      <c r="Q141" s="182">
        <v>0</v>
      </c>
      <c r="R141" s="182">
        <f>Q141*H141</f>
        <v>0</v>
      </c>
      <c r="S141" s="182">
        <v>0</v>
      </c>
      <c r="T141" s="183">
        <f>S141*H141</f>
        <v>0</v>
      </c>
      <c r="U141" s="34"/>
      <c r="V141" s="34"/>
      <c r="W141" s="34"/>
      <c r="X141" s="34"/>
      <c r="Y141" s="34"/>
      <c r="Z141" s="34"/>
      <c r="AA141" s="34"/>
      <c r="AB141" s="34"/>
      <c r="AC141" s="34"/>
      <c r="AD141" s="34"/>
      <c r="AE141" s="34"/>
      <c r="AR141" s="184" t="s">
        <v>121</v>
      </c>
      <c r="AT141" s="184" t="s">
        <v>117</v>
      </c>
      <c r="AU141" s="184" t="s">
        <v>82</v>
      </c>
      <c r="AY141" s="17" t="s">
        <v>114</v>
      </c>
      <c r="BE141" s="185">
        <f>IF(N141="základní",J141,0)</f>
        <v>0</v>
      </c>
      <c r="BF141" s="185">
        <f>IF(N141="snížená",J141,0)</f>
        <v>0</v>
      </c>
      <c r="BG141" s="185">
        <f>IF(N141="zákl. přenesená",J141,0)</f>
        <v>0</v>
      </c>
      <c r="BH141" s="185">
        <f>IF(N141="sníž. přenesená",J141,0)</f>
        <v>0</v>
      </c>
      <c r="BI141" s="185">
        <f>IF(N141="nulová",J141,0)</f>
        <v>0</v>
      </c>
      <c r="BJ141" s="17" t="s">
        <v>80</v>
      </c>
      <c r="BK141" s="185">
        <f>ROUND(I141*H141,2)</f>
        <v>0</v>
      </c>
      <c r="BL141" s="17" t="s">
        <v>121</v>
      </c>
      <c r="BM141" s="184" t="s">
        <v>822</v>
      </c>
    </row>
    <row r="142" spans="1:65" s="2" customFormat="1" ht="19.2">
      <c r="A142" s="34"/>
      <c r="B142" s="35"/>
      <c r="C142" s="36"/>
      <c r="D142" s="186" t="s">
        <v>123</v>
      </c>
      <c r="E142" s="36"/>
      <c r="F142" s="187" t="s">
        <v>821</v>
      </c>
      <c r="G142" s="36"/>
      <c r="H142" s="36"/>
      <c r="I142" s="188"/>
      <c r="J142" s="36"/>
      <c r="K142" s="36"/>
      <c r="L142" s="39"/>
      <c r="M142" s="189"/>
      <c r="N142" s="190"/>
      <c r="O142" s="64"/>
      <c r="P142" s="64"/>
      <c r="Q142" s="64"/>
      <c r="R142" s="64"/>
      <c r="S142" s="64"/>
      <c r="T142" s="65"/>
      <c r="U142" s="34"/>
      <c r="V142" s="34"/>
      <c r="W142" s="34"/>
      <c r="X142" s="34"/>
      <c r="Y142" s="34"/>
      <c r="Z142" s="34"/>
      <c r="AA142" s="34"/>
      <c r="AB142" s="34"/>
      <c r="AC142" s="34"/>
      <c r="AD142" s="34"/>
      <c r="AE142" s="34"/>
      <c r="AT142" s="17" t="s">
        <v>123</v>
      </c>
      <c r="AU142" s="17" t="s">
        <v>82</v>
      </c>
    </row>
    <row r="143" spans="1:65" s="13" customFormat="1" ht="10.199999999999999">
      <c r="B143" s="202"/>
      <c r="C143" s="203"/>
      <c r="D143" s="186" t="s">
        <v>137</v>
      </c>
      <c r="E143" s="204" t="s">
        <v>19</v>
      </c>
      <c r="F143" s="205" t="s">
        <v>823</v>
      </c>
      <c r="G143" s="203"/>
      <c r="H143" s="206">
        <v>18</v>
      </c>
      <c r="I143" s="207"/>
      <c r="J143" s="203"/>
      <c r="K143" s="203"/>
      <c r="L143" s="208"/>
      <c r="M143" s="209"/>
      <c r="N143" s="210"/>
      <c r="O143" s="210"/>
      <c r="P143" s="210"/>
      <c r="Q143" s="210"/>
      <c r="R143" s="210"/>
      <c r="S143" s="210"/>
      <c r="T143" s="211"/>
      <c r="AT143" s="212" t="s">
        <v>137</v>
      </c>
      <c r="AU143" s="212" t="s">
        <v>82</v>
      </c>
      <c r="AV143" s="13" t="s">
        <v>82</v>
      </c>
      <c r="AW143" s="13" t="s">
        <v>33</v>
      </c>
      <c r="AX143" s="13" t="s">
        <v>72</v>
      </c>
      <c r="AY143" s="212" t="s">
        <v>114</v>
      </c>
    </row>
    <row r="144" spans="1:65" s="14" customFormat="1" ht="10.199999999999999">
      <c r="B144" s="213"/>
      <c r="C144" s="214"/>
      <c r="D144" s="186" t="s">
        <v>137</v>
      </c>
      <c r="E144" s="215" t="s">
        <v>19</v>
      </c>
      <c r="F144" s="216" t="s">
        <v>139</v>
      </c>
      <c r="G144" s="214"/>
      <c r="H144" s="217">
        <v>18</v>
      </c>
      <c r="I144" s="218"/>
      <c r="J144" s="214"/>
      <c r="K144" s="214"/>
      <c r="L144" s="219"/>
      <c r="M144" s="220"/>
      <c r="N144" s="221"/>
      <c r="O144" s="221"/>
      <c r="P144" s="221"/>
      <c r="Q144" s="221"/>
      <c r="R144" s="221"/>
      <c r="S144" s="221"/>
      <c r="T144" s="222"/>
      <c r="AT144" s="223" t="s">
        <v>137</v>
      </c>
      <c r="AU144" s="223" t="s">
        <v>82</v>
      </c>
      <c r="AV144" s="14" t="s">
        <v>121</v>
      </c>
      <c r="AW144" s="14" t="s">
        <v>33</v>
      </c>
      <c r="AX144" s="14" t="s">
        <v>80</v>
      </c>
      <c r="AY144" s="223" t="s">
        <v>114</v>
      </c>
    </row>
    <row r="145" spans="1:65" s="2" customFormat="1" ht="13.8" customHeight="1">
      <c r="A145" s="34"/>
      <c r="B145" s="35"/>
      <c r="C145" s="173" t="s">
        <v>204</v>
      </c>
      <c r="D145" s="173" t="s">
        <v>117</v>
      </c>
      <c r="E145" s="174" t="s">
        <v>824</v>
      </c>
      <c r="F145" s="175" t="s">
        <v>825</v>
      </c>
      <c r="G145" s="176" t="s">
        <v>160</v>
      </c>
      <c r="H145" s="177">
        <v>18</v>
      </c>
      <c r="I145" s="178"/>
      <c r="J145" s="179">
        <f>ROUND(I145*H145,2)</f>
        <v>0</v>
      </c>
      <c r="K145" s="175" t="s">
        <v>19</v>
      </c>
      <c r="L145" s="39"/>
      <c r="M145" s="180" t="s">
        <v>19</v>
      </c>
      <c r="N145" s="181" t="s">
        <v>43</v>
      </c>
      <c r="O145" s="64"/>
      <c r="P145" s="182">
        <f>O145*H145</f>
        <v>0</v>
      </c>
      <c r="Q145" s="182">
        <v>0</v>
      </c>
      <c r="R145" s="182">
        <f>Q145*H145</f>
        <v>0</v>
      </c>
      <c r="S145" s="182">
        <v>0</v>
      </c>
      <c r="T145" s="183">
        <f>S145*H145</f>
        <v>0</v>
      </c>
      <c r="U145" s="34"/>
      <c r="V145" s="34"/>
      <c r="W145" s="34"/>
      <c r="X145" s="34"/>
      <c r="Y145" s="34"/>
      <c r="Z145" s="34"/>
      <c r="AA145" s="34"/>
      <c r="AB145" s="34"/>
      <c r="AC145" s="34"/>
      <c r="AD145" s="34"/>
      <c r="AE145" s="34"/>
      <c r="AR145" s="184" t="s">
        <v>121</v>
      </c>
      <c r="AT145" s="184" t="s">
        <v>117</v>
      </c>
      <c r="AU145" s="184" t="s">
        <v>82</v>
      </c>
      <c r="AY145" s="17" t="s">
        <v>114</v>
      </c>
      <c r="BE145" s="185">
        <f>IF(N145="základní",J145,0)</f>
        <v>0</v>
      </c>
      <c r="BF145" s="185">
        <f>IF(N145="snížená",J145,0)</f>
        <v>0</v>
      </c>
      <c r="BG145" s="185">
        <f>IF(N145="zákl. přenesená",J145,0)</f>
        <v>0</v>
      </c>
      <c r="BH145" s="185">
        <f>IF(N145="sníž. přenesená",J145,0)</f>
        <v>0</v>
      </c>
      <c r="BI145" s="185">
        <f>IF(N145="nulová",J145,0)</f>
        <v>0</v>
      </c>
      <c r="BJ145" s="17" t="s">
        <v>80</v>
      </c>
      <c r="BK145" s="185">
        <f>ROUND(I145*H145,2)</f>
        <v>0</v>
      </c>
      <c r="BL145" s="17" t="s">
        <v>121</v>
      </c>
      <c r="BM145" s="184" t="s">
        <v>826</v>
      </c>
    </row>
    <row r="146" spans="1:65" s="2" customFormat="1" ht="10.199999999999999">
      <c r="A146" s="34"/>
      <c r="B146" s="35"/>
      <c r="C146" s="36"/>
      <c r="D146" s="186" t="s">
        <v>123</v>
      </c>
      <c r="E146" s="36"/>
      <c r="F146" s="187" t="s">
        <v>825</v>
      </c>
      <c r="G146" s="36"/>
      <c r="H146" s="36"/>
      <c r="I146" s="188"/>
      <c r="J146" s="36"/>
      <c r="K146" s="36"/>
      <c r="L146" s="39"/>
      <c r="M146" s="189"/>
      <c r="N146" s="190"/>
      <c r="O146" s="64"/>
      <c r="P146" s="64"/>
      <c r="Q146" s="64"/>
      <c r="R146" s="64"/>
      <c r="S146" s="64"/>
      <c r="T146" s="65"/>
      <c r="U146" s="34"/>
      <c r="V146" s="34"/>
      <c r="W146" s="34"/>
      <c r="X146" s="34"/>
      <c r="Y146" s="34"/>
      <c r="Z146" s="34"/>
      <c r="AA146" s="34"/>
      <c r="AB146" s="34"/>
      <c r="AC146" s="34"/>
      <c r="AD146" s="34"/>
      <c r="AE146" s="34"/>
      <c r="AT146" s="17" t="s">
        <v>123</v>
      </c>
      <c r="AU146" s="17" t="s">
        <v>82</v>
      </c>
    </row>
    <row r="147" spans="1:65" s="2" customFormat="1" ht="13.8" customHeight="1">
      <c r="A147" s="34"/>
      <c r="B147" s="35"/>
      <c r="C147" s="173" t="s">
        <v>8</v>
      </c>
      <c r="D147" s="173" t="s">
        <v>117</v>
      </c>
      <c r="E147" s="174" t="s">
        <v>827</v>
      </c>
      <c r="F147" s="175" t="s">
        <v>828</v>
      </c>
      <c r="G147" s="176" t="s">
        <v>182</v>
      </c>
      <c r="H147" s="177">
        <v>2</v>
      </c>
      <c r="I147" s="178"/>
      <c r="J147" s="179">
        <f>ROUND(I147*H147,2)</f>
        <v>0</v>
      </c>
      <c r="K147" s="175" t="s">
        <v>19</v>
      </c>
      <c r="L147" s="39"/>
      <c r="M147" s="180" t="s">
        <v>19</v>
      </c>
      <c r="N147" s="181" t="s">
        <v>43</v>
      </c>
      <c r="O147" s="64"/>
      <c r="P147" s="182">
        <f>O147*H147</f>
        <v>0</v>
      </c>
      <c r="Q147" s="182">
        <v>0</v>
      </c>
      <c r="R147" s="182">
        <f>Q147*H147</f>
        <v>0</v>
      </c>
      <c r="S147" s="182">
        <v>0</v>
      </c>
      <c r="T147" s="183">
        <f>S147*H147</f>
        <v>0</v>
      </c>
      <c r="U147" s="34"/>
      <c r="V147" s="34"/>
      <c r="W147" s="34"/>
      <c r="X147" s="34"/>
      <c r="Y147" s="34"/>
      <c r="Z147" s="34"/>
      <c r="AA147" s="34"/>
      <c r="AB147" s="34"/>
      <c r="AC147" s="34"/>
      <c r="AD147" s="34"/>
      <c r="AE147" s="34"/>
      <c r="AR147" s="184" t="s">
        <v>121</v>
      </c>
      <c r="AT147" s="184" t="s">
        <v>117</v>
      </c>
      <c r="AU147" s="184" t="s">
        <v>82</v>
      </c>
      <c r="AY147" s="17" t="s">
        <v>114</v>
      </c>
      <c r="BE147" s="185">
        <f>IF(N147="základní",J147,0)</f>
        <v>0</v>
      </c>
      <c r="BF147" s="185">
        <f>IF(N147="snížená",J147,0)</f>
        <v>0</v>
      </c>
      <c r="BG147" s="185">
        <f>IF(N147="zákl. přenesená",J147,0)</f>
        <v>0</v>
      </c>
      <c r="BH147" s="185">
        <f>IF(N147="sníž. přenesená",J147,0)</f>
        <v>0</v>
      </c>
      <c r="BI147" s="185">
        <f>IF(N147="nulová",J147,0)</f>
        <v>0</v>
      </c>
      <c r="BJ147" s="17" t="s">
        <v>80</v>
      </c>
      <c r="BK147" s="185">
        <f>ROUND(I147*H147,2)</f>
        <v>0</v>
      </c>
      <c r="BL147" s="17" t="s">
        <v>121</v>
      </c>
      <c r="BM147" s="184" t="s">
        <v>829</v>
      </c>
    </row>
    <row r="148" spans="1:65" s="2" customFormat="1" ht="10.199999999999999">
      <c r="A148" s="34"/>
      <c r="B148" s="35"/>
      <c r="C148" s="36"/>
      <c r="D148" s="186" t="s">
        <v>123</v>
      </c>
      <c r="E148" s="36"/>
      <c r="F148" s="187" t="s">
        <v>828</v>
      </c>
      <c r="G148" s="36"/>
      <c r="H148" s="36"/>
      <c r="I148" s="188"/>
      <c r="J148" s="36"/>
      <c r="K148" s="36"/>
      <c r="L148" s="39"/>
      <c r="M148" s="189"/>
      <c r="N148" s="190"/>
      <c r="O148" s="64"/>
      <c r="P148" s="64"/>
      <c r="Q148" s="64"/>
      <c r="R148" s="64"/>
      <c r="S148" s="64"/>
      <c r="T148" s="65"/>
      <c r="U148" s="34"/>
      <c r="V148" s="34"/>
      <c r="W148" s="34"/>
      <c r="X148" s="34"/>
      <c r="Y148" s="34"/>
      <c r="Z148" s="34"/>
      <c r="AA148" s="34"/>
      <c r="AB148" s="34"/>
      <c r="AC148" s="34"/>
      <c r="AD148" s="34"/>
      <c r="AE148" s="34"/>
      <c r="AT148" s="17" t="s">
        <v>123</v>
      </c>
      <c r="AU148" s="17" t="s">
        <v>82</v>
      </c>
    </row>
    <row r="149" spans="1:65" s="2" customFormat="1" ht="13.8" customHeight="1">
      <c r="A149" s="34"/>
      <c r="B149" s="35"/>
      <c r="C149" s="192" t="s">
        <v>212</v>
      </c>
      <c r="D149" s="192" t="s">
        <v>131</v>
      </c>
      <c r="E149" s="193" t="s">
        <v>830</v>
      </c>
      <c r="F149" s="194" t="s">
        <v>831</v>
      </c>
      <c r="G149" s="195" t="s">
        <v>182</v>
      </c>
      <c r="H149" s="196">
        <v>2</v>
      </c>
      <c r="I149" s="197"/>
      <c r="J149" s="198">
        <f>ROUND(I149*H149,2)</f>
        <v>0</v>
      </c>
      <c r="K149" s="194" t="s">
        <v>19</v>
      </c>
      <c r="L149" s="199"/>
      <c r="M149" s="200" t="s">
        <v>19</v>
      </c>
      <c r="N149" s="201" t="s">
        <v>43</v>
      </c>
      <c r="O149" s="64"/>
      <c r="P149" s="182">
        <f>O149*H149</f>
        <v>0</v>
      </c>
      <c r="Q149" s="182">
        <v>0</v>
      </c>
      <c r="R149" s="182">
        <f>Q149*H149</f>
        <v>0</v>
      </c>
      <c r="S149" s="182">
        <v>0</v>
      </c>
      <c r="T149" s="183">
        <f>S149*H149</f>
        <v>0</v>
      </c>
      <c r="U149" s="34"/>
      <c r="V149" s="34"/>
      <c r="W149" s="34"/>
      <c r="X149" s="34"/>
      <c r="Y149" s="34"/>
      <c r="Z149" s="34"/>
      <c r="AA149" s="34"/>
      <c r="AB149" s="34"/>
      <c r="AC149" s="34"/>
      <c r="AD149" s="34"/>
      <c r="AE149" s="34"/>
      <c r="AR149" s="184" t="s">
        <v>135</v>
      </c>
      <c r="AT149" s="184" t="s">
        <v>131</v>
      </c>
      <c r="AU149" s="184" t="s">
        <v>82</v>
      </c>
      <c r="AY149" s="17" t="s">
        <v>114</v>
      </c>
      <c r="BE149" s="185">
        <f>IF(N149="základní",J149,0)</f>
        <v>0</v>
      </c>
      <c r="BF149" s="185">
        <f>IF(N149="snížená",J149,0)</f>
        <v>0</v>
      </c>
      <c r="BG149" s="185">
        <f>IF(N149="zákl. přenesená",J149,0)</f>
        <v>0</v>
      </c>
      <c r="BH149" s="185">
        <f>IF(N149="sníž. přenesená",J149,0)</f>
        <v>0</v>
      </c>
      <c r="BI149" s="185">
        <f>IF(N149="nulová",J149,0)</f>
        <v>0</v>
      </c>
      <c r="BJ149" s="17" t="s">
        <v>80</v>
      </c>
      <c r="BK149" s="185">
        <f>ROUND(I149*H149,2)</f>
        <v>0</v>
      </c>
      <c r="BL149" s="17" t="s">
        <v>121</v>
      </c>
      <c r="BM149" s="184" t="s">
        <v>832</v>
      </c>
    </row>
    <row r="150" spans="1:65" s="2" customFormat="1" ht="10.199999999999999">
      <c r="A150" s="34"/>
      <c r="B150" s="35"/>
      <c r="C150" s="36"/>
      <c r="D150" s="186" t="s">
        <v>123</v>
      </c>
      <c r="E150" s="36"/>
      <c r="F150" s="187" t="s">
        <v>831</v>
      </c>
      <c r="G150" s="36"/>
      <c r="H150" s="36"/>
      <c r="I150" s="188"/>
      <c r="J150" s="36"/>
      <c r="K150" s="36"/>
      <c r="L150" s="39"/>
      <c r="M150" s="189"/>
      <c r="N150" s="190"/>
      <c r="O150" s="64"/>
      <c r="P150" s="64"/>
      <c r="Q150" s="64"/>
      <c r="R150" s="64"/>
      <c r="S150" s="64"/>
      <c r="T150" s="65"/>
      <c r="U150" s="34"/>
      <c r="V150" s="34"/>
      <c r="W150" s="34"/>
      <c r="X150" s="34"/>
      <c r="Y150" s="34"/>
      <c r="Z150" s="34"/>
      <c r="AA150" s="34"/>
      <c r="AB150" s="34"/>
      <c r="AC150" s="34"/>
      <c r="AD150" s="34"/>
      <c r="AE150" s="34"/>
      <c r="AT150" s="17" t="s">
        <v>123</v>
      </c>
      <c r="AU150" s="17" t="s">
        <v>82</v>
      </c>
    </row>
    <row r="151" spans="1:65" s="12" customFormat="1" ht="22.8" customHeight="1">
      <c r="B151" s="157"/>
      <c r="C151" s="158"/>
      <c r="D151" s="159" t="s">
        <v>71</v>
      </c>
      <c r="E151" s="171" t="s">
        <v>163</v>
      </c>
      <c r="F151" s="171" t="s">
        <v>833</v>
      </c>
      <c r="G151" s="158"/>
      <c r="H151" s="158"/>
      <c r="I151" s="161"/>
      <c r="J151" s="172">
        <f>BK151</f>
        <v>0</v>
      </c>
      <c r="K151" s="158"/>
      <c r="L151" s="163"/>
      <c r="M151" s="164"/>
      <c r="N151" s="165"/>
      <c r="O151" s="165"/>
      <c r="P151" s="166">
        <f>SUM(P152:P168)</f>
        <v>0</v>
      </c>
      <c r="Q151" s="165"/>
      <c r="R151" s="166">
        <f>SUM(R152:R168)</f>
        <v>0</v>
      </c>
      <c r="S151" s="165"/>
      <c r="T151" s="167">
        <f>SUM(T152:T168)</f>
        <v>0</v>
      </c>
      <c r="AR151" s="168" t="s">
        <v>80</v>
      </c>
      <c r="AT151" s="169" t="s">
        <v>71</v>
      </c>
      <c r="AU151" s="169" t="s">
        <v>80</v>
      </c>
      <c r="AY151" s="168" t="s">
        <v>114</v>
      </c>
      <c r="BK151" s="170">
        <f>SUM(BK152:BK168)</f>
        <v>0</v>
      </c>
    </row>
    <row r="152" spans="1:65" s="2" customFormat="1" ht="22.2" customHeight="1">
      <c r="A152" s="34"/>
      <c r="B152" s="35"/>
      <c r="C152" s="173" t="s">
        <v>217</v>
      </c>
      <c r="D152" s="173" t="s">
        <v>117</v>
      </c>
      <c r="E152" s="174" t="s">
        <v>834</v>
      </c>
      <c r="F152" s="175" t="s">
        <v>835</v>
      </c>
      <c r="G152" s="176" t="s">
        <v>120</v>
      </c>
      <c r="H152" s="177">
        <v>216</v>
      </c>
      <c r="I152" s="178"/>
      <c r="J152" s="179">
        <f>ROUND(I152*H152,2)</f>
        <v>0</v>
      </c>
      <c r="K152" s="175" t="s">
        <v>19</v>
      </c>
      <c r="L152" s="39"/>
      <c r="M152" s="180" t="s">
        <v>19</v>
      </c>
      <c r="N152" s="181" t="s">
        <v>43</v>
      </c>
      <c r="O152" s="64"/>
      <c r="P152" s="182">
        <f>O152*H152</f>
        <v>0</v>
      </c>
      <c r="Q152" s="182">
        <v>0</v>
      </c>
      <c r="R152" s="182">
        <f>Q152*H152</f>
        <v>0</v>
      </c>
      <c r="S152" s="182">
        <v>0</v>
      </c>
      <c r="T152" s="183">
        <f>S152*H152</f>
        <v>0</v>
      </c>
      <c r="U152" s="34"/>
      <c r="V152" s="34"/>
      <c r="W152" s="34"/>
      <c r="X152" s="34"/>
      <c r="Y152" s="34"/>
      <c r="Z152" s="34"/>
      <c r="AA152" s="34"/>
      <c r="AB152" s="34"/>
      <c r="AC152" s="34"/>
      <c r="AD152" s="34"/>
      <c r="AE152" s="34"/>
      <c r="AR152" s="184" t="s">
        <v>121</v>
      </c>
      <c r="AT152" s="184" t="s">
        <v>117</v>
      </c>
      <c r="AU152" s="184" t="s">
        <v>82</v>
      </c>
      <c r="AY152" s="17" t="s">
        <v>114</v>
      </c>
      <c r="BE152" s="185">
        <f>IF(N152="základní",J152,0)</f>
        <v>0</v>
      </c>
      <c r="BF152" s="185">
        <f>IF(N152="snížená",J152,0)</f>
        <v>0</v>
      </c>
      <c r="BG152" s="185">
        <f>IF(N152="zákl. přenesená",J152,0)</f>
        <v>0</v>
      </c>
      <c r="BH152" s="185">
        <f>IF(N152="sníž. přenesená",J152,0)</f>
        <v>0</v>
      </c>
      <c r="BI152" s="185">
        <f>IF(N152="nulová",J152,0)</f>
        <v>0</v>
      </c>
      <c r="BJ152" s="17" t="s">
        <v>80</v>
      </c>
      <c r="BK152" s="185">
        <f>ROUND(I152*H152,2)</f>
        <v>0</v>
      </c>
      <c r="BL152" s="17" t="s">
        <v>121</v>
      </c>
      <c r="BM152" s="184" t="s">
        <v>836</v>
      </c>
    </row>
    <row r="153" spans="1:65" s="2" customFormat="1" ht="19.2">
      <c r="A153" s="34"/>
      <c r="B153" s="35"/>
      <c r="C153" s="36"/>
      <c r="D153" s="186" t="s">
        <v>123</v>
      </c>
      <c r="E153" s="36"/>
      <c r="F153" s="187" t="s">
        <v>835</v>
      </c>
      <c r="G153" s="36"/>
      <c r="H153" s="36"/>
      <c r="I153" s="188"/>
      <c r="J153" s="36"/>
      <c r="K153" s="36"/>
      <c r="L153" s="39"/>
      <c r="M153" s="189"/>
      <c r="N153" s="190"/>
      <c r="O153" s="64"/>
      <c r="P153" s="64"/>
      <c r="Q153" s="64"/>
      <c r="R153" s="64"/>
      <c r="S153" s="64"/>
      <c r="T153" s="65"/>
      <c r="U153" s="34"/>
      <c r="V153" s="34"/>
      <c r="W153" s="34"/>
      <c r="X153" s="34"/>
      <c r="Y153" s="34"/>
      <c r="Z153" s="34"/>
      <c r="AA153" s="34"/>
      <c r="AB153" s="34"/>
      <c r="AC153" s="34"/>
      <c r="AD153" s="34"/>
      <c r="AE153" s="34"/>
      <c r="AT153" s="17" t="s">
        <v>123</v>
      </c>
      <c r="AU153" s="17" t="s">
        <v>82</v>
      </c>
    </row>
    <row r="154" spans="1:65" s="13" customFormat="1" ht="10.199999999999999">
      <c r="B154" s="202"/>
      <c r="C154" s="203"/>
      <c r="D154" s="186" t="s">
        <v>137</v>
      </c>
      <c r="E154" s="204" t="s">
        <v>19</v>
      </c>
      <c r="F154" s="205" t="s">
        <v>837</v>
      </c>
      <c r="G154" s="203"/>
      <c r="H154" s="206">
        <v>216</v>
      </c>
      <c r="I154" s="207"/>
      <c r="J154" s="203"/>
      <c r="K154" s="203"/>
      <c r="L154" s="208"/>
      <c r="M154" s="209"/>
      <c r="N154" s="210"/>
      <c r="O154" s="210"/>
      <c r="P154" s="210"/>
      <c r="Q154" s="210"/>
      <c r="R154" s="210"/>
      <c r="S154" s="210"/>
      <c r="T154" s="211"/>
      <c r="AT154" s="212" t="s">
        <v>137</v>
      </c>
      <c r="AU154" s="212" t="s">
        <v>82</v>
      </c>
      <c r="AV154" s="13" t="s">
        <v>82</v>
      </c>
      <c r="AW154" s="13" t="s">
        <v>33</v>
      </c>
      <c r="AX154" s="13" t="s">
        <v>72</v>
      </c>
      <c r="AY154" s="212" t="s">
        <v>114</v>
      </c>
    </row>
    <row r="155" spans="1:65" s="14" customFormat="1" ht="10.199999999999999">
      <c r="B155" s="213"/>
      <c r="C155" s="214"/>
      <c r="D155" s="186" t="s">
        <v>137</v>
      </c>
      <c r="E155" s="215" t="s">
        <v>19</v>
      </c>
      <c r="F155" s="216" t="s">
        <v>139</v>
      </c>
      <c r="G155" s="214"/>
      <c r="H155" s="217">
        <v>216</v>
      </c>
      <c r="I155" s="218"/>
      <c r="J155" s="214"/>
      <c r="K155" s="214"/>
      <c r="L155" s="219"/>
      <c r="M155" s="220"/>
      <c r="N155" s="221"/>
      <c r="O155" s="221"/>
      <c r="P155" s="221"/>
      <c r="Q155" s="221"/>
      <c r="R155" s="221"/>
      <c r="S155" s="221"/>
      <c r="T155" s="222"/>
      <c r="AT155" s="223" t="s">
        <v>137</v>
      </c>
      <c r="AU155" s="223" t="s">
        <v>82</v>
      </c>
      <c r="AV155" s="14" t="s">
        <v>121</v>
      </c>
      <c r="AW155" s="14" t="s">
        <v>33</v>
      </c>
      <c r="AX155" s="14" t="s">
        <v>80</v>
      </c>
      <c r="AY155" s="223" t="s">
        <v>114</v>
      </c>
    </row>
    <row r="156" spans="1:65" s="2" customFormat="1" ht="22.2" customHeight="1">
      <c r="A156" s="34"/>
      <c r="B156" s="35"/>
      <c r="C156" s="173" t="s">
        <v>222</v>
      </c>
      <c r="D156" s="173" t="s">
        <v>117</v>
      </c>
      <c r="E156" s="174" t="s">
        <v>838</v>
      </c>
      <c r="F156" s="175" t="s">
        <v>839</v>
      </c>
      <c r="G156" s="176" t="s">
        <v>120</v>
      </c>
      <c r="H156" s="177">
        <v>22.2</v>
      </c>
      <c r="I156" s="178"/>
      <c r="J156" s="179">
        <f>ROUND(I156*H156,2)</f>
        <v>0</v>
      </c>
      <c r="K156" s="175" t="s">
        <v>19</v>
      </c>
      <c r="L156" s="39"/>
      <c r="M156" s="180" t="s">
        <v>19</v>
      </c>
      <c r="N156" s="181" t="s">
        <v>43</v>
      </c>
      <c r="O156" s="64"/>
      <c r="P156" s="182">
        <f>O156*H156</f>
        <v>0</v>
      </c>
      <c r="Q156" s="182">
        <v>0</v>
      </c>
      <c r="R156" s="182">
        <f>Q156*H156</f>
        <v>0</v>
      </c>
      <c r="S156" s="182">
        <v>0</v>
      </c>
      <c r="T156" s="183">
        <f>S156*H156</f>
        <v>0</v>
      </c>
      <c r="U156" s="34"/>
      <c r="V156" s="34"/>
      <c r="W156" s="34"/>
      <c r="X156" s="34"/>
      <c r="Y156" s="34"/>
      <c r="Z156" s="34"/>
      <c r="AA156" s="34"/>
      <c r="AB156" s="34"/>
      <c r="AC156" s="34"/>
      <c r="AD156" s="34"/>
      <c r="AE156" s="34"/>
      <c r="AR156" s="184" t="s">
        <v>121</v>
      </c>
      <c r="AT156" s="184" t="s">
        <v>117</v>
      </c>
      <c r="AU156" s="184" t="s">
        <v>82</v>
      </c>
      <c r="AY156" s="17" t="s">
        <v>114</v>
      </c>
      <c r="BE156" s="185">
        <f>IF(N156="základní",J156,0)</f>
        <v>0</v>
      </c>
      <c r="BF156" s="185">
        <f>IF(N156="snížená",J156,0)</f>
        <v>0</v>
      </c>
      <c r="BG156" s="185">
        <f>IF(N156="zákl. přenesená",J156,0)</f>
        <v>0</v>
      </c>
      <c r="BH156" s="185">
        <f>IF(N156="sníž. přenesená",J156,0)</f>
        <v>0</v>
      </c>
      <c r="BI156" s="185">
        <f>IF(N156="nulová",J156,0)</f>
        <v>0</v>
      </c>
      <c r="BJ156" s="17" t="s">
        <v>80</v>
      </c>
      <c r="BK156" s="185">
        <f>ROUND(I156*H156,2)</f>
        <v>0</v>
      </c>
      <c r="BL156" s="17" t="s">
        <v>121</v>
      </c>
      <c r="BM156" s="184" t="s">
        <v>840</v>
      </c>
    </row>
    <row r="157" spans="1:65" s="2" customFormat="1" ht="10.199999999999999">
      <c r="A157" s="34"/>
      <c r="B157" s="35"/>
      <c r="C157" s="36"/>
      <c r="D157" s="186" t="s">
        <v>123</v>
      </c>
      <c r="E157" s="36"/>
      <c r="F157" s="187" t="s">
        <v>839</v>
      </c>
      <c r="G157" s="36"/>
      <c r="H157" s="36"/>
      <c r="I157" s="188"/>
      <c r="J157" s="36"/>
      <c r="K157" s="36"/>
      <c r="L157" s="39"/>
      <c r="M157" s="189"/>
      <c r="N157" s="190"/>
      <c r="O157" s="64"/>
      <c r="P157" s="64"/>
      <c r="Q157" s="64"/>
      <c r="R157" s="64"/>
      <c r="S157" s="64"/>
      <c r="T157" s="65"/>
      <c r="U157" s="34"/>
      <c r="V157" s="34"/>
      <c r="W157" s="34"/>
      <c r="X157" s="34"/>
      <c r="Y157" s="34"/>
      <c r="Z157" s="34"/>
      <c r="AA157" s="34"/>
      <c r="AB157" s="34"/>
      <c r="AC157" s="34"/>
      <c r="AD157" s="34"/>
      <c r="AE157" s="34"/>
      <c r="AT157" s="17" t="s">
        <v>123</v>
      </c>
      <c r="AU157" s="17" t="s">
        <v>82</v>
      </c>
    </row>
    <row r="158" spans="1:65" s="13" customFormat="1" ht="10.199999999999999">
      <c r="B158" s="202"/>
      <c r="C158" s="203"/>
      <c r="D158" s="186" t="s">
        <v>137</v>
      </c>
      <c r="E158" s="204" t="s">
        <v>19</v>
      </c>
      <c r="F158" s="205" t="s">
        <v>841</v>
      </c>
      <c r="G158" s="203"/>
      <c r="H158" s="206">
        <v>10.199999999999999</v>
      </c>
      <c r="I158" s="207"/>
      <c r="J158" s="203"/>
      <c r="K158" s="203"/>
      <c r="L158" s="208"/>
      <c r="M158" s="209"/>
      <c r="N158" s="210"/>
      <c r="O158" s="210"/>
      <c r="P158" s="210"/>
      <c r="Q158" s="210"/>
      <c r="R158" s="210"/>
      <c r="S158" s="210"/>
      <c r="T158" s="211"/>
      <c r="AT158" s="212" t="s">
        <v>137</v>
      </c>
      <c r="AU158" s="212" t="s">
        <v>82</v>
      </c>
      <c r="AV158" s="13" t="s">
        <v>82</v>
      </c>
      <c r="AW158" s="13" t="s">
        <v>33</v>
      </c>
      <c r="AX158" s="13" t="s">
        <v>72</v>
      </c>
      <c r="AY158" s="212" t="s">
        <v>114</v>
      </c>
    </row>
    <row r="159" spans="1:65" s="13" customFormat="1" ht="10.199999999999999">
      <c r="B159" s="202"/>
      <c r="C159" s="203"/>
      <c r="D159" s="186" t="s">
        <v>137</v>
      </c>
      <c r="E159" s="204" t="s">
        <v>19</v>
      </c>
      <c r="F159" s="205" t="s">
        <v>842</v>
      </c>
      <c r="G159" s="203"/>
      <c r="H159" s="206">
        <v>12</v>
      </c>
      <c r="I159" s="207"/>
      <c r="J159" s="203"/>
      <c r="K159" s="203"/>
      <c r="L159" s="208"/>
      <c r="M159" s="209"/>
      <c r="N159" s="210"/>
      <c r="O159" s="210"/>
      <c r="P159" s="210"/>
      <c r="Q159" s="210"/>
      <c r="R159" s="210"/>
      <c r="S159" s="210"/>
      <c r="T159" s="211"/>
      <c r="AT159" s="212" t="s">
        <v>137</v>
      </c>
      <c r="AU159" s="212" t="s">
        <v>82</v>
      </c>
      <c r="AV159" s="13" t="s">
        <v>82</v>
      </c>
      <c r="AW159" s="13" t="s">
        <v>33</v>
      </c>
      <c r="AX159" s="13" t="s">
        <v>72</v>
      </c>
      <c r="AY159" s="212" t="s">
        <v>114</v>
      </c>
    </row>
    <row r="160" spans="1:65" s="14" customFormat="1" ht="10.199999999999999">
      <c r="B160" s="213"/>
      <c r="C160" s="214"/>
      <c r="D160" s="186" t="s">
        <v>137</v>
      </c>
      <c r="E160" s="215" t="s">
        <v>19</v>
      </c>
      <c r="F160" s="216" t="s">
        <v>139</v>
      </c>
      <c r="G160" s="214"/>
      <c r="H160" s="217">
        <v>22.2</v>
      </c>
      <c r="I160" s="218"/>
      <c r="J160" s="214"/>
      <c r="K160" s="214"/>
      <c r="L160" s="219"/>
      <c r="M160" s="220"/>
      <c r="N160" s="221"/>
      <c r="O160" s="221"/>
      <c r="P160" s="221"/>
      <c r="Q160" s="221"/>
      <c r="R160" s="221"/>
      <c r="S160" s="221"/>
      <c r="T160" s="222"/>
      <c r="AT160" s="223" t="s">
        <v>137</v>
      </c>
      <c r="AU160" s="223" t="s">
        <v>82</v>
      </c>
      <c r="AV160" s="14" t="s">
        <v>121</v>
      </c>
      <c r="AW160" s="14" t="s">
        <v>33</v>
      </c>
      <c r="AX160" s="14" t="s">
        <v>80</v>
      </c>
      <c r="AY160" s="223" t="s">
        <v>114</v>
      </c>
    </row>
    <row r="161" spans="1:65" s="2" customFormat="1" ht="22.2" customHeight="1">
      <c r="A161" s="34"/>
      <c r="B161" s="35"/>
      <c r="C161" s="173" t="s">
        <v>226</v>
      </c>
      <c r="D161" s="173" t="s">
        <v>117</v>
      </c>
      <c r="E161" s="174" t="s">
        <v>843</v>
      </c>
      <c r="F161" s="175" t="s">
        <v>844</v>
      </c>
      <c r="G161" s="176" t="s">
        <v>120</v>
      </c>
      <c r="H161" s="177">
        <v>7.2</v>
      </c>
      <c r="I161" s="178"/>
      <c r="J161" s="179">
        <f>ROUND(I161*H161,2)</f>
        <v>0</v>
      </c>
      <c r="K161" s="175" t="s">
        <v>19</v>
      </c>
      <c r="L161" s="39"/>
      <c r="M161" s="180" t="s">
        <v>19</v>
      </c>
      <c r="N161" s="181" t="s">
        <v>43</v>
      </c>
      <c r="O161" s="64"/>
      <c r="P161" s="182">
        <f>O161*H161</f>
        <v>0</v>
      </c>
      <c r="Q161" s="182">
        <v>0</v>
      </c>
      <c r="R161" s="182">
        <f>Q161*H161</f>
        <v>0</v>
      </c>
      <c r="S161" s="182">
        <v>0</v>
      </c>
      <c r="T161" s="183">
        <f>S161*H161</f>
        <v>0</v>
      </c>
      <c r="U161" s="34"/>
      <c r="V161" s="34"/>
      <c r="W161" s="34"/>
      <c r="X161" s="34"/>
      <c r="Y161" s="34"/>
      <c r="Z161" s="34"/>
      <c r="AA161" s="34"/>
      <c r="AB161" s="34"/>
      <c r="AC161" s="34"/>
      <c r="AD161" s="34"/>
      <c r="AE161" s="34"/>
      <c r="AR161" s="184" t="s">
        <v>121</v>
      </c>
      <c r="AT161" s="184" t="s">
        <v>117</v>
      </c>
      <c r="AU161" s="184" t="s">
        <v>82</v>
      </c>
      <c r="AY161" s="17" t="s">
        <v>114</v>
      </c>
      <c r="BE161" s="185">
        <f>IF(N161="základní",J161,0)</f>
        <v>0</v>
      </c>
      <c r="BF161" s="185">
        <f>IF(N161="snížená",J161,0)</f>
        <v>0</v>
      </c>
      <c r="BG161" s="185">
        <f>IF(N161="zákl. přenesená",J161,0)</f>
        <v>0</v>
      </c>
      <c r="BH161" s="185">
        <f>IF(N161="sníž. přenesená",J161,0)</f>
        <v>0</v>
      </c>
      <c r="BI161" s="185">
        <f>IF(N161="nulová",J161,0)</f>
        <v>0</v>
      </c>
      <c r="BJ161" s="17" t="s">
        <v>80</v>
      </c>
      <c r="BK161" s="185">
        <f>ROUND(I161*H161,2)</f>
        <v>0</v>
      </c>
      <c r="BL161" s="17" t="s">
        <v>121</v>
      </c>
      <c r="BM161" s="184" t="s">
        <v>845</v>
      </c>
    </row>
    <row r="162" spans="1:65" s="2" customFormat="1" ht="10.199999999999999">
      <c r="A162" s="34"/>
      <c r="B162" s="35"/>
      <c r="C162" s="36"/>
      <c r="D162" s="186" t="s">
        <v>123</v>
      </c>
      <c r="E162" s="36"/>
      <c r="F162" s="187" t="s">
        <v>844</v>
      </c>
      <c r="G162" s="36"/>
      <c r="H162" s="36"/>
      <c r="I162" s="188"/>
      <c r="J162" s="36"/>
      <c r="K162" s="36"/>
      <c r="L162" s="39"/>
      <c r="M162" s="189"/>
      <c r="N162" s="190"/>
      <c r="O162" s="64"/>
      <c r="P162" s="64"/>
      <c r="Q162" s="64"/>
      <c r="R162" s="64"/>
      <c r="S162" s="64"/>
      <c r="T162" s="65"/>
      <c r="U162" s="34"/>
      <c r="V162" s="34"/>
      <c r="W162" s="34"/>
      <c r="X162" s="34"/>
      <c r="Y162" s="34"/>
      <c r="Z162" s="34"/>
      <c r="AA162" s="34"/>
      <c r="AB162" s="34"/>
      <c r="AC162" s="34"/>
      <c r="AD162" s="34"/>
      <c r="AE162" s="34"/>
      <c r="AT162" s="17" t="s">
        <v>123</v>
      </c>
      <c r="AU162" s="17" t="s">
        <v>82</v>
      </c>
    </row>
    <row r="163" spans="1:65" s="13" customFormat="1" ht="10.199999999999999">
      <c r="B163" s="202"/>
      <c r="C163" s="203"/>
      <c r="D163" s="186" t="s">
        <v>137</v>
      </c>
      <c r="E163" s="204" t="s">
        <v>19</v>
      </c>
      <c r="F163" s="205" t="s">
        <v>846</v>
      </c>
      <c r="G163" s="203"/>
      <c r="H163" s="206">
        <v>7.2</v>
      </c>
      <c r="I163" s="207"/>
      <c r="J163" s="203"/>
      <c r="K163" s="203"/>
      <c r="L163" s="208"/>
      <c r="M163" s="209"/>
      <c r="N163" s="210"/>
      <c r="O163" s="210"/>
      <c r="P163" s="210"/>
      <c r="Q163" s="210"/>
      <c r="R163" s="210"/>
      <c r="S163" s="210"/>
      <c r="T163" s="211"/>
      <c r="AT163" s="212" t="s">
        <v>137</v>
      </c>
      <c r="AU163" s="212" t="s">
        <v>82</v>
      </c>
      <c r="AV163" s="13" t="s">
        <v>82</v>
      </c>
      <c r="AW163" s="13" t="s">
        <v>33</v>
      </c>
      <c r="AX163" s="13" t="s">
        <v>72</v>
      </c>
      <c r="AY163" s="212" t="s">
        <v>114</v>
      </c>
    </row>
    <row r="164" spans="1:65" s="14" customFormat="1" ht="10.199999999999999">
      <c r="B164" s="213"/>
      <c r="C164" s="214"/>
      <c r="D164" s="186" t="s">
        <v>137</v>
      </c>
      <c r="E164" s="215" t="s">
        <v>19</v>
      </c>
      <c r="F164" s="216" t="s">
        <v>139</v>
      </c>
      <c r="G164" s="214"/>
      <c r="H164" s="217">
        <v>7.2</v>
      </c>
      <c r="I164" s="218"/>
      <c r="J164" s="214"/>
      <c r="K164" s="214"/>
      <c r="L164" s="219"/>
      <c r="M164" s="220"/>
      <c r="N164" s="221"/>
      <c r="O164" s="221"/>
      <c r="P164" s="221"/>
      <c r="Q164" s="221"/>
      <c r="R164" s="221"/>
      <c r="S164" s="221"/>
      <c r="T164" s="222"/>
      <c r="AT164" s="223" t="s">
        <v>137</v>
      </c>
      <c r="AU164" s="223" t="s">
        <v>82</v>
      </c>
      <c r="AV164" s="14" t="s">
        <v>121</v>
      </c>
      <c r="AW164" s="14" t="s">
        <v>33</v>
      </c>
      <c r="AX164" s="14" t="s">
        <v>80</v>
      </c>
      <c r="AY164" s="223" t="s">
        <v>114</v>
      </c>
    </row>
    <row r="165" spans="1:65" s="2" customFormat="1" ht="22.2" customHeight="1">
      <c r="A165" s="34"/>
      <c r="B165" s="35"/>
      <c r="C165" s="173" t="s">
        <v>230</v>
      </c>
      <c r="D165" s="173" t="s">
        <v>117</v>
      </c>
      <c r="E165" s="174" t="s">
        <v>847</v>
      </c>
      <c r="F165" s="175" t="s">
        <v>848</v>
      </c>
      <c r="G165" s="176" t="s">
        <v>120</v>
      </c>
      <c r="H165" s="177">
        <v>10.199999999999999</v>
      </c>
      <c r="I165" s="178"/>
      <c r="J165" s="179">
        <f>ROUND(I165*H165,2)</f>
        <v>0</v>
      </c>
      <c r="K165" s="175" t="s">
        <v>19</v>
      </c>
      <c r="L165" s="39"/>
      <c r="M165" s="180" t="s">
        <v>19</v>
      </c>
      <c r="N165" s="181" t="s">
        <v>43</v>
      </c>
      <c r="O165" s="64"/>
      <c r="P165" s="182">
        <f>O165*H165</f>
        <v>0</v>
      </c>
      <c r="Q165" s="182">
        <v>0</v>
      </c>
      <c r="R165" s="182">
        <f>Q165*H165</f>
        <v>0</v>
      </c>
      <c r="S165" s="182">
        <v>0</v>
      </c>
      <c r="T165" s="183">
        <f>S165*H165</f>
        <v>0</v>
      </c>
      <c r="U165" s="34"/>
      <c r="V165" s="34"/>
      <c r="W165" s="34"/>
      <c r="X165" s="34"/>
      <c r="Y165" s="34"/>
      <c r="Z165" s="34"/>
      <c r="AA165" s="34"/>
      <c r="AB165" s="34"/>
      <c r="AC165" s="34"/>
      <c r="AD165" s="34"/>
      <c r="AE165" s="34"/>
      <c r="AR165" s="184" t="s">
        <v>121</v>
      </c>
      <c r="AT165" s="184" t="s">
        <v>117</v>
      </c>
      <c r="AU165" s="184" t="s">
        <v>82</v>
      </c>
      <c r="AY165" s="17" t="s">
        <v>114</v>
      </c>
      <c r="BE165" s="185">
        <f>IF(N165="základní",J165,0)</f>
        <v>0</v>
      </c>
      <c r="BF165" s="185">
        <f>IF(N165="snížená",J165,0)</f>
        <v>0</v>
      </c>
      <c r="BG165" s="185">
        <f>IF(N165="zákl. přenesená",J165,0)</f>
        <v>0</v>
      </c>
      <c r="BH165" s="185">
        <f>IF(N165="sníž. přenesená",J165,0)</f>
        <v>0</v>
      </c>
      <c r="BI165" s="185">
        <f>IF(N165="nulová",J165,0)</f>
        <v>0</v>
      </c>
      <c r="BJ165" s="17" t="s">
        <v>80</v>
      </c>
      <c r="BK165" s="185">
        <f>ROUND(I165*H165,2)</f>
        <v>0</v>
      </c>
      <c r="BL165" s="17" t="s">
        <v>121</v>
      </c>
      <c r="BM165" s="184" t="s">
        <v>849</v>
      </c>
    </row>
    <row r="166" spans="1:65" s="2" customFormat="1" ht="10.199999999999999">
      <c r="A166" s="34"/>
      <c r="B166" s="35"/>
      <c r="C166" s="36"/>
      <c r="D166" s="186" t="s">
        <v>123</v>
      </c>
      <c r="E166" s="36"/>
      <c r="F166" s="187" t="s">
        <v>848</v>
      </c>
      <c r="G166" s="36"/>
      <c r="H166" s="36"/>
      <c r="I166" s="188"/>
      <c r="J166" s="36"/>
      <c r="K166" s="36"/>
      <c r="L166" s="39"/>
      <c r="M166" s="189"/>
      <c r="N166" s="190"/>
      <c r="O166" s="64"/>
      <c r="P166" s="64"/>
      <c r="Q166" s="64"/>
      <c r="R166" s="64"/>
      <c r="S166" s="64"/>
      <c r="T166" s="65"/>
      <c r="U166" s="34"/>
      <c r="V166" s="34"/>
      <c r="W166" s="34"/>
      <c r="X166" s="34"/>
      <c r="Y166" s="34"/>
      <c r="Z166" s="34"/>
      <c r="AA166" s="34"/>
      <c r="AB166" s="34"/>
      <c r="AC166" s="34"/>
      <c r="AD166" s="34"/>
      <c r="AE166" s="34"/>
      <c r="AT166" s="17" t="s">
        <v>123</v>
      </c>
      <c r="AU166" s="17" t="s">
        <v>82</v>
      </c>
    </row>
    <row r="167" spans="1:65" s="13" customFormat="1" ht="10.199999999999999">
      <c r="B167" s="202"/>
      <c r="C167" s="203"/>
      <c r="D167" s="186" t="s">
        <v>137</v>
      </c>
      <c r="E167" s="204" t="s">
        <v>19</v>
      </c>
      <c r="F167" s="205" t="s">
        <v>850</v>
      </c>
      <c r="G167" s="203"/>
      <c r="H167" s="206">
        <v>10.199999999999999</v>
      </c>
      <c r="I167" s="207"/>
      <c r="J167" s="203"/>
      <c r="K167" s="203"/>
      <c r="L167" s="208"/>
      <c r="M167" s="209"/>
      <c r="N167" s="210"/>
      <c r="O167" s="210"/>
      <c r="P167" s="210"/>
      <c r="Q167" s="210"/>
      <c r="R167" s="210"/>
      <c r="S167" s="210"/>
      <c r="T167" s="211"/>
      <c r="AT167" s="212" t="s">
        <v>137</v>
      </c>
      <c r="AU167" s="212" t="s">
        <v>82</v>
      </c>
      <c r="AV167" s="13" t="s">
        <v>82</v>
      </c>
      <c r="AW167" s="13" t="s">
        <v>33</v>
      </c>
      <c r="AX167" s="13" t="s">
        <v>72</v>
      </c>
      <c r="AY167" s="212" t="s">
        <v>114</v>
      </c>
    </row>
    <row r="168" spans="1:65" s="14" customFormat="1" ht="10.199999999999999">
      <c r="B168" s="213"/>
      <c r="C168" s="214"/>
      <c r="D168" s="186" t="s">
        <v>137</v>
      </c>
      <c r="E168" s="215" t="s">
        <v>19</v>
      </c>
      <c r="F168" s="216" t="s">
        <v>139</v>
      </c>
      <c r="G168" s="214"/>
      <c r="H168" s="217">
        <v>10.199999999999999</v>
      </c>
      <c r="I168" s="218"/>
      <c r="J168" s="214"/>
      <c r="K168" s="214"/>
      <c r="L168" s="219"/>
      <c r="M168" s="220"/>
      <c r="N168" s="221"/>
      <c r="O168" s="221"/>
      <c r="P168" s="221"/>
      <c r="Q168" s="221"/>
      <c r="R168" s="221"/>
      <c r="S168" s="221"/>
      <c r="T168" s="222"/>
      <c r="AT168" s="223" t="s">
        <v>137</v>
      </c>
      <c r="AU168" s="223" t="s">
        <v>82</v>
      </c>
      <c r="AV168" s="14" t="s">
        <v>121</v>
      </c>
      <c r="AW168" s="14" t="s">
        <v>33</v>
      </c>
      <c r="AX168" s="14" t="s">
        <v>80</v>
      </c>
      <c r="AY168" s="223" t="s">
        <v>114</v>
      </c>
    </row>
    <row r="169" spans="1:65" s="12" customFormat="1" ht="22.8" customHeight="1">
      <c r="B169" s="157"/>
      <c r="C169" s="158"/>
      <c r="D169" s="159" t="s">
        <v>71</v>
      </c>
      <c r="E169" s="171" t="s">
        <v>851</v>
      </c>
      <c r="F169" s="171" t="s">
        <v>852</v>
      </c>
      <c r="G169" s="158"/>
      <c r="H169" s="158"/>
      <c r="I169" s="161"/>
      <c r="J169" s="172">
        <f>BK169</f>
        <v>0</v>
      </c>
      <c r="K169" s="158"/>
      <c r="L169" s="163"/>
      <c r="M169" s="164"/>
      <c r="N169" s="165"/>
      <c r="O169" s="165"/>
      <c r="P169" s="166">
        <v>0</v>
      </c>
      <c r="Q169" s="165"/>
      <c r="R169" s="166">
        <v>0</v>
      </c>
      <c r="S169" s="165"/>
      <c r="T169" s="167">
        <v>0</v>
      </c>
      <c r="AR169" s="168" t="s">
        <v>80</v>
      </c>
      <c r="AT169" s="169" t="s">
        <v>71</v>
      </c>
      <c r="AU169" s="169" t="s">
        <v>80</v>
      </c>
      <c r="AY169" s="168" t="s">
        <v>114</v>
      </c>
      <c r="BK169" s="170">
        <v>0</v>
      </c>
    </row>
    <row r="170" spans="1:65" s="12" customFormat="1" ht="22.8" customHeight="1">
      <c r="B170" s="157"/>
      <c r="C170" s="158"/>
      <c r="D170" s="159" t="s">
        <v>71</v>
      </c>
      <c r="E170" s="171" t="s">
        <v>853</v>
      </c>
      <c r="F170" s="171" t="s">
        <v>854</v>
      </c>
      <c r="G170" s="158"/>
      <c r="H170" s="158"/>
      <c r="I170" s="161"/>
      <c r="J170" s="172">
        <f>BK170</f>
        <v>0</v>
      </c>
      <c r="K170" s="158"/>
      <c r="L170" s="163"/>
      <c r="M170" s="164"/>
      <c r="N170" s="165"/>
      <c r="O170" s="165"/>
      <c r="P170" s="166">
        <f>SUM(P171:P176)</f>
        <v>0</v>
      </c>
      <c r="Q170" s="165"/>
      <c r="R170" s="166">
        <f>SUM(R171:R176)</f>
        <v>0</v>
      </c>
      <c r="S170" s="165"/>
      <c r="T170" s="167">
        <f>SUM(T171:T176)</f>
        <v>0</v>
      </c>
      <c r="AR170" s="168" t="s">
        <v>80</v>
      </c>
      <c r="AT170" s="169" t="s">
        <v>71</v>
      </c>
      <c r="AU170" s="169" t="s">
        <v>80</v>
      </c>
      <c r="AY170" s="168" t="s">
        <v>114</v>
      </c>
      <c r="BK170" s="170">
        <f>SUM(BK171:BK176)</f>
        <v>0</v>
      </c>
    </row>
    <row r="171" spans="1:65" s="2" customFormat="1" ht="22.2" customHeight="1">
      <c r="A171" s="34"/>
      <c r="B171" s="35"/>
      <c r="C171" s="173" t="s">
        <v>234</v>
      </c>
      <c r="D171" s="173" t="s">
        <v>117</v>
      </c>
      <c r="E171" s="174" t="s">
        <v>855</v>
      </c>
      <c r="F171" s="175" t="s">
        <v>856</v>
      </c>
      <c r="G171" s="176" t="s">
        <v>134</v>
      </c>
      <c r="H171" s="177">
        <v>80.869</v>
      </c>
      <c r="I171" s="178"/>
      <c r="J171" s="179">
        <f>ROUND(I171*H171,2)</f>
        <v>0</v>
      </c>
      <c r="K171" s="175" t="s">
        <v>19</v>
      </c>
      <c r="L171" s="39"/>
      <c r="M171" s="180" t="s">
        <v>19</v>
      </c>
      <c r="N171" s="181" t="s">
        <v>43</v>
      </c>
      <c r="O171" s="64"/>
      <c r="P171" s="182">
        <f>O171*H171</f>
        <v>0</v>
      </c>
      <c r="Q171" s="182">
        <v>0</v>
      </c>
      <c r="R171" s="182">
        <f>Q171*H171</f>
        <v>0</v>
      </c>
      <c r="S171" s="182">
        <v>0</v>
      </c>
      <c r="T171" s="183">
        <f>S171*H171</f>
        <v>0</v>
      </c>
      <c r="U171" s="34"/>
      <c r="V171" s="34"/>
      <c r="W171" s="34"/>
      <c r="X171" s="34"/>
      <c r="Y171" s="34"/>
      <c r="Z171" s="34"/>
      <c r="AA171" s="34"/>
      <c r="AB171" s="34"/>
      <c r="AC171" s="34"/>
      <c r="AD171" s="34"/>
      <c r="AE171" s="34"/>
      <c r="AR171" s="184" t="s">
        <v>121</v>
      </c>
      <c r="AT171" s="184" t="s">
        <v>117</v>
      </c>
      <c r="AU171" s="184" t="s">
        <v>82</v>
      </c>
      <c r="AY171" s="17" t="s">
        <v>114</v>
      </c>
      <c r="BE171" s="185">
        <f>IF(N171="základní",J171,0)</f>
        <v>0</v>
      </c>
      <c r="BF171" s="185">
        <f>IF(N171="snížená",J171,0)</f>
        <v>0</v>
      </c>
      <c r="BG171" s="185">
        <f>IF(N171="zákl. přenesená",J171,0)</f>
        <v>0</v>
      </c>
      <c r="BH171" s="185">
        <f>IF(N171="sníž. přenesená",J171,0)</f>
        <v>0</v>
      </c>
      <c r="BI171" s="185">
        <f>IF(N171="nulová",J171,0)</f>
        <v>0</v>
      </c>
      <c r="BJ171" s="17" t="s">
        <v>80</v>
      </c>
      <c r="BK171" s="185">
        <f>ROUND(I171*H171,2)</f>
        <v>0</v>
      </c>
      <c r="BL171" s="17" t="s">
        <v>121</v>
      </c>
      <c r="BM171" s="184" t="s">
        <v>857</v>
      </c>
    </row>
    <row r="172" spans="1:65" s="2" customFormat="1" ht="19.2">
      <c r="A172" s="34"/>
      <c r="B172" s="35"/>
      <c r="C172" s="36"/>
      <c r="D172" s="186" t="s">
        <v>123</v>
      </c>
      <c r="E172" s="36"/>
      <c r="F172" s="187" t="s">
        <v>856</v>
      </c>
      <c r="G172" s="36"/>
      <c r="H172" s="36"/>
      <c r="I172" s="188"/>
      <c r="J172" s="36"/>
      <c r="K172" s="36"/>
      <c r="L172" s="39"/>
      <c r="M172" s="189"/>
      <c r="N172" s="190"/>
      <c r="O172" s="64"/>
      <c r="P172" s="64"/>
      <c r="Q172" s="64"/>
      <c r="R172" s="64"/>
      <c r="S172" s="64"/>
      <c r="T172" s="65"/>
      <c r="U172" s="34"/>
      <c r="V172" s="34"/>
      <c r="W172" s="34"/>
      <c r="X172" s="34"/>
      <c r="Y172" s="34"/>
      <c r="Z172" s="34"/>
      <c r="AA172" s="34"/>
      <c r="AB172" s="34"/>
      <c r="AC172" s="34"/>
      <c r="AD172" s="34"/>
      <c r="AE172" s="34"/>
      <c r="AT172" s="17" t="s">
        <v>123</v>
      </c>
      <c r="AU172" s="17" t="s">
        <v>82</v>
      </c>
    </row>
    <row r="173" spans="1:65" s="2" customFormat="1" ht="22.2" customHeight="1">
      <c r="A173" s="34"/>
      <c r="B173" s="35"/>
      <c r="C173" s="173" t="s">
        <v>239</v>
      </c>
      <c r="D173" s="173" t="s">
        <v>117</v>
      </c>
      <c r="E173" s="174" t="s">
        <v>858</v>
      </c>
      <c r="F173" s="175" t="s">
        <v>859</v>
      </c>
      <c r="G173" s="176" t="s">
        <v>134</v>
      </c>
      <c r="H173" s="177">
        <v>16.173999999999999</v>
      </c>
      <c r="I173" s="178"/>
      <c r="J173" s="179">
        <f>ROUND(I173*H173,2)</f>
        <v>0</v>
      </c>
      <c r="K173" s="175" t="s">
        <v>19</v>
      </c>
      <c r="L173" s="39"/>
      <c r="M173" s="180" t="s">
        <v>19</v>
      </c>
      <c r="N173" s="181" t="s">
        <v>43</v>
      </c>
      <c r="O173" s="64"/>
      <c r="P173" s="182">
        <f>O173*H173</f>
        <v>0</v>
      </c>
      <c r="Q173" s="182">
        <v>0</v>
      </c>
      <c r="R173" s="182">
        <f>Q173*H173</f>
        <v>0</v>
      </c>
      <c r="S173" s="182">
        <v>0</v>
      </c>
      <c r="T173" s="183">
        <f>S173*H173</f>
        <v>0</v>
      </c>
      <c r="U173" s="34"/>
      <c r="V173" s="34"/>
      <c r="W173" s="34"/>
      <c r="X173" s="34"/>
      <c r="Y173" s="34"/>
      <c r="Z173" s="34"/>
      <c r="AA173" s="34"/>
      <c r="AB173" s="34"/>
      <c r="AC173" s="34"/>
      <c r="AD173" s="34"/>
      <c r="AE173" s="34"/>
      <c r="AR173" s="184" t="s">
        <v>121</v>
      </c>
      <c r="AT173" s="184" t="s">
        <v>117</v>
      </c>
      <c r="AU173" s="184" t="s">
        <v>82</v>
      </c>
      <c r="AY173" s="17" t="s">
        <v>114</v>
      </c>
      <c r="BE173" s="185">
        <f>IF(N173="základní",J173,0)</f>
        <v>0</v>
      </c>
      <c r="BF173" s="185">
        <f>IF(N173="snížená",J173,0)</f>
        <v>0</v>
      </c>
      <c r="BG173" s="185">
        <f>IF(N173="zákl. přenesená",J173,0)</f>
        <v>0</v>
      </c>
      <c r="BH173" s="185">
        <f>IF(N173="sníž. přenesená",J173,0)</f>
        <v>0</v>
      </c>
      <c r="BI173" s="185">
        <f>IF(N173="nulová",J173,0)</f>
        <v>0</v>
      </c>
      <c r="BJ173" s="17" t="s">
        <v>80</v>
      </c>
      <c r="BK173" s="185">
        <f>ROUND(I173*H173,2)</f>
        <v>0</v>
      </c>
      <c r="BL173" s="17" t="s">
        <v>121</v>
      </c>
      <c r="BM173" s="184" t="s">
        <v>860</v>
      </c>
    </row>
    <row r="174" spans="1:65" s="2" customFormat="1" ht="19.2">
      <c r="A174" s="34"/>
      <c r="B174" s="35"/>
      <c r="C174" s="36"/>
      <c r="D174" s="186" t="s">
        <v>123</v>
      </c>
      <c r="E174" s="36"/>
      <c r="F174" s="187" t="s">
        <v>859</v>
      </c>
      <c r="G174" s="36"/>
      <c r="H174" s="36"/>
      <c r="I174" s="188"/>
      <c r="J174" s="36"/>
      <c r="K174" s="36"/>
      <c r="L174" s="39"/>
      <c r="M174" s="189"/>
      <c r="N174" s="190"/>
      <c r="O174" s="64"/>
      <c r="P174" s="64"/>
      <c r="Q174" s="64"/>
      <c r="R174" s="64"/>
      <c r="S174" s="64"/>
      <c r="T174" s="65"/>
      <c r="U174" s="34"/>
      <c r="V174" s="34"/>
      <c r="W174" s="34"/>
      <c r="X174" s="34"/>
      <c r="Y174" s="34"/>
      <c r="Z174" s="34"/>
      <c r="AA174" s="34"/>
      <c r="AB174" s="34"/>
      <c r="AC174" s="34"/>
      <c r="AD174" s="34"/>
      <c r="AE174" s="34"/>
      <c r="AT174" s="17" t="s">
        <v>123</v>
      </c>
      <c r="AU174" s="17" t="s">
        <v>82</v>
      </c>
    </row>
    <row r="175" spans="1:65" s="13" customFormat="1" ht="10.199999999999999">
      <c r="B175" s="202"/>
      <c r="C175" s="203"/>
      <c r="D175" s="186" t="s">
        <v>137</v>
      </c>
      <c r="E175" s="204" t="s">
        <v>19</v>
      </c>
      <c r="F175" s="205" t="s">
        <v>861</v>
      </c>
      <c r="G175" s="203"/>
      <c r="H175" s="206">
        <v>16.173999999999999</v>
      </c>
      <c r="I175" s="207"/>
      <c r="J175" s="203"/>
      <c r="K175" s="203"/>
      <c r="L175" s="208"/>
      <c r="M175" s="209"/>
      <c r="N175" s="210"/>
      <c r="O175" s="210"/>
      <c r="P175" s="210"/>
      <c r="Q175" s="210"/>
      <c r="R175" s="210"/>
      <c r="S175" s="210"/>
      <c r="T175" s="211"/>
      <c r="AT175" s="212" t="s">
        <v>137</v>
      </c>
      <c r="AU175" s="212" t="s">
        <v>82</v>
      </c>
      <c r="AV175" s="13" t="s">
        <v>82</v>
      </c>
      <c r="AW175" s="13" t="s">
        <v>33</v>
      </c>
      <c r="AX175" s="13" t="s">
        <v>72</v>
      </c>
      <c r="AY175" s="212" t="s">
        <v>114</v>
      </c>
    </row>
    <row r="176" spans="1:65" s="14" customFormat="1" ht="10.199999999999999">
      <c r="B176" s="213"/>
      <c r="C176" s="214"/>
      <c r="D176" s="186" t="s">
        <v>137</v>
      </c>
      <c r="E176" s="215" t="s">
        <v>19</v>
      </c>
      <c r="F176" s="216" t="s">
        <v>139</v>
      </c>
      <c r="G176" s="214"/>
      <c r="H176" s="217">
        <v>16.173999999999999</v>
      </c>
      <c r="I176" s="218"/>
      <c r="J176" s="214"/>
      <c r="K176" s="214"/>
      <c r="L176" s="219"/>
      <c r="M176" s="220"/>
      <c r="N176" s="221"/>
      <c r="O176" s="221"/>
      <c r="P176" s="221"/>
      <c r="Q176" s="221"/>
      <c r="R176" s="221"/>
      <c r="S176" s="221"/>
      <c r="T176" s="222"/>
      <c r="AT176" s="223" t="s">
        <v>137</v>
      </c>
      <c r="AU176" s="223" t="s">
        <v>82</v>
      </c>
      <c r="AV176" s="14" t="s">
        <v>121</v>
      </c>
      <c r="AW176" s="14" t="s">
        <v>33</v>
      </c>
      <c r="AX176" s="14" t="s">
        <v>80</v>
      </c>
      <c r="AY176" s="223" t="s">
        <v>114</v>
      </c>
    </row>
    <row r="177" spans="1:65" s="12" customFormat="1" ht="25.95" customHeight="1">
      <c r="B177" s="157"/>
      <c r="C177" s="158"/>
      <c r="D177" s="159" t="s">
        <v>71</v>
      </c>
      <c r="E177" s="160" t="s">
        <v>862</v>
      </c>
      <c r="F177" s="160" t="s">
        <v>863</v>
      </c>
      <c r="G177" s="158"/>
      <c r="H177" s="158"/>
      <c r="I177" s="161"/>
      <c r="J177" s="162">
        <f>BK177</f>
        <v>0</v>
      </c>
      <c r="K177" s="158"/>
      <c r="L177" s="163"/>
      <c r="M177" s="164"/>
      <c r="N177" s="165"/>
      <c r="O177" s="165"/>
      <c r="P177" s="166">
        <f>P178</f>
        <v>0</v>
      </c>
      <c r="Q177" s="165"/>
      <c r="R177" s="166">
        <f>R178</f>
        <v>0</v>
      </c>
      <c r="S177" s="165"/>
      <c r="T177" s="167">
        <f>T178</f>
        <v>0</v>
      </c>
      <c r="AR177" s="168" t="s">
        <v>82</v>
      </c>
      <c r="AT177" s="169" t="s">
        <v>71</v>
      </c>
      <c r="AU177" s="169" t="s">
        <v>72</v>
      </c>
      <c r="AY177" s="168" t="s">
        <v>114</v>
      </c>
      <c r="BK177" s="170">
        <f>BK178</f>
        <v>0</v>
      </c>
    </row>
    <row r="178" spans="1:65" s="12" customFormat="1" ht="22.8" customHeight="1">
      <c r="B178" s="157"/>
      <c r="C178" s="158"/>
      <c r="D178" s="159" t="s">
        <v>71</v>
      </c>
      <c r="E178" s="171" t="s">
        <v>864</v>
      </c>
      <c r="F178" s="171" t="s">
        <v>865</v>
      </c>
      <c r="G178" s="158"/>
      <c r="H178" s="158"/>
      <c r="I178" s="161"/>
      <c r="J178" s="172">
        <f>BK178</f>
        <v>0</v>
      </c>
      <c r="K178" s="158"/>
      <c r="L178" s="163"/>
      <c r="M178" s="164"/>
      <c r="N178" s="165"/>
      <c r="O178" s="165"/>
      <c r="P178" s="166">
        <f>SUM(P179:P204)</f>
        <v>0</v>
      </c>
      <c r="Q178" s="165"/>
      <c r="R178" s="166">
        <f>SUM(R179:R204)</f>
        <v>0</v>
      </c>
      <c r="S178" s="165"/>
      <c r="T178" s="167">
        <f>SUM(T179:T204)</f>
        <v>0</v>
      </c>
      <c r="AR178" s="168" t="s">
        <v>82</v>
      </c>
      <c r="AT178" s="169" t="s">
        <v>71</v>
      </c>
      <c r="AU178" s="169" t="s">
        <v>80</v>
      </c>
      <c r="AY178" s="168" t="s">
        <v>114</v>
      </c>
      <c r="BK178" s="170">
        <f>SUM(BK179:BK204)</f>
        <v>0</v>
      </c>
    </row>
    <row r="179" spans="1:65" s="2" customFormat="1" ht="22.2" customHeight="1">
      <c r="A179" s="34"/>
      <c r="B179" s="35"/>
      <c r="C179" s="173" t="s">
        <v>242</v>
      </c>
      <c r="D179" s="173" t="s">
        <v>117</v>
      </c>
      <c r="E179" s="174" t="s">
        <v>866</v>
      </c>
      <c r="F179" s="175" t="s">
        <v>867</v>
      </c>
      <c r="G179" s="176" t="s">
        <v>120</v>
      </c>
      <c r="H179" s="177">
        <v>148.80000000000001</v>
      </c>
      <c r="I179" s="178"/>
      <c r="J179" s="179">
        <f>ROUND(I179*H179,2)</f>
        <v>0</v>
      </c>
      <c r="K179" s="175" t="s">
        <v>19</v>
      </c>
      <c r="L179" s="39"/>
      <c r="M179" s="180" t="s">
        <v>19</v>
      </c>
      <c r="N179" s="181" t="s">
        <v>43</v>
      </c>
      <c r="O179" s="64"/>
      <c r="P179" s="182">
        <f>O179*H179</f>
        <v>0</v>
      </c>
      <c r="Q179" s="182">
        <v>0</v>
      </c>
      <c r="R179" s="182">
        <f>Q179*H179</f>
        <v>0</v>
      </c>
      <c r="S179" s="182">
        <v>0</v>
      </c>
      <c r="T179" s="183">
        <f>S179*H179</f>
        <v>0</v>
      </c>
      <c r="U179" s="34"/>
      <c r="V179" s="34"/>
      <c r="W179" s="34"/>
      <c r="X179" s="34"/>
      <c r="Y179" s="34"/>
      <c r="Z179" s="34"/>
      <c r="AA179" s="34"/>
      <c r="AB179" s="34"/>
      <c r="AC179" s="34"/>
      <c r="AD179" s="34"/>
      <c r="AE179" s="34"/>
      <c r="AR179" s="184" t="s">
        <v>212</v>
      </c>
      <c r="AT179" s="184" t="s">
        <v>117</v>
      </c>
      <c r="AU179" s="184" t="s">
        <v>82</v>
      </c>
      <c r="AY179" s="17" t="s">
        <v>114</v>
      </c>
      <c r="BE179" s="185">
        <f>IF(N179="základní",J179,0)</f>
        <v>0</v>
      </c>
      <c r="BF179" s="185">
        <f>IF(N179="snížená",J179,0)</f>
        <v>0</v>
      </c>
      <c r="BG179" s="185">
        <f>IF(N179="zákl. přenesená",J179,0)</f>
        <v>0</v>
      </c>
      <c r="BH179" s="185">
        <f>IF(N179="sníž. přenesená",J179,0)</f>
        <v>0</v>
      </c>
      <c r="BI179" s="185">
        <f>IF(N179="nulová",J179,0)</f>
        <v>0</v>
      </c>
      <c r="BJ179" s="17" t="s">
        <v>80</v>
      </c>
      <c r="BK179" s="185">
        <f>ROUND(I179*H179,2)</f>
        <v>0</v>
      </c>
      <c r="BL179" s="17" t="s">
        <v>212</v>
      </c>
      <c r="BM179" s="184" t="s">
        <v>868</v>
      </c>
    </row>
    <row r="180" spans="1:65" s="2" customFormat="1" ht="19.2">
      <c r="A180" s="34"/>
      <c r="B180" s="35"/>
      <c r="C180" s="36"/>
      <c r="D180" s="186" t="s">
        <v>123</v>
      </c>
      <c r="E180" s="36"/>
      <c r="F180" s="187" t="s">
        <v>867</v>
      </c>
      <c r="G180" s="36"/>
      <c r="H180" s="36"/>
      <c r="I180" s="188"/>
      <c r="J180" s="36"/>
      <c r="K180" s="36"/>
      <c r="L180" s="39"/>
      <c r="M180" s="189"/>
      <c r="N180" s="190"/>
      <c r="O180" s="64"/>
      <c r="P180" s="64"/>
      <c r="Q180" s="64"/>
      <c r="R180" s="64"/>
      <c r="S180" s="64"/>
      <c r="T180" s="65"/>
      <c r="U180" s="34"/>
      <c r="V180" s="34"/>
      <c r="W180" s="34"/>
      <c r="X180" s="34"/>
      <c r="Y180" s="34"/>
      <c r="Z180" s="34"/>
      <c r="AA180" s="34"/>
      <c r="AB180" s="34"/>
      <c r="AC180" s="34"/>
      <c r="AD180" s="34"/>
      <c r="AE180" s="34"/>
      <c r="AT180" s="17" t="s">
        <v>123</v>
      </c>
      <c r="AU180" s="17" t="s">
        <v>82</v>
      </c>
    </row>
    <row r="181" spans="1:65" s="2" customFormat="1" ht="13.8" customHeight="1">
      <c r="A181" s="34"/>
      <c r="B181" s="35"/>
      <c r="C181" s="192" t="s">
        <v>246</v>
      </c>
      <c r="D181" s="192" t="s">
        <v>131</v>
      </c>
      <c r="E181" s="193" t="s">
        <v>869</v>
      </c>
      <c r="F181" s="194" t="s">
        <v>870</v>
      </c>
      <c r="G181" s="195" t="s">
        <v>134</v>
      </c>
      <c r="H181" s="196">
        <v>4.4999999999999998E-2</v>
      </c>
      <c r="I181" s="197"/>
      <c r="J181" s="198">
        <f>ROUND(I181*H181,2)</f>
        <v>0</v>
      </c>
      <c r="K181" s="194" t="s">
        <v>19</v>
      </c>
      <c r="L181" s="199"/>
      <c r="M181" s="200" t="s">
        <v>19</v>
      </c>
      <c r="N181" s="201" t="s">
        <v>43</v>
      </c>
      <c r="O181" s="64"/>
      <c r="P181" s="182">
        <f>O181*H181</f>
        <v>0</v>
      </c>
      <c r="Q181" s="182">
        <v>0</v>
      </c>
      <c r="R181" s="182">
        <f>Q181*H181</f>
        <v>0</v>
      </c>
      <c r="S181" s="182">
        <v>0</v>
      </c>
      <c r="T181" s="183">
        <f>S181*H181</f>
        <v>0</v>
      </c>
      <c r="U181" s="34"/>
      <c r="V181" s="34"/>
      <c r="W181" s="34"/>
      <c r="X181" s="34"/>
      <c r="Y181" s="34"/>
      <c r="Z181" s="34"/>
      <c r="AA181" s="34"/>
      <c r="AB181" s="34"/>
      <c r="AC181" s="34"/>
      <c r="AD181" s="34"/>
      <c r="AE181" s="34"/>
      <c r="AR181" s="184" t="s">
        <v>272</v>
      </c>
      <c r="AT181" s="184" t="s">
        <v>131</v>
      </c>
      <c r="AU181" s="184" t="s">
        <v>82</v>
      </c>
      <c r="AY181" s="17" t="s">
        <v>114</v>
      </c>
      <c r="BE181" s="185">
        <f>IF(N181="základní",J181,0)</f>
        <v>0</v>
      </c>
      <c r="BF181" s="185">
        <f>IF(N181="snížená",J181,0)</f>
        <v>0</v>
      </c>
      <c r="BG181" s="185">
        <f>IF(N181="zákl. přenesená",J181,0)</f>
        <v>0</v>
      </c>
      <c r="BH181" s="185">
        <f>IF(N181="sníž. přenesená",J181,0)</f>
        <v>0</v>
      </c>
      <c r="BI181" s="185">
        <f>IF(N181="nulová",J181,0)</f>
        <v>0</v>
      </c>
      <c r="BJ181" s="17" t="s">
        <v>80</v>
      </c>
      <c r="BK181" s="185">
        <f>ROUND(I181*H181,2)</f>
        <v>0</v>
      </c>
      <c r="BL181" s="17" t="s">
        <v>212</v>
      </c>
      <c r="BM181" s="184" t="s">
        <v>871</v>
      </c>
    </row>
    <row r="182" spans="1:65" s="2" customFormat="1" ht="10.199999999999999">
      <c r="A182" s="34"/>
      <c r="B182" s="35"/>
      <c r="C182" s="36"/>
      <c r="D182" s="186" t="s">
        <v>123</v>
      </c>
      <c r="E182" s="36"/>
      <c r="F182" s="187" t="s">
        <v>870</v>
      </c>
      <c r="G182" s="36"/>
      <c r="H182" s="36"/>
      <c r="I182" s="188"/>
      <c r="J182" s="36"/>
      <c r="K182" s="36"/>
      <c r="L182" s="39"/>
      <c r="M182" s="189"/>
      <c r="N182" s="190"/>
      <c r="O182" s="64"/>
      <c r="P182" s="64"/>
      <c r="Q182" s="64"/>
      <c r="R182" s="64"/>
      <c r="S182" s="64"/>
      <c r="T182" s="65"/>
      <c r="U182" s="34"/>
      <c r="V182" s="34"/>
      <c r="W182" s="34"/>
      <c r="X182" s="34"/>
      <c r="Y182" s="34"/>
      <c r="Z182" s="34"/>
      <c r="AA182" s="34"/>
      <c r="AB182" s="34"/>
      <c r="AC182" s="34"/>
      <c r="AD182" s="34"/>
      <c r="AE182" s="34"/>
      <c r="AT182" s="17" t="s">
        <v>123</v>
      </c>
      <c r="AU182" s="17" t="s">
        <v>82</v>
      </c>
    </row>
    <row r="183" spans="1:65" s="2" customFormat="1" ht="28.8">
      <c r="A183" s="34"/>
      <c r="B183" s="35"/>
      <c r="C183" s="36"/>
      <c r="D183" s="186" t="s">
        <v>124</v>
      </c>
      <c r="E183" s="36"/>
      <c r="F183" s="191" t="s">
        <v>872</v>
      </c>
      <c r="G183" s="36"/>
      <c r="H183" s="36"/>
      <c r="I183" s="188"/>
      <c r="J183" s="36"/>
      <c r="K183" s="36"/>
      <c r="L183" s="39"/>
      <c r="M183" s="189"/>
      <c r="N183" s="190"/>
      <c r="O183" s="64"/>
      <c r="P183" s="64"/>
      <c r="Q183" s="64"/>
      <c r="R183" s="64"/>
      <c r="S183" s="64"/>
      <c r="T183" s="65"/>
      <c r="U183" s="34"/>
      <c r="V183" s="34"/>
      <c r="W183" s="34"/>
      <c r="X183" s="34"/>
      <c r="Y183" s="34"/>
      <c r="Z183" s="34"/>
      <c r="AA183" s="34"/>
      <c r="AB183" s="34"/>
      <c r="AC183" s="34"/>
      <c r="AD183" s="34"/>
      <c r="AE183" s="34"/>
      <c r="AT183" s="17" t="s">
        <v>124</v>
      </c>
      <c r="AU183" s="17" t="s">
        <v>82</v>
      </c>
    </row>
    <row r="184" spans="1:65" s="13" customFormat="1" ht="10.199999999999999">
      <c r="B184" s="202"/>
      <c r="C184" s="203"/>
      <c r="D184" s="186" t="s">
        <v>137</v>
      </c>
      <c r="E184" s="204" t="s">
        <v>19</v>
      </c>
      <c r="F184" s="205" t="s">
        <v>873</v>
      </c>
      <c r="G184" s="203"/>
      <c r="H184" s="206">
        <v>4.4999999999999998E-2</v>
      </c>
      <c r="I184" s="207"/>
      <c r="J184" s="203"/>
      <c r="K184" s="203"/>
      <c r="L184" s="208"/>
      <c r="M184" s="209"/>
      <c r="N184" s="210"/>
      <c r="O184" s="210"/>
      <c r="P184" s="210"/>
      <c r="Q184" s="210"/>
      <c r="R184" s="210"/>
      <c r="S184" s="210"/>
      <c r="T184" s="211"/>
      <c r="AT184" s="212" t="s">
        <v>137</v>
      </c>
      <c r="AU184" s="212" t="s">
        <v>82</v>
      </c>
      <c r="AV184" s="13" t="s">
        <v>82</v>
      </c>
      <c r="AW184" s="13" t="s">
        <v>33</v>
      </c>
      <c r="AX184" s="13" t="s">
        <v>72</v>
      </c>
      <c r="AY184" s="212" t="s">
        <v>114</v>
      </c>
    </row>
    <row r="185" spans="1:65" s="14" customFormat="1" ht="10.199999999999999">
      <c r="B185" s="213"/>
      <c r="C185" s="214"/>
      <c r="D185" s="186" t="s">
        <v>137</v>
      </c>
      <c r="E185" s="215" t="s">
        <v>19</v>
      </c>
      <c r="F185" s="216" t="s">
        <v>139</v>
      </c>
      <c r="G185" s="214"/>
      <c r="H185" s="217">
        <v>4.4999999999999998E-2</v>
      </c>
      <c r="I185" s="218"/>
      <c r="J185" s="214"/>
      <c r="K185" s="214"/>
      <c r="L185" s="219"/>
      <c r="M185" s="220"/>
      <c r="N185" s="221"/>
      <c r="O185" s="221"/>
      <c r="P185" s="221"/>
      <c r="Q185" s="221"/>
      <c r="R185" s="221"/>
      <c r="S185" s="221"/>
      <c r="T185" s="222"/>
      <c r="AT185" s="223" t="s">
        <v>137</v>
      </c>
      <c r="AU185" s="223" t="s">
        <v>82</v>
      </c>
      <c r="AV185" s="14" t="s">
        <v>121</v>
      </c>
      <c r="AW185" s="14" t="s">
        <v>33</v>
      </c>
      <c r="AX185" s="14" t="s">
        <v>80</v>
      </c>
      <c r="AY185" s="223" t="s">
        <v>114</v>
      </c>
    </row>
    <row r="186" spans="1:65" s="2" customFormat="1" ht="13.8" customHeight="1">
      <c r="A186" s="34"/>
      <c r="B186" s="35"/>
      <c r="C186" s="173" t="s">
        <v>248</v>
      </c>
      <c r="D186" s="173" t="s">
        <v>117</v>
      </c>
      <c r="E186" s="174" t="s">
        <v>874</v>
      </c>
      <c r="F186" s="175" t="s">
        <v>875</v>
      </c>
      <c r="G186" s="176" t="s">
        <v>120</v>
      </c>
      <c r="H186" s="177">
        <v>144</v>
      </c>
      <c r="I186" s="178"/>
      <c r="J186" s="179">
        <f>ROUND(I186*H186,2)</f>
        <v>0</v>
      </c>
      <c r="K186" s="175" t="s">
        <v>19</v>
      </c>
      <c r="L186" s="39"/>
      <c r="M186" s="180" t="s">
        <v>19</v>
      </c>
      <c r="N186" s="181" t="s">
        <v>43</v>
      </c>
      <c r="O186" s="64"/>
      <c r="P186" s="182">
        <f>O186*H186</f>
        <v>0</v>
      </c>
      <c r="Q186" s="182">
        <v>0</v>
      </c>
      <c r="R186" s="182">
        <f>Q186*H186</f>
        <v>0</v>
      </c>
      <c r="S186" s="182">
        <v>0</v>
      </c>
      <c r="T186" s="183">
        <f>S186*H186</f>
        <v>0</v>
      </c>
      <c r="U186" s="34"/>
      <c r="V186" s="34"/>
      <c r="W186" s="34"/>
      <c r="X186" s="34"/>
      <c r="Y186" s="34"/>
      <c r="Z186" s="34"/>
      <c r="AA186" s="34"/>
      <c r="AB186" s="34"/>
      <c r="AC186" s="34"/>
      <c r="AD186" s="34"/>
      <c r="AE186" s="34"/>
      <c r="AR186" s="184" t="s">
        <v>212</v>
      </c>
      <c r="AT186" s="184" t="s">
        <v>117</v>
      </c>
      <c r="AU186" s="184" t="s">
        <v>82</v>
      </c>
      <c r="AY186" s="17" t="s">
        <v>114</v>
      </c>
      <c r="BE186" s="185">
        <f>IF(N186="základní",J186,0)</f>
        <v>0</v>
      </c>
      <c r="BF186" s="185">
        <f>IF(N186="snížená",J186,0)</f>
        <v>0</v>
      </c>
      <c r="BG186" s="185">
        <f>IF(N186="zákl. přenesená",J186,0)</f>
        <v>0</v>
      </c>
      <c r="BH186" s="185">
        <f>IF(N186="sníž. přenesená",J186,0)</f>
        <v>0</v>
      </c>
      <c r="BI186" s="185">
        <f>IF(N186="nulová",J186,0)</f>
        <v>0</v>
      </c>
      <c r="BJ186" s="17" t="s">
        <v>80</v>
      </c>
      <c r="BK186" s="185">
        <f>ROUND(I186*H186,2)</f>
        <v>0</v>
      </c>
      <c r="BL186" s="17" t="s">
        <v>212</v>
      </c>
      <c r="BM186" s="184" t="s">
        <v>876</v>
      </c>
    </row>
    <row r="187" spans="1:65" s="2" customFormat="1" ht="10.199999999999999">
      <c r="A187" s="34"/>
      <c r="B187" s="35"/>
      <c r="C187" s="36"/>
      <c r="D187" s="186" t="s">
        <v>123</v>
      </c>
      <c r="E187" s="36"/>
      <c r="F187" s="187" t="s">
        <v>875</v>
      </c>
      <c r="G187" s="36"/>
      <c r="H187" s="36"/>
      <c r="I187" s="188"/>
      <c r="J187" s="36"/>
      <c r="K187" s="36"/>
      <c r="L187" s="39"/>
      <c r="M187" s="189"/>
      <c r="N187" s="190"/>
      <c r="O187" s="64"/>
      <c r="P187" s="64"/>
      <c r="Q187" s="64"/>
      <c r="R187" s="64"/>
      <c r="S187" s="64"/>
      <c r="T187" s="65"/>
      <c r="U187" s="34"/>
      <c r="V187" s="34"/>
      <c r="W187" s="34"/>
      <c r="X187" s="34"/>
      <c r="Y187" s="34"/>
      <c r="Z187" s="34"/>
      <c r="AA187" s="34"/>
      <c r="AB187" s="34"/>
      <c r="AC187" s="34"/>
      <c r="AD187" s="34"/>
      <c r="AE187" s="34"/>
      <c r="AT187" s="17" t="s">
        <v>123</v>
      </c>
      <c r="AU187" s="17" t="s">
        <v>82</v>
      </c>
    </row>
    <row r="188" spans="1:65" s="2" customFormat="1" ht="28.8">
      <c r="A188" s="34"/>
      <c r="B188" s="35"/>
      <c r="C188" s="36"/>
      <c r="D188" s="186" t="s">
        <v>124</v>
      </c>
      <c r="E188" s="36"/>
      <c r="F188" s="191" t="s">
        <v>877</v>
      </c>
      <c r="G188" s="36"/>
      <c r="H188" s="36"/>
      <c r="I188" s="188"/>
      <c r="J188" s="36"/>
      <c r="K188" s="36"/>
      <c r="L188" s="39"/>
      <c r="M188" s="189"/>
      <c r="N188" s="190"/>
      <c r="O188" s="64"/>
      <c r="P188" s="64"/>
      <c r="Q188" s="64"/>
      <c r="R188" s="64"/>
      <c r="S188" s="64"/>
      <c r="T188" s="65"/>
      <c r="U188" s="34"/>
      <c r="V188" s="34"/>
      <c r="W188" s="34"/>
      <c r="X188" s="34"/>
      <c r="Y188" s="34"/>
      <c r="Z188" s="34"/>
      <c r="AA188" s="34"/>
      <c r="AB188" s="34"/>
      <c r="AC188" s="34"/>
      <c r="AD188" s="34"/>
      <c r="AE188" s="34"/>
      <c r="AT188" s="17" t="s">
        <v>124</v>
      </c>
      <c r="AU188" s="17" t="s">
        <v>82</v>
      </c>
    </row>
    <row r="189" spans="1:65" s="13" customFormat="1" ht="10.199999999999999">
      <c r="B189" s="202"/>
      <c r="C189" s="203"/>
      <c r="D189" s="186" t="s">
        <v>137</v>
      </c>
      <c r="E189" s="204" t="s">
        <v>19</v>
      </c>
      <c r="F189" s="205" t="s">
        <v>878</v>
      </c>
      <c r="G189" s="203"/>
      <c r="H189" s="206">
        <v>144</v>
      </c>
      <c r="I189" s="207"/>
      <c r="J189" s="203"/>
      <c r="K189" s="203"/>
      <c r="L189" s="208"/>
      <c r="M189" s="209"/>
      <c r="N189" s="210"/>
      <c r="O189" s="210"/>
      <c r="P189" s="210"/>
      <c r="Q189" s="210"/>
      <c r="R189" s="210"/>
      <c r="S189" s="210"/>
      <c r="T189" s="211"/>
      <c r="AT189" s="212" t="s">
        <v>137</v>
      </c>
      <c r="AU189" s="212" t="s">
        <v>82</v>
      </c>
      <c r="AV189" s="13" t="s">
        <v>82</v>
      </c>
      <c r="AW189" s="13" t="s">
        <v>33</v>
      </c>
      <c r="AX189" s="13" t="s">
        <v>72</v>
      </c>
      <c r="AY189" s="212" t="s">
        <v>114</v>
      </c>
    </row>
    <row r="190" spans="1:65" s="14" customFormat="1" ht="10.199999999999999">
      <c r="B190" s="213"/>
      <c r="C190" s="214"/>
      <c r="D190" s="186" t="s">
        <v>137</v>
      </c>
      <c r="E190" s="215" t="s">
        <v>19</v>
      </c>
      <c r="F190" s="216" t="s">
        <v>139</v>
      </c>
      <c r="G190" s="214"/>
      <c r="H190" s="217">
        <v>144</v>
      </c>
      <c r="I190" s="218"/>
      <c r="J190" s="214"/>
      <c r="K190" s="214"/>
      <c r="L190" s="219"/>
      <c r="M190" s="220"/>
      <c r="N190" s="221"/>
      <c r="O190" s="221"/>
      <c r="P190" s="221"/>
      <c r="Q190" s="221"/>
      <c r="R190" s="221"/>
      <c r="S190" s="221"/>
      <c r="T190" s="222"/>
      <c r="AT190" s="223" t="s">
        <v>137</v>
      </c>
      <c r="AU190" s="223" t="s">
        <v>82</v>
      </c>
      <c r="AV190" s="14" t="s">
        <v>121</v>
      </c>
      <c r="AW190" s="14" t="s">
        <v>33</v>
      </c>
      <c r="AX190" s="14" t="s">
        <v>80</v>
      </c>
      <c r="AY190" s="223" t="s">
        <v>114</v>
      </c>
    </row>
    <row r="191" spans="1:65" s="2" customFormat="1" ht="45" customHeight="1">
      <c r="A191" s="34"/>
      <c r="B191" s="35"/>
      <c r="C191" s="192" t="s">
        <v>253</v>
      </c>
      <c r="D191" s="192" t="s">
        <v>131</v>
      </c>
      <c r="E191" s="193" t="s">
        <v>879</v>
      </c>
      <c r="F191" s="194" t="s">
        <v>880</v>
      </c>
      <c r="G191" s="195" t="s">
        <v>120</v>
      </c>
      <c r="H191" s="196">
        <v>158.4</v>
      </c>
      <c r="I191" s="197"/>
      <c r="J191" s="198">
        <f>ROUND(I191*H191,2)</f>
        <v>0</v>
      </c>
      <c r="K191" s="194" t="s">
        <v>19</v>
      </c>
      <c r="L191" s="199"/>
      <c r="M191" s="200" t="s">
        <v>19</v>
      </c>
      <c r="N191" s="201" t="s">
        <v>43</v>
      </c>
      <c r="O191" s="64"/>
      <c r="P191" s="182">
        <f>O191*H191</f>
        <v>0</v>
      </c>
      <c r="Q191" s="182">
        <v>0</v>
      </c>
      <c r="R191" s="182">
        <f>Q191*H191</f>
        <v>0</v>
      </c>
      <c r="S191" s="182">
        <v>0</v>
      </c>
      <c r="T191" s="183">
        <f>S191*H191</f>
        <v>0</v>
      </c>
      <c r="U191" s="34"/>
      <c r="V191" s="34"/>
      <c r="W191" s="34"/>
      <c r="X191" s="34"/>
      <c r="Y191" s="34"/>
      <c r="Z191" s="34"/>
      <c r="AA191" s="34"/>
      <c r="AB191" s="34"/>
      <c r="AC191" s="34"/>
      <c r="AD191" s="34"/>
      <c r="AE191" s="34"/>
      <c r="AR191" s="184" t="s">
        <v>272</v>
      </c>
      <c r="AT191" s="184" t="s">
        <v>131</v>
      </c>
      <c r="AU191" s="184" t="s">
        <v>82</v>
      </c>
      <c r="AY191" s="17" t="s">
        <v>114</v>
      </c>
      <c r="BE191" s="185">
        <f>IF(N191="základní",J191,0)</f>
        <v>0</v>
      </c>
      <c r="BF191" s="185">
        <f>IF(N191="snížená",J191,0)</f>
        <v>0</v>
      </c>
      <c r="BG191" s="185">
        <f>IF(N191="zákl. přenesená",J191,0)</f>
        <v>0</v>
      </c>
      <c r="BH191" s="185">
        <f>IF(N191="sníž. přenesená",J191,0)</f>
        <v>0</v>
      </c>
      <c r="BI191" s="185">
        <f>IF(N191="nulová",J191,0)</f>
        <v>0</v>
      </c>
      <c r="BJ191" s="17" t="s">
        <v>80</v>
      </c>
      <c r="BK191" s="185">
        <f>ROUND(I191*H191,2)</f>
        <v>0</v>
      </c>
      <c r="BL191" s="17" t="s">
        <v>212</v>
      </c>
      <c r="BM191" s="184" t="s">
        <v>881</v>
      </c>
    </row>
    <row r="192" spans="1:65" s="2" customFormat="1" ht="28.8">
      <c r="A192" s="34"/>
      <c r="B192" s="35"/>
      <c r="C192" s="36"/>
      <c r="D192" s="186" t="s">
        <v>123</v>
      </c>
      <c r="E192" s="36"/>
      <c r="F192" s="187" t="s">
        <v>880</v>
      </c>
      <c r="G192" s="36"/>
      <c r="H192" s="36"/>
      <c r="I192" s="188"/>
      <c r="J192" s="36"/>
      <c r="K192" s="36"/>
      <c r="L192" s="39"/>
      <c r="M192" s="189"/>
      <c r="N192" s="190"/>
      <c r="O192" s="64"/>
      <c r="P192" s="64"/>
      <c r="Q192" s="64"/>
      <c r="R192" s="64"/>
      <c r="S192" s="64"/>
      <c r="T192" s="65"/>
      <c r="U192" s="34"/>
      <c r="V192" s="34"/>
      <c r="W192" s="34"/>
      <c r="X192" s="34"/>
      <c r="Y192" s="34"/>
      <c r="Z192" s="34"/>
      <c r="AA192" s="34"/>
      <c r="AB192" s="34"/>
      <c r="AC192" s="34"/>
      <c r="AD192" s="34"/>
      <c r="AE192" s="34"/>
      <c r="AT192" s="17" t="s">
        <v>123</v>
      </c>
      <c r="AU192" s="17" t="s">
        <v>82</v>
      </c>
    </row>
    <row r="193" spans="1:65" s="13" customFormat="1" ht="10.199999999999999">
      <c r="B193" s="202"/>
      <c r="C193" s="203"/>
      <c r="D193" s="186" t="s">
        <v>137</v>
      </c>
      <c r="E193" s="204" t="s">
        <v>19</v>
      </c>
      <c r="F193" s="205" t="s">
        <v>882</v>
      </c>
      <c r="G193" s="203"/>
      <c r="H193" s="206">
        <v>158.4</v>
      </c>
      <c r="I193" s="207"/>
      <c r="J193" s="203"/>
      <c r="K193" s="203"/>
      <c r="L193" s="208"/>
      <c r="M193" s="209"/>
      <c r="N193" s="210"/>
      <c r="O193" s="210"/>
      <c r="P193" s="210"/>
      <c r="Q193" s="210"/>
      <c r="R193" s="210"/>
      <c r="S193" s="210"/>
      <c r="T193" s="211"/>
      <c r="AT193" s="212" t="s">
        <v>137</v>
      </c>
      <c r="AU193" s="212" t="s">
        <v>82</v>
      </c>
      <c r="AV193" s="13" t="s">
        <v>82</v>
      </c>
      <c r="AW193" s="13" t="s">
        <v>33</v>
      </c>
      <c r="AX193" s="13" t="s">
        <v>72</v>
      </c>
      <c r="AY193" s="212" t="s">
        <v>114</v>
      </c>
    </row>
    <row r="194" spans="1:65" s="14" customFormat="1" ht="10.199999999999999">
      <c r="B194" s="213"/>
      <c r="C194" s="214"/>
      <c r="D194" s="186" t="s">
        <v>137</v>
      </c>
      <c r="E194" s="215" t="s">
        <v>19</v>
      </c>
      <c r="F194" s="216" t="s">
        <v>139</v>
      </c>
      <c r="G194" s="214"/>
      <c r="H194" s="217">
        <v>158.4</v>
      </c>
      <c r="I194" s="218"/>
      <c r="J194" s="214"/>
      <c r="K194" s="214"/>
      <c r="L194" s="219"/>
      <c r="M194" s="220"/>
      <c r="N194" s="221"/>
      <c r="O194" s="221"/>
      <c r="P194" s="221"/>
      <c r="Q194" s="221"/>
      <c r="R194" s="221"/>
      <c r="S194" s="221"/>
      <c r="T194" s="222"/>
      <c r="AT194" s="223" t="s">
        <v>137</v>
      </c>
      <c r="AU194" s="223" t="s">
        <v>82</v>
      </c>
      <c r="AV194" s="14" t="s">
        <v>121</v>
      </c>
      <c r="AW194" s="14" t="s">
        <v>33</v>
      </c>
      <c r="AX194" s="14" t="s">
        <v>80</v>
      </c>
      <c r="AY194" s="223" t="s">
        <v>114</v>
      </c>
    </row>
    <row r="195" spans="1:65" s="2" customFormat="1" ht="22.2" customHeight="1">
      <c r="A195" s="34"/>
      <c r="B195" s="35"/>
      <c r="C195" s="173" t="s">
        <v>257</v>
      </c>
      <c r="D195" s="173" t="s">
        <v>117</v>
      </c>
      <c r="E195" s="174" t="s">
        <v>883</v>
      </c>
      <c r="F195" s="175" t="s">
        <v>884</v>
      </c>
      <c r="G195" s="176" t="s">
        <v>160</v>
      </c>
      <c r="H195" s="177">
        <v>12</v>
      </c>
      <c r="I195" s="178"/>
      <c r="J195" s="179">
        <f>ROUND(I195*H195,2)</f>
        <v>0</v>
      </c>
      <c r="K195" s="175" t="s">
        <v>19</v>
      </c>
      <c r="L195" s="39"/>
      <c r="M195" s="180" t="s">
        <v>19</v>
      </c>
      <c r="N195" s="181" t="s">
        <v>43</v>
      </c>
      <c r="O195" s="64"/>
      <c r="P195" s="182">
        <f>O195*H195</f>
        <v>0</v>
      </c>
      <c r="Q195" s="182">
        <v>0</v>
      </c>
      <c r="R195" s="182">
        <f>Q195*H195</f>
        <v>0</v>
      </c>
      <c r="S195" s="182">
        <v>0</v>
      </c>
      <c r="T195" s="183">
        <f>S195*H195</f>
        <v>0</v>
      </c>
      <c r="U195" s="34"/>
      <c r="V195" s="34"/>
      <c r="W195" s="34"/>
      <c r="X195" s="34"/>
      <c r="Y195" s="34"/>
      <c r="Z195" s="34"/>
      <c r="AA195" s="34"/>
      <c r="AB195" s="34"/>
      <c r="AC195" s="34"/>
      <c r="AD195" s="34"/>
      <c r="AE195" s="34"/>
      <c r="AR195" s="184" t="s">
        <v>212</v>
      </c>
      <c r="AT195" s="184" t="s">
        <v>117</v>
      </c>
      <c r="AU195" s="184" t="s">
        <v>82</v>
      </c>
      <c r="AY195" s="17" t="s">
        <v>114</v>
      </c>
      <c r="BE195" s="185">
        <f>IF(N195="základní",J195,0)</f>
        <v>0</v>
      </c>
      <c r="BF195" s="185">
        <f>IF(N195="snížená",J195,0)</f>
        <v>0</v>
      </c>
      <c r="BG195" s="185">
        <f>IF(N195="zákl. přenesená",J195,0)</f>
        <v>0</v>
      </c>
      <c r="BH195" s="185">
        <f>IF(N195="sníž. přenesená",J195,0)</f>
        <v>0</v>
      </c>
      <c r="BI195" s="185">
        <f>IF(N195="nulová",J195,0)</f>
        <v>0</v>
      </c>
      <c r="BJ195" s="17" t="s">
        <v>80</v>
      </c>
      <c r="BK195" s="185">
        <f>ROUND(I195*H195,2)</f>
        <v>0</v>
      </c>
      <c r="BL195" s="17" t="s">
        <v>212</v>
      </c>
      <c r="BM195" s="184" t="s">
        <v>885</v>
      </c>
    </row>
    <row r="196" spans="1:65" s="2" customFormat="1" ht="10.199999999999999">
      <c r="A196" s="34"/>
      <c r="B196" s="35"/>
      <c r="C196" s="36"/>
      <c r="D196" s="186" t="s">
        <v>123</v>
      </c>
      <c r="E196" s="36"/>
      <c r="F196" s="187" t="s">
        <v>884</v>
      </c>
      <c r="G196" s="36"/>
      <c r="H196" s="36"/>
      <c r="I196" s="188"/>
      <c r="J196" s="36"/>
      <c r="K196" s="36"/>
      <c r="L196" s="39"/>
      <c r="M196" s="189"/>
      <c r="N196" s="190"/>
      <c r="O196" s="64"/>
      <c r="P196" s="64"/>
      <c r="Q196" s="64"/>
      <c r="R196" s="64"/>
      <c r="S196" s="64"/>
      <c r="T196" s="65"/>
      <c r="U196" s="34"/>
      <c r="V196" s="34"/>
      <c r="W196" s="34"/>
      <c r="X196" s="34"/>
      <c r="Y196" s="34"/>
      <c r="Z196" s="34"/>
      <c r="AA196" s="34"/>
      <c r="AB196" s="34"/>
      <c r="AC196" s="34"/>
      <c r="AD196" s="34"/>
      <c r="AE196" s="34"/>
      <c r="AT196" s="17" t="s">
        <v>123</v>
      </c>
      <c r="AU196" s="17" t="s">
        <v>82</v>
      </c>
    </row>
    <row r="197" spans="1:65" s="13" customFormat="1" ht="10.199999999999999">
      <c r="B197" s="202"/>
      <c r="C197" s="203"/>
      <c r="D197" s="186" t="s">
        <v>137</v>
      </c>
      <c r="E197" s="204" t="s">
        <v>19</v>
      </c>
      <c r="F197" s="205" t="s">
        <v>886</v>
      </c>
      <c r="G197" s="203"/>
      <c r="H197" s="206">
        <v>12</v>
      </c>
      <c r="I197" s="207"/>
      <c r="J197" s="203"/>
      <c r="K197" s="203"/>
      <c r="L197" s="208"/>
      <c r="M197" s="209"/>
      <c r="N197" s="210"/>
      <c r="O197" s="210"/>
      <c r="P197" s="210"/>
      <c r="Q197" s="210"/>
      <c r="R197" s="210"/>
      <c r="S197" s="210"/>
      <c r="T197" s="211"/>
      <c r="AT197" s="212" t="s">
        <v>137</v>
      </c>
      <c r="AU197" s="212" t="s">
        <v>82</v>
      </c>
      <c r="AV197" s="13" t="s">
        <v>82</v>
      </c>
      <c r="AW197" s="13" t="s">
        <v>33</v>
      </c>
      <c r="AX197" s="13" t="s">
        <v>72</v>
      </c>
      <c r="AY197" s="212" t="s">
        <v>114</v>
      </c>
    </row>
    <row r="198" spans="1:65" s="14" customFormat="1" ht="10.199999999999999">
      <c r="B198" s="213"/>
      <c r="C198" s="214"/>
      <c r="D198" s="186" t="s">
        <v>137</v>
      </c>
      <c r="E198" s="215" t="s">
        <v>19</v>
      </c>
      <c r="F198" s="216" t="s">
        <v>139</v>
      </c>
      <c r="G198" s="214"/>
      <c r="H198" s="217">
        <v>12</v>
      </c>
      <c r="I198" s="218"/>
      <c r="J198" s="214"/>
      <c r="K198" s="214"/>
      <c r="L198" s="219"/>
      <c r="M198" s="220"/>
      <c r="N198" s="221"/>
      <c r="O198" s="221"/>
      <c r="P198" s="221"/>
      <c r="Q198" s="221"/>
      <c r="R198" s="221"/>
      <c r="S198" s="221"/>
      <c r="T198" s="222"/>
      <c r="AT198" s="223" t="s">
        <v>137</v>
      </c>
      <c r="AU198" s="223" t="s">
        <v>82</v>
      </c>
      <c r="AV198" s="14" t="s">
        <v>121</v>
      </c>
      <c r="AW198" s="14" t="s">
        <v>33</v>
      </c>
      <c r="AX198" s="14" t="s">
        <v>80</v>
      </c>
      <c r="AY198" s="223" t="s">
        <v>114</v>
      </c>
    </row>
    <row r="199" spans="1:65" s="2" customFormat="1" ht="13.8" customHeight="1">
      <c r="A199" s="34"/>
      <c r="B199" s="35"/>
      <c r="C199" s="192" t="s">
        <v>262</v>
      </c>
      <c r="D199" s="192" t="s">
        <v>131</v>
      </c>
      <c r="E199" s="193" t="s">
        <v>887</v>
      </c>
      <c r="F199" s="194" t="s">
        <v>888</v>
      </c>
      <c r="G199" s="195" t="s">
        <v>160</v>
      </c>
      <c r="H199" s="196">
        <v>12</v>
      </c>
      <c r="I199" s="197"/>
      <c r="J199" s="198">
        <f>ROUND(I199*H199,2)</f>
        <v>0</v>
      </c>
      <c r="K199" s="194" t="s">
        <v>19</v>
      </c>
      <c r="L199" s="199"/>
      <c r="M199" s="200" t="s">
        <v>19</v>
      </c>
      <c r="N199" s="201" t="s">
        <v>43</v>
      </c>
      <c r="O199" s="64"/>
      <c r="P199" s="182">
        <f>O199*H199</f>
        <v>0</v>
      </c>
      <c r="Q199" s="182">
        <v>0</v>
      </c>
      <c r="R199" s="182">
        <f>Q199*H199</f>
        <v>0</v>
      </c>
      <c r="S199" s="182">
        <v>0</v>
      </c>
      <c r="T199" s="183">
        <f>S199*H199</f>
        <v>0</v>
      </c>
      <c r="U199" s="34"/>
      <c r="V199" s="34"/>
      <c r="W199" s="34"/>
      <c r="X199" s="34"/>
      <c r="Y199" s="34"/>
      <c r="Z199" s="34"/>
      <c r="AA199" s="34"/>
      <c r="AB199" s="34"/>
      <c r="AC199" s="34"/>
      <c r="AD199" s="34"/>
      <c r="AE199" s="34"/>
      <c r="AR199" s="184" t="s">
        <v>272</v>
      </c>
      <c r="AT199" s="184" t="s">
        <v>131</v>
      </c>
      <c r="AU199" s="184" t="s">
        <v>82</v>
      </c>
      <c r="AY199" s="17" t="s">
        <v>114</v>
      </c>
      <c r="BE199" s="185">
        <f>IF(N199="základní",J199,0)</f>
        <v>0</v>
      </c>
      <c r="BF199" s="185">
        <f>IF(N199="snížená",J199,0)</f>
        <v>0</v>
      </c>
      <c r="BG199" s="185">
        <f>IF(N199="zákl. přenesená",J199,0)</f>
        <v>0</v>
      </c>
      <c r="BH199" s="185">
        <f>IF(N199="sníž. přenesená",J199,0)</f>
        <v>0</v>
      </c>
      <c r="BI199" s="185">
        <f>IF(N199="nulová",J199,0)</f>
        <v>0</v>
      </c>
      <c r="BJ199" s="17" t="s">
        <v>80</v>
      </c>
      <c r="BK199" s="185">
        <f>ROUND(I199*H199,2)</f>
        <v>0</v>
      </c>
      <c r="BL199" s="17" t="s">
        <v>212</v>
      </c>
      <c r="BM199" s="184" t="s">
        <v>889</v>
      </c>
    </row>
    <row r="200" spans="1:65" s="2" customFormat="1" ht="10.199999999999999">
      <c r="A200" s="34"/>
      <c r="B200" s="35"/>
      <c r="C200" s="36"/>
      <c r="D200" s="186" t="s">
        <v>123</v>
      </c>
      <c r="E200" s="36"/>
      <c r="F200" s="187" t="s">
        <v>888</v>
      </c>
      <c r="G200" s="36"/>
      <c r="H200" s="36"/>
      <c r="I200" s="188"/>
      <c r="J200" s="36"/>
      <c r="K200" s="36"/>
      <c r="L200" s="39"/>
      <c r="M200" s="189"/>
      <c r="N200" s="190"/>
      <c r="O200" s="64"/>
      <c r="P200" s="64"/>
      <c r="Q200" s="64"/>
      <c r="R200" s="64"/>
      <c r="S200" s="64"/>
      <c r="T200" s="65"/>
      <c r="U200" s="34"/>
      <c r="V200" s="34"/>
      <c r="W200" s="34"/>
      <c r="X200" s="34"/>
      <c r="Y200" s="34"/>
      <c r="Z200" s="34"/>
      <c r="AA200" s="34"/>
      <c r="AB200" s="34"/>
      <c r="AC200" s="34"/>
      <c r="AD200" s="34"/>
      <c r="AE200" s="34"/>
      <c r="AT200" s="17" t="s">
        <v>123</v>
      </c>
      <c r="AU200" s="17" t="s">
        <v>82</v>
      </c>
    </row>
    <row r="201" spans="1:65" s="2" customFormat="1" ht="22.2" customHeight="1">
      <c r="A201" s="34"/>
      <c r="B201" s="35"/>
      <c r="C201" s="192" t="s">
        <v>266</v>
      </c>
      <c r="D201" s="192" t="s">
        <v>131</v>
      </c>
      <c r="E201" s="193" t="s">
        <v>890</v>
      </c>
      <c r="F201" s="194" t="s">
        <v>891</v>
      </c>
      <c r="G201" s="195" t="s">
        <v>892</v>
      </c>
      <c r="H201" s="196">
        <v>1</v>
      </c>
      <c r="I201" s="197"/>
      <c r="J201" s="198">
        <f>ROUND(I201*H201,2)</f>
        <v>0</v>
      </c>
      <c r="K201" s="194" t="s">
        <v>19</v>
      </c>
      <c r="L201" s="199"/>
      <c r="M201" s="200" t="s">
        <v>19</v>
      </c>
      <c r="N201" s="201" t="s">
        <v>43</v>
      </c>
      <c r="O201" s="64"/>
      <c r="P201" s="182">
        <f>O201*H201</f>
        <v>0</v>
      </c>
      <c r="Q201" s="182">
        <v>0</v>
      </c>
      <c r="R201" s="182">
        <f>Q201*H201</f>
        <v>0</v>
      </c>
      <c r="S201" s="182">
        <v>0</v>
      </c>
      <c r="T201" s="183">
        <f>S201*H201</f>
        <v>0</v>
      </c>
      <c r="U201" s="34"/>
      <c r="V201" s="34"/>
      <c r="W201" s="34"/>
      <c r="X201" s="34"/>
      <c r="Y201" s="34"/>
      <c r="Z201" s="34"/>
      <c r="AA201" s="34"/>
      <c r="AB201" s="34"/>
      <c r="AC201" s="34"/>
      <c r="AD201" s="34"/>
      <c r="AE201" s="34"/>
      <c r="AR201" s="184" t="s">
        <v>272</v>
      </c>
      <c r="AT201" s="184" t="s">
        <v>131</v>
      </c>
      <c r="AU201" s="184" t="s">
        <v>82</v>
      </c>
      <c r="AY201" s="17" t="s">
        <v>114</v>
      </c>
      <c r="BE201" s="185">
        <f>IF(N201="základní",J201,0)</f>
        <v>0</v>
      </c>
      <c r="BF201" s="185">
        <f>IF(N201="snížená",J201,0)</f>
        <v>0</v>
      </c>
      <c r="BG201" s="185">
        <f>IF(N201="zákl. přenesená",J201,0)</f>
        <v>0</v>
      </c>
      <c r="BH201" s="185">
        <f>IF(N201="sníž. přenesená",J201,0)</f>
        <v>0</v>
      </c>
      <c r="BI201" s="185">
        <f>IF(N201="nulová",J201,0)</f>
        <v>0</v>
      </c>
      <c r="BJ201" s="17" t="s">
        <v>80</v>
      </c>
      <c r="BK201" s="185">
        <f>ROUND(I201*H201,2)</f>
        <v>0</v>
      </c>
      <c r="BL201" s="17" t="s">
        <v>212</v>
      </c>
      <c r="BM201" s="184" t="s">
        <v>893</v>
      </c>
    </row>
    <row r="202" spans="1:65" s="2" customFormat="1" ht="10.199999999999999">
      <c r="A202" s="34"/>
      <c r="B202" s="35"/>
      <c r="C202" s="36"/>
      <c r="D202" s="186" t="s">
        <v>123</v>
      </c>
      <c r="E202" s="36"/>
      <c r="F202" s="187" t="s">
        <v>891</v>
      </c>
      <c r="G202" s="36"/>
      <c r="H202" s="36"/>
      <c r="I202" s="188"/>
      <c r="J202" s="36"/>
      <c r="K202" s="36"/>
      <c r="L202" s="39"/>
      <c r="M202" s="189"/>
      <c r="N202" s="190"/>
      <c r="O202" s="64"/>
      <c r="P202" s="64"/>
      <c r="Q202" s="64"/>
      <c r="R202" s="64"/>
      <c r="S202" s="64"/>
      <c r="T202" s="65"/>
      <c r="U202" s="34"/>
      <c r="V202" s="34"/>
      <c r="W202" s="34"/>
      <c r="X202" s="34"/>
      <c r="Y202" s="34"/>
      <c r="Z202" s="34"/>
      <c r="AA202" s="34"/>
      <c r="AB202" s="34"/>
      <c r="AC202" s="34"/>
      <c r="AD202" s="34"/>
      <c r="AE202" s="34"/>
      <c r="AT202" s="17" t="s">
        <v>123</v>
      </c>
      <c r="AU202" s="17" t="s">
        <v>82</v>
      </c>
    </row>
    <row r="203" spans="1:65" s="2" customFormat="1" ht="13.8" customHeight="1">
      <c r="A203" s="34"/>
      <c r="B203" s="35"/>
      <c r="C203" s="192" t="s">
        <v>269</v>
      </c>
      <c r="D203" s="192" t="s">
        <v>131</v>
      </c>
      <c r="E203" s="193" t="s">
        <v>894</v>
      </c>
      <c r="F203" s="194" t="s">
        <v>895</v>
      </c>
      <c r="G203" s="195" t="s">
        <v>896</v>
      </c>
      <c r="H203" s="196">
        <v>3</v>
      </c>
      <c r="I203" s="197"/>
      <c r="J203" s="198">
        <f>ROUND(I203*H203,2)</f>
        <v>0</v>
      </c>
      <c r="K203" s="194" t="s">
        <v>19</v>
      </c>
      <c r="L203" s="199"/>
      <c r="M203" s="200" t="s">
        <v>19</v>
      </c>
      <c r="N203" s="201" t="s">
        <v>43</v>
      </c>
      <c r="O203" s="64"/>
      <c r="P203" s="182">
        <f>O203*H203</f>
        <v>0</v>
      </c>
      <c r="Q203" s="182">
        <v>0</v>
      </c>
      <c r="R203" s="182">
        <f>Q203*H203</f>
        <v>0</v>
      </c>
      <c r="S203" s="182">
        <v>0</v>
      </c>
      <c r="T203" s="183">
        <f>S203*H203</f>
        <v>0</v>
      </c>
      <c r="U203" s="34"/>
      <c r="V203" s="34"/>
      <c r="W203" s="34"/>
      <c r="X203" s="34"/>
      <c r="Y203" s="34"/>
      <c r="Z203" s="34"/>
      <c r="AA203" s="34"/>
      <c r="AB203" s="34"/>
      <c r="AC203" s="34"/>
      <c r="AD203" s="34"/>
      <c r="AE203" s="34"/>
      <c r="AR203" s="184" t="s">
        <v>272</v>
      </c>
      <c r="AT203" s="184" t="s">
        <v>131</v>
      </c>
      <c r="AU203" s="184" t="s">
        <v>82</v>
      </c>
      <c r="AY203" s="17" t="s">
        <v>114</v>
      </c>
      <c r="BE203" s="185">
        <f>IF(N203="základní",J203,0)</f>
        <v>0</v>
      </c>
      <c r="BF203" s="185">
        <f>IF(N203="snížená",J203,0)</f>
        <v>0</v>
      </c>
      <c r="BG203" s="185">
        <f>IF(N203="zákl. přenesená",J203,0)</f>
        <v>0</v>
      </c>
      <c r="BH203" s="185">
        <f>IF(N203="sníž. přenesená",J203,0)</f>
        <v>0</v>
      </c>
      <c r="BI203" s="185">
        <f>IF(N203="nulová",J203,0)</f>
        <v>0</v>
      </c>
      <c r="BJ203" s="17" t="s">
        <v>80</v>
      </c>
      <c r="BK203" s="185">
        <f>ROUND(I203*H203,2)</f>
        <v>0</v>
      </c>
      <c r="BL203" s="17" t="s">
        <v>212</v>
      </c>
      <c r="BM203" s="184" t="s">
        <v>897</v>
      </c>
    </row>
    <row r="204" spans="1:65" s="2" customFormat="1" ht="10.199999999999999">
      <c r="A204" s="34"/>
      <c r="B204" s="35"/>
      <c r="C204" s="36"/>
      <c r="D204" s="186" t="s">
        <v>123</v>
      </c>
      <c r="E204" s="36"/>
      <c r="F204" s="187" t="s">
        <v>895</v>
      </c>
      <c r="G204" s="36"/>
      <c r="H204" s="36"/>
      <c r="I204" s="188"/>
      <c r="J204" s="36"/>
      <c r="K204" s="36"/>
      <c r="L204" s="39"/>
      <c r="M204" s="227"/>
      <c r="N204" s="228"/>
      <c r="O204" s="229"/>
      <c r="P204" s="229"/>
      <c r="Q204" s="229"/>
      <c r="R204" s="229"/>
      <c r="S204" s="229"/>
      <c r="T204" s="230"/>
      <c r="U204" s="34"/>
      <c r="V204" s="34"/>
      <c r="W204" s="34"/>
      <c r="X204" s="34"/>
      <c r="Y204" s="34"/>
      <c r="Z204" s="34"/>
      <c r="AA204" s="34"/>
      <c r="AB204" s="34"/>
      <c r="AC204" s="34"/>
      <c r="AD204" s="34"/>
      <c r="AE204" s="34"/>
      <c r="AT204" s="17" t="s">
        <v>123</v>
      </c>
      <c r="AU204" s="17" t="s">
        <v>82</v>
      </c>
    </row>
    <row r="205" spans="1:65" s="2" customFormat="1" ht="6.9" customHeight="1">
      <c r="A205" s="34"/>
      <c r="B205" s="47"/>
      <c r="C205" s="48"/>
      <c r="D205" s="48"/>
      <c r="E205" s="48"/>
      <c r="F205" s="48"/>
      <c r="G205" s="48"/>
      <c r="H205" s="48"/>
      <c r="I205" s="48"/>
      <c r="J205" s="48"/>
      <c r="K205" s="48"/>
      <c r="L205" s="39"/>
      <c r="M205" s="34"/>
      <c r="O205" s="34"/>
      <c r="P205" s="34"/>
      <c r="Q205" s="34"/>
      <c r="R205" s="34"/>
      <c r="S205" s="34"/>
      <c r="T205" s="34"/>
      <c r="U205" s="34"/>
      <c r="V205" s="34"/>
      <c r="W205" s="34"/>
      <c r="X205" s="34"/>
      <c r="Y205" s="34"/>
      <c r="Z205" s="34"/>
      <c r="AA205" s="34"/>
      <c r="AB205" s="34"/>
      <c r="AC205" s="34"/>
      <c r="AD205" s="34"/>
      <c r="AE205" s="34"/>
    </row>
  </sheetData>
  <sheetProtection algorithmName="SHA-512" hashValue="u5On58FgPTTiMsBmn23XVN62kgQ/XoLJhjt4VOpku56dT325p9rTNoz+3bvF0TGm2bYnD9rkGs/hHuGHFRdDPw==" saltValue="H5LNmn0K9e6Y/YLMViifinlGSD9y6DALnjJMFZziB6stYiAU4UGSWgrvC42fa1xQjnMeu7AT4Ncc8bxOvZ5WSA==" spinCount="100000" sheet="1" objects="1" scenarios="1" formatColumns="0" formatRows="0" autoFilter="0"/>
  <autoFilter ref="C89:K204"/>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0"/>
  <sheetViews>
    <sheetView showGridLines="0" workbookViewId="0"/>
  </sheetViews>
  <sheetFormatPr defaultRowHeight="13.8"/>
  <cols>
    <col min="1" max="1" width="8.85546875" style="1" customWidth="1"/>
    <col min="2" max="2" width="1.140625" style="1" customWidth="1"/>
    <col min="3" max="3" width="4.42578125" style="1" customWidth="1"/>
    <col min="4" max="4" width="4.5703125" style="1" customWidth="1"/>
    <col min="5" max="5" width="18.28515625" style="1" customWidth="1"/>
    <col min="6" max="6" width="54.42578125" style="1" customWidth="1"/>
    <col min="7" max="7" width="8" style="1" customWidth="1"/>
    <col min="8" max="8" width="12.28515625" style="1" customWidth="1"/>
    <col min="9" max="11" width="21.5703125" style="1" customWidth="1"/>
    <col min="12" max="12" width="10" style="1" customWidth="1"/>
    <col min="13" max="13" width="11.5703125" style="1" hidden="1" customWidth="1"/>
    <col min="14" max="14" width="9.140625" style="1" hidden="1"/>
    <col min="15" max="20" width="15.140625" style="1" hidden="1" customWidth="1"/>
    <col min="21" max="21" width="17.42578125" style="1" hidden="1" customWidth="1"/>
    <col min="22" max="22" width="13.140625" style="1" customWidth="1"/>
    <col min="23" max="23" width="17.42578125" style="1" customWidth="1"/>
    <col min="24" max="24" width="13.140625" style="1" customWidth="1"/>
    <col min="25" max="25" width="16" style="1" customWidth="1"/>
    <col min="26" max="26" width="11.7109375" style="1" customWidth="1"/>
    <col min="27" max="27" width="16" style="1" customWidth="1"/>
    <col min="28" max="28" width="17.42578125" style="1" customWidth="1"/>
    <col min="29" max="29" width="11.7109375" style="1" customWidth="1"/>
    <col min="30" max="30" width="16" style="1" customWidth="1"/>
    <col min="31" max="31" width="17.42578125" style="1" customWidth="1"/>
    <col min="44" max="65" width="9.140625" style="1" hidden="1"/>
  </cols>
  <sheetData>
    <row r="2" spans="1:46" s="1" customFormat="1" ht="36.9" customHeight="1">
      <c r="L2" s="352"/>
      <c r="M2" s="352"/>
      <c r="N2" s="352"/>
      <c r="O2" s="352"/>
      <c r="P2" s="352"/>
      <c r="Q2" s="352"/>
      <c r="R2" s="352"/>
      <c r="S2" s="352"/>
      <c r="T2" s="352"/>
      <c r="U2" s="352"/>
      <c r="V2" s="352"/>
      <c r="AT2" s="17" t="s">
        <v>88</v>
      </c>
    </row>
    <row r="3" spans="1:46" s="1" customFormat="1" ht="6.9" customHeight="1">
      <c r="B3" s="101"/>
      <c r="C3" s="102"/>
      <c r="D3" s="102"/>
      <c r="E3" s="102"/>
      <c r="F3" s="102"/>
      <c r="G3" s="102"/>
      <c r="H3" s="102"/>
      <c r="I3" s="102"/>
      <c r="J3" s="102"/>
      <c r="K3" s="102"/>
      <c r="L3" s="20"/>
      <c r="AT3" s="17" t="s">
        <v>82</v>
      </c>
    </row>
    <row r="4" spans="1:46" s="1" customFormat="1" ht="24.9" customHeight="1">
      <c r="B4" s="20"/>
      <c r="D4" s="103" t="s">
        <v>89</v>
      </c>
      <c r="L4" s="20"/>
      <c r="M4" s="104" t="s">
        <v>10</v>
      </c>
      <c r="AT4" s="17" t="s">
        <v>4</v>
      </c>
    </row>
    <row r="5" spans="1:46" s="1" customFormat="1" ht="6.9" customHeight="1">
      <c r="B5" s="20"/>
      <c r="L5" s="20"/>
    </row>
    <row r="6" spans="1:46" s="1" customFormat="1" ht="12" customHeight="1">
      <c r="B6" s="20"/>
      <c r="D6" s="105" t="s">
        <v>16</v>
      </c>
      <c r="L6" s="20"/>
    </row>
    <row r="7" spans="1:46" s="1" customFormat="1" ht="14.4" customHeight="1">
      <c r="B7" s="20"/>
      <c r="E7" s="353" t="str">
        <f>'Rekapitulace zakázky'!K6</f>
        <v>Oprava kolejí a výhybek v žst. Kopidlno</v>
      </c>
      <c r="F7" s="354"/>
      <c r="G7" s="354"/>
      <c r="H7" s="354"/>
      <c r="L7" s="20"/>
    </row>
    <row r="8" spans="1:46" s="2" customFormat="1" ht="12" customHeight="1">
      <c r="A8" s="34"/>
      <c r="B8" s="39"/>
      <c r="C8" s="34"/>
      <c r="D8" s="105" t="s">
        <v>90</v>
      </c>
      <c r="E8" s="34"/>
      <c r="F8" s="34"/>
      <c r="G8" s="34"/>
      <c r="H8" s="34"/>
      <c r="I8" s="34"/>
      <c r="J8" s="34"/>
      <c r="K8" s="34"/>
      <c r="L8" s="106"/>
      <c r="S8" s="34"/>
      <c r="T8" s="34"/>
      <c r="U8" s="34"/>
      <c r="V8" s="34"/>
      <c r="W8" s="34"/>
      <c r="X8" s="34"/>
      <c r="Y8" s="34"/>
      <c r="Z8" s="34"/>
      <c r="AA8" s="34"/>
      <c r="AB8" s="34"/>
      <c r="AC8" s="34"/>
      <c r="AD8" s="34"/>
      <c r="AE8" s="34"/>
    </row>
    <row r="9" spans="1:46" s="2" customFormat="1" ht="14.4" customHeight="1">
      <c r="A9" s="34"/>
      <c r="B9" s="39"/>
      <c r="C9" s="34"/>
      <c r="D9" s="34"/>
      <c r="E9" s="355" t="s">
        <v>898</v>
      </c>
      <c r="F9" s="356"/>
      <c r="G9" s="356"/>
      <c r="H9" s="356"/>
      <c r="I9" s="34"/>
      <c r="J9" s="34"/>
      <c r="K9" s="34"/>
      <c r="L9" s="106"/>
      <c r="S9" s="34"/>
      <c r="T9" s="34"/>
      <c r="U9" s="34"/>
      <c r="V9" s="34"/>
      <c r="W9" s="34"/>
      <c r="X9" s="34"/>
      <c r="Y9" s="34"/>
      <c r="Z9" s="34"/>
      <c r="AA9" s="34"/>
      <c r="AB9" s="34"/>
      <c r="AC9" s="34"/>
      <c r="AD9" s="34"/>
      <c r="AE9" s="34"/>
    </row>
    <row r="10" spans="1:46" s="2" customFormat="1" ht="10.199999999999999">
      <c r="A10" s="34"/>
      <c r="B10" s="39"/>
      <c r="C10" s="34"/>
      <c r="D10" s="34"/>
      <c r="E10" s="34"/>
      <c r="F10" s="34"/>
      <c r="G10" s="34"/>
      <c r="H10" s="34"/>
      <c r="I10" s="34"/>
      <c r="J10" s="34"/>
      <c r="K10" s="34"/>
      <c r="L10" s="106"/>
      <c r="S10" s="34"/>
      <c r="T10" s="34"/>
      <c r="U10" s="34"/>
      <c r="V10" s="34"/>
      <c r="W10" s="34"/>
      <c r="X10" s="34"/>
      <c r="Y10" s="34"/>
      <c r="Z10" s="34"/>
      <c r="AA10" s="34"/>
      <c r="AB10" s="34"/>
      <c r="AC10" s="34"/>
      <c r="AD10" s="34"/>
      <c r="AE10" s="34"/>
    </row>
    <row r="11" spans="1:46" s="2" customFormat="1" ht="12" customHeight="1">
      <c r="A11" s="34"/>
      <c r="B11" s="39"/>
      <c r="C11" s="34"/>
      <c r="D11" s="105" t="s">
        <v>18</v>
      </c>
      <c r="E11" s="34"/>
      <c r="F11" s="107" t="s">
        <v>19</v>
      </c>
      <c r="G11" s="34"/>
      <c r="H11" s="34"/>
      <c r="I11" s="105" t="s">
        <v>20</v>
      </c>
      <c r="J11" s="107" t="s">
        <v>19</v>
      </c>
      <c r="K11" s="34"/>
      <c r="L11" s="106"/>
      <c r="S11" s="34"/>
      <c r="T11" s="34"/>
      <c r="U11" s="34"/>
      <c r="V11" s="34"/>
      <c r="W11" s="34"/>
      <c r="X11" s="34"/>
      <c r="Y11" s="34"/>
      <c r="Z11" s="34"/>
      <c r="AA11" s="34"/>
      <c r="AB11" s="34"/>
      <c r="AC11" s="34"/>
      <c r="AD11" s="34"/>
      <c r="AE11" s="34"/>
    </row>
    <row r="12" spans="1:46" s="2" customFormat="1" ht="12" customHeight="1">
      <c r="A12" s="34"/>
      <c r="B12" s="39"/>
      <c r="C12" s="34"/>
      <c r="D12" s="105" t="s">
        <v>21</v>
      </c>
      <c r="E12" s="34"/>
      <c r="F12" s="107" t="s">
        <v>22</v>
      </c>
      <c r="G12" s="34"/>
      <c r="H12" s="34"/>
      <c r="I12" s="105" t="s">
        <v>23</v>
      </c>
      <c r="J12" s="108" t="str">
        <f>'Rekapitulace zakázky'!AN8</f>
        <v>3. 8. 2020</v>
      </c>
      <c r="K12" s="34"/>
      <c r="L12" s="106"/>
      <c r="S12" s="34"/>
      <c r="T12" s="34"/>
      <c r="U12" s="34"/>
      <c r="V12" s="34"/>
      <c r="W12" s="34"/>
      <c r="X12" s="34"/>
      <c r="Y12" s="34"/>
      <c r="Z12" s="34"/>
      <c r="AA12" s="34"/>
      <c r="AB12" s="34"/>
      <c r="AC12" s="34"/>
      <c r="AD12" s="34"/>
      <c r="AE12" s="34"/>
    </row>
    <row r="13" spans="1:46" s="2" customFormat="1" ht="10.8" customHeight="1">
      <c r="A13" s="34"/>
      <c r="B13" s="39"/>
      <c r="C13" s="34"/>
      <c r="D13" s="34"/>
      <c r="E13" s="34"/>
      <c r="F13" s="34"/>
      <c r="G13" s="34"/>
      <c r="H13" s="34"/>
      <c r="I13" s="34"/>
      <c r="J13" s="34"/>
      <c r="K13" s="34"/>
      <c r="L13" s="106"/>
      <c r="S13" s="34"/>
      <c r="T13" s="34"/>
      <c r="U13" s="34"/>
      <c r="V13" s="34"/>
      <c r="W13" s="34"/>
      <c r="X13" s="34"/>
      <c r="Y13" s="34"/>
      <c r="Z13" s="34"/>
      <c r="AA13" s="34"/>
      <c r="AB13" s="34"/>
      <c r="AC13" s="34"/>
      <c r="AD13" s="34"/>
      <c r="AE13" s="34"/>
    </row>
    <row r="14" spans="1:46" s="2" customFormat="1" ht="12" customHeight="1">
      <c r="A14" s="34"/>
      <c r="B14" s="39"/>
      <c r="C14" s="34"/>
      <c r="D14" s="105" t="s">
        <v>25</v>
      </c>
      <c r="E14" s="34"/>
      <c r="F14" s="34"/>
      <c r="G14" s="34"/>
      <c r="H14" s="34"/>
      <c r="I14" s="105" t="s">
        <v>26</v>
      </c>
      <c r="J14" s="107" t="s">
        <v>19</v>
      </c>
      <c r="K14" s="34"/>
      <c r="L14" s="106"/>
      <c r="S14" s="34"/>
      <c r="T14" s="34"/>
      <c r="U14" s="34"/>
      <c r="V14" s="34"/>
      <c r="W14" s="34"/>
      <c r="X14" s="34"/>
      <c r="Y14" s="34"/>
      <c r="Z14" s="34"/>
      <c r="AA14" s="34"/>
      <c r="AB14" s="34"/>
      <c r="AC14" s="34"/>
      <c r="AD14" s="34"/>
      <c r="AE14" s="34"/>
    </row>
    <row r="15" spans="1:46" s="2" customFormat="1" ht="18" customHeight="1">
      <c r="A15" s="34"/>
      <c r="B15" s="39"/>
      <c r="C15" s="34"/>
      <c r="D15" s="34"/>
      <c r="E15" s="107" t="s">
        <v>27</v>
      </c>
      <c r="F15" s="34"/>
      <c r="G15" s="34"/>
      <c r="H15" s="34"/>
      <c r="I15" s="105" t="s">
        <v>28</v>
      </c>
      <c r="J15" s="107" t="s">
        <v>19</v>
      </c>
      <c r="K15" s="34"/>
      <c r="L15" s="106"/>
      <c r="S15" s="34"/>
      <c r="T15" s="34"/>
      <c r="U15" s="34"/>
      <c r="V15" s="34"/>
      <c r="W15" s="34"/>
      <c r="X15" s="34"/>
      <c r="Y15" s="34"/>
      <c r="Z15" s="34"/>
      <c r="AA15" s="34"/>
      <c r="AB15" s="34"/>
      <c r="AC15" s="34"/>
      <c r="AD15" s="34"/>
      <c r="AE15" s="34"/>
    </row>
    <row r="16" spans="1:46" s="2" customFormat="1" ht="6.9" customHeight="1">
      <c r="A16" s="34"/>
      <c r="B16" s="39"/>
      <c r="C16" s="34"/>
      <c r="D16" s="34"/>
      <c r="E16" s="34"/>
      <c r="F16" s="34"/>
      <c r="G16" s="34"/>
      <c r="H16" s="34"/>
      <c r="I16" s="34"/>
      <c r="J16" s="34"/>
      <c r="K16" s="34"/>
      <c r="L16" s="106"/>
      <c r="S16" s="34"/>
      <c r="T16" s="34"/>
      <c r="U16" s="34"/>
      <c r="V16" s="34"/>
      <c r="W16" s="34"/>
      <c r="X16" s="34"/>
      <c r="Y16" s="34"/>
      <c r="Z16" s="34"/>
      <c r="AA16" s="34"/>
      <c r="AB16" s="34"/>
      <c r="AC16" s="34"/>
      <c r="AD16" s="34"/>
      <c r="AE16" s="34"/>
    </row>
    <row r="17" spans="1:31" s="2" customFormat="1" ht="12" customHeight="1">
      <c r="A17" s="34"/>
      <c r="B17" s="39"/>
      <c r="C17" s="34"/>
      <c r="D17" s="105" t="s">
        <v>29</v>
      </c>
      <c r="E17" s="34"/>
      <c r="F17" s="34"/>
      <c r="G17" s="34"/>
      <c r="H17" s="34"/>
      <c r="I17" s="105" t="s">
        <v>26</v>
      </c>
      <c r="J17" s="30" t="str">
        <f>'Rekapitulace zakázky'!AN13</f>
        <v>Vyplň údaj</v>
      </c>
      <c r="K17" s="34"/>
      <c r="L17" s="106"/>
      <c r="S17" s="34"/>
      <c r="T17" s="34"/>
      <c r="U17" s="34"/>
      <c r="V17" s="34"/>
      <c r="W17" s="34"/>
      <c r="X17" s="34"/>
      <c r="Y17" s="34"/>
      <c r="Z17" s="34"/>
      <c r="AA17" s="34"/>
      <c r="AB17" s="34"/>
      <c r="AC17" s="34"/>
      <c r="AD17" s="34"/>
      <c r="AE17" s="34"/>
    </row>
    <row r="18" spans="1:31" s="2" customFormat="1" ht="18" customHeight="1">
      <c r="A18" s="34"/>
      <c r="B18" s="39"/>
      <c r="C18" s="34"/>
      <c r="D18" s="34"/>
      <c r="E18" s="357" t="str">
        <f>'Rekapitulace zakázky'!E14</f>
        <v>Vyplň údaj</v>
      </c>
      <c r="F18" s="358"/>
      <c r="G18" s="358"/>
      <c r="H18" s="358"/>
      <c r="I18" s="105" t="s">
        <v>28</v>
      </c>
      <c r="J18" s="30" t="str">
        <f>'Rekapitulace zakázky'!AN14</f>
        <v>Vyplň údaj</v>
      </c>
      <c r="K18" s="34"/>
      <c r="L18" s="106"/>
      <c r="S18" s="34"/>
      <c r="T18" s="34"/>
      <c r="U18" s="34"/>
      <c r="V18" s="34"/>
      <c r="W18" s="34"/>
      <c r="X18" s="34"/>
      <c r="Y18" s="34"/>
      <c r="Z18" s="34"/>
      <c r="AA18" s="34"/>
      <c r="AB18" s="34"/>
      <c r="AC18" s="34"/>
      <c r="AD18" s="34"/>
      <c r="AE18" s="34"/>
    </row>
    <row r="19" spans="1:31" s="2" customFormat="1" ht="6.9" customHeight="1">
      <c r="A19" s="34"/>
      <c r="B19" s="39"/>
      <c r="C19" s="34"/>
      <c r="D19" s="34"/>
      <c r="E19" s="34"/>
      <c r="F19" s="34"/>
      <c r="G19" s="34"/>
      <c r="H19" s="34"/>
      <c r="I19" s="34"/>
      <c r="J19" s="34"/>
      <c r="K19" s="34"/>
      <c r="L19" s="106"/>
      <c r="S19" s="34"/>
      <c r="T19" s="34"/>
      <c r="U19" s="34"/>
      <c r="V19" s="34"/>
      <c r="W19" s="34"/>
      <c r="X19" s="34"/>
      <c r="Y19" s="34"/>
      <c r="Z19" s="34"/>
      <c r="AA19" s="34"/>
      <c r="AB19" s="34"/>
      <c r="AC19" s="34"/>
      <c r="AD19" s="34"/>
      <c r="AE19" s="34"/>
    </row>
    <row r="20" spans="1:31" s="2" customFormat="1" ht="12" customHeight="1">
      <c r="A20" s="34"/>
      <c r="B20" s="39"/>
      <c r="C20" s="34"/>
      <c r="D20" s="105" t="s">
        <v>31</v>
      </c>
      <c r="E20" s="34"/>
      <c r="F20" s="34"/>
      <c r="G20" s="34"/>
      <c r="H20" s="34"/>
      <c r="I20" s="105" t="s">
        <v>26</v>
      </c>
      <c r="J20" s="107" t="s">
        <v>19</v>
      </c>
      <c r="K20" s="34"/>
      <c r="L20" s="106"/>
      <c r="S20" s="34"/>
      <c r="T20" s="34"/>
      <c r="U20" s="34"/>
      <c r="V20" s="34"/>
      <c r="W20" s="34"/>
      <c r="X20" s="34"/>
      <c r="Y20" s="34"/>
      <c r="Z20" s="34"/>
      <c r="AA20" s="34"/>
      <c r="AB20" s="34"/>
      <c r="AC20" s="34"/>
      <c r="AD20" s="34"/>
      <c r="AE20" s="34"/>
    </row>
    <row r="21" spans="1:31" s="2" customFormat="1" ht="18" customHeight="1">
      <c r="A21" s="34"/>
      <c r="B21" s="39"/>
      <c r="C21" s="34"/>
      <c r="D21" s="34"/>
      <c r="E21" s="107" t="s">
        <v>32</v>
      </c>
      <c r="F21" s="34"/>
      <c r="G21" s="34"/>
      <c r="H21" s="34"/>
      <c r="I21" s="105" t="s">
        <v>28</v>
      </c>
      <c r="J21" s="107" t="s">
        <v>19</v>
      </c>
      <c r="K21" s="34"/>
      <c r="L21" s="106"/>
      <c r="S21" s="34"/>
      <c r="T21" s="34"/>
      <c r="U21" s="34"/>
      <c r="V21" s="34"/>
      <c r="W21" s="34"/>
      <c r="X21" s="34"/>
      <c r="Y21" s="34"/>
      <c r="Z21" s="34"/>
      <c r="AA21" s="34"/>
      <c r="AB21" s="34"/>
      <c r="AC21" s="34"/>
      <c r="AD21" s="34"/>
      <c r="AE21" s="34"/>
    </row>
    <row r="22" spans="1:31" s="2" customFormat="1" ht="6.9" customHeight="1">
      <c r="A22" s="34"/>
      <c r="B22" s="39"/>
      <c r="C22" s="34"/>
      <c r="D22" s="34"/>
      <c r="E22" s="34"/>
      <c r="F22" s="34"/>
      <c r="G22" s="34"/>
      <c r="H22" s="34"/>
      <c r="I22" s="34"/>
      <c r="J22" s="34"/>
      <c r="K22" s="34"/>
      <c r="L22" s="106"/>
      <c r="S22" s="34"/>
      <c r="T22" s="34"/>
      <c r="U22" s="34"/>
      <c r="V22" s="34"/>
      <c r="W22" s="34"/>
      <c r="X22" s="34"/>
      <c r="Y22" s="34"/>
      <c r="Z22" s="34"/>
      <c r="AA22" s="34"/>
      <c r="AB22" s="34"/>
      <c r="AC22" s="34"/>
      <c r="AD22" s="34"/>
      <c r="AE22" s="34"/>
    </row>
    <row r="23" spans="1:31" s="2" customFormat="1" ht="12" customHeight="1">
      <c r="A23" s="34"/>
      <c r="B23" s="39"/>
      <c r="C23" s="34"/>
      <c r="D23" s="105" t="s">
        <v>34</v>
      </c>
      <c r="E23" s="34"/>
      <c r="F23" s="34"/>
      <c r="G23" s="34"/>
      <c r="H23" s="34"/>
      <c r="I23" s="105" t="s">
        <v>26</v>
      </c>
      <c r="J23" s="107" t="s">
        <v>19</v>
      </c>
      <c r="K23" s="34"/>
      <c r="L23" s="106"/>
      <c r="S23" s="34"/>
      <c r="T23" s="34"/>
      <c r="U23" s="34"/>
      <c r="V23" s="34"/>
      <c r="W23" s="34"/>
      <c r="X23" s="34"/>
      <c r="Y23" s="34"/>
      <c r="Z23" s="34"/>
      <c r="AA23" s="34"/>
      <c r="AB23" s="34"/>
      <c r="AC23" s="34"/>
      <c r="AD23" s="34"/>
      <c r="AE23" s="34"/>
    </row>
    <row r="24" spans="1:31" s="2" customFormat="1" ht="18" customHeight="1">
      <c r="A24" s="34"/>
      <c r="B24" s="39"/>
      <c r="C24" s="34"/>
      <c r="D24" s="34"/>
      <c r="E24" s="107" t="s">
        <v>35</v>
      </c>
      <c r="F24" s="34"/>
      <c r="G24" s="34"/>
      <c r="H24" s="34"/>
      <c r="I24" s="105" t="s">
        <v>28</v>
      </c>
      <c r="J24" s="107" t="s">
        <v>19</v>
      </c>
      <c r="K24" s="34"/>
      <c r="L24" s="106"/>
      <c r="S24" s="34"/>
      <c r="T24" s="34"/>
      <c r="U24" s="34"/>
      <c r="V24" s="34"/>
      <c r="W24" s="34"/>
      <c r="X24" s="34"/>
      <c r="Y24" s="34"/>
      <c r="Z24" s="34"/>
      <c r="AA24" s="34"/>
      <c r="AB24" s="34"/>
      <c r="AC24" s="34"/>
      <c r="AD24" s="34"/>
      <c r="AE24" s="34"/>
    </row>
    <row r="25" spans="1:31" s="2" customFormat="1" ht="6.9" customHeight="1">
      <c r="A25" s="34"/>
      <c r="B25" s="39"/>
      <c r="C25" s="34"/>
      <c r="D25" s="34"/>
      <c r="E25" s="34"/>
      <c r="F25" s="34"/>
      <c r="G25" s="34"/>
      <c r="H25" s="34"/>
      <c r="I25" s="34"/>
      <c r="J25" s="34"/>
      <c r="K25" s="34"/>
      <c r="L25" s="106"/>
      <c r="S25" s="34"/>
      <c r="T25" s="34"/>
      <c r="U25" s="34"/>
      <c r="V25" s="34"/>
      <c r="W25" s="34"/>
      <c r="X25" s="34"/>
      <c r="Y25" s="34"/>
      <c r="Z25" s="34"/>
      <c r="AA25" s="34"/>
      <c r="AB25" s="34"/>
      <c r="AC25" s="34"/>
      <c r="AD25" s="34"/>
      <c r="AE25" s="34"/>
    </row>
    <row r="26" spans="1:31" s="2" customFormat="1" ht="12" customHeight="1">
      <c r="A26" s="34"/>
      <c r="B26" s="39"/>
      <c r="C26" s="34"/>
      <c r="D26" s="105" t="s">
        <v>36</v>
      </c>
      <c r="E26" s="34"/>
      <c r="F26" s="34"/>
      <c r="G26" s="34"/>
      <c r="H26" s="34"/>
      <c r="I26" s="34"/>
      <c r="J26" s="34"/>
      <c r="K26" s="34"/>
      <c r="L26" s="106"/>
      <c r="S26" s="34"/>
      <c r="T26" s="34"/>
      <c r="U26" s="34"/>
      <c r="V26" s="34"/>
      <c r="W26" s="34"/>
      <c r="X26" s="34"/>
      <c r="Y26" s="34"/>
      <c r="Z26" s="34"/>
      <c r="AA26" s="34"/>
      <c r="AB26" s="34"/>
      <c r="AC26" s="34"/>
      <c r="AD26" s="34"/>
      <c r="AE26" s="34"/>
    </row>
    <row r="27" spans="1:31" s="8" customFormat="1" ht="84" customHeight="1">
      <c r="A27" s="109"/>
      <c r="B27" s="110"/>
      <c r="C27" s="109"/>
      <c r="D27" s="109"/>
      <c r="E27" s="359" t="s">
        <v>37</v>
      </c>
      <c r="F27" s="359"/>
      <c r="G27" s="359"/>
      <c r="H27" s="359"/>
      <c r="I27" s="109"/>
      <c r="J27" s="109"/>
      <c r="K27" s="109"/>
      <c r="L27" s="111"/>
      <c r="S27" s="109"/>
      <c r="T27" s="109"/>
      <c r="U27" s="109"/>
      <c r="V27" s="109"/>
      <c r="W27" s="109"/>
      <c r="X27" s="109"/>
      <c r="Y27" s="109"/>
      <c r="Z27" s="109"/>
      <c r="AA27" s="109"/>
      <c r="AB27" s="109"/>
      <c r="AC27" s="109"/>
      <c r="AD27" s="109"/>
      <c r="AE27" s="109"/>
    </row>
    <row r="28" spans="1:31" s="2" customFormat="1" ht="6.9" customHeight="1">
      <c r="A28" s="34"/>
      <c r="B28" s="39"/>
      <c r="C28" s="34"/>
      <c r="D28" s="34"/>
      <c r="E28" s="34"/>
      <c r="F28" s="34"/>
      <c r="G28" s="34"/>
      <c r="H28" s="34"/>
      <c r="I28" s="34"/>
      <c r="J28" s="34"/>
      <c r="K28" s="34"/>
      <c r="L28" s="106"/>
      <c r="S28" s="34"/>
      <c r="T28" s="34"/>
      <c r="U28" s="34"/>
      <c r="V28" s="34"/>
      <c r="W28" s="34"/>
      <c r="X28" s="34"/>
      <c r="Y28" s="34"/>
      <c r="Z28" s="34"/>
      <c r="AA28" s="34"/>
      <c r="AB28" s="34"/>
      <c r="AC28" s="34"/>
      <c r="AD28" s="34"/>
      <c r="AE28" s="34"/>
    </row>
    <row r="29" spans="1:31" s="2" customFormat="1" ht="6.9" customHeight="1">
      <c r="A29" s="34"/>
      <c r="B29" s="39"/>
      <c r="C29" s="34"/>
      <c r="D29" s="112"/>
      <c r="E29" s="112"/>
      <c r="F29" s="112"/>
      <c r="G29" s="112"/>
      <c r="H29" s="112"/>
      <c r="I29" s="112"/>
      <c r="J29" s="112"/>
      <c r="K29" s="112"/>
      <c r="L29" s="106"/>
      <c r="S29" s="34"/>
      <c r="T29" s="34"/>
      <c r="U29" s="34"/>
      <c r="V29" s="34"/>
      <c r="W29" s="34"/>
      <c r="X29" s="34"/>
      <c r="Y29" s="34"/>
      <c r="Z29" s="34"/>
      <c r="AA29" s="34"/>
      <c r="AB29" s="34"/>
      <c r="AC29" s="34"/>
      <c r="AD29" s="34"/>
      <c r="AE29" s="34"/>
    </row>
    <row r="30" spans="1:31" s="2" customFormat="1" ht="25.35" customHeight="1">
      <c r="A30" s="34"/>
      <c r="B30" s="39"/>
      <c r="C30" s="34"/>
      <c r="D30" s="113" t="s">
        <v>38</v>
      </c>
      <c r="E30" s="34"/>
      <c r="F30" s="34"/>
      <c r="G30" s="34"/>
      <c r="H30" s="34"/>
      <c r="I30" s="34"/>
      <c r="J30" s="114">
        <f>ROUND(J80, 2)</f>
        <v>0</v>
      </c>
      <c r="K30" s="34"/>
      <c r="L30" s="106"/>
      <c r="S30" s="34"/>
      <c r="T30" s="34"/>
      <c r="U30" s="34"/>
      <c r="V30" s="34"/>
      <c r="W30" s="34"/>
      <c r="X30" s="34"/>
      <c r="Y30" s="34"/>
      <c r="Z30" s="34"/>
      <c r="AA30" s="34"/>
      <c r="AB30" s="34"/>
      <c r="AC30" s="34"/>
      <c r="AD30" s="34"/>
      <c r="AE30" s="34"/>
    </row>
    <row r="31" spans="1:31" s="2" customFormat="1" ht="6.9" customHeight="1">
      <c r="A31" s="34"/>
      <c r="B31" s="39"/>
      <c r="C31" s="34"/>
      <c r="D31" s="112"/>
      <c r="E31" s="112"/>
      <c r="F31" s="112"/>
      <c r="G31" s="112"/>
      <c r="H31" s="112"/>
      <c r="I31" s="112"/>
      <c r="J31" s="112"/>
      <c r="K31" s="112"/>
      <c r="L31" s="106"/>
      <c r="S31" s="34"/>
      <c r="T31" s="34"/>
      <c r="U31" s="34"/>
      <c r="V31" s="34"/>
      <c r="W31" s="34"/>
      <c r="X31" s="34"/>
      <c r="Y31" s="34"/>
      <c r="Z31" s="34"/>
      <c r="AA31" s="34"/>
      <c r="AB31" s="34"/>
      <c r="AC31" s="34"/>
      <c r="AD31" s="34"/>
      <c r="AE31" s="34"/>
    </row>
    <row r="32" spans="1:31" s="2" customFormat="1" ht="14.4" customHeight="1">
      <c r="A32" s="34"/>
      <c r="B32" s="39"/>
      <c r="C32" s="34"/>
      <c r="D32" s="34"/>
      <c r="E32" s="34"/>
      <c r="F32" s="115" t="s">
        <v>40</v>
      </c>
      <c r="G32" s="34"/>
      <c r="H32" s="34"/>
      <c r="I32" s="115" t="s">
        <v>39</v>
      </c>
      <c r="J32" s="115" t="s">
        <v>41</v>
      </c>
      <c r="K32" s="34"/>
      <c r="L32" s="106"/>
      <c r="S32" s="34"/>
      <c r="T32" s="34"/>
      <c r="U32" s="34"/>
      <c r="V32" s="34"/>
      <c r="W32" s="34"/>
      <c r="X32" s="34"/>
      <c r="Y32" s="34"/>
      <c r="Z32" s="34"/>
      <c r="AA32" s="34"/>
      <c r="AB32" s="34"/>
      <c r="AC32" s="34"/>
      <c r="AD32" s="34"/>
      <c r="AE32" s="34"/>
    </row>
    <row r="33" spans="1:31" s="2" customFormat="1" ht="14.4" customHeight="1">
      <c r="A33" s="34"/>
      <c r="B33" s="39"/>
      <c r="C33" s="34"/>
      <c r="D33" s="116" t="s">
        <v>42</v>
      </c>
      <c r="E33" s="105" t="s">
        <v>43</v>
      </c>
      <c r="F33" s="117">
        <f>ROUND((SUM(BE80:BE99)),  2)</f>
        <v>0</v>
      </c>
      <c r="G33" s="34"/>
      <c r="H33" s="34"/>
      <c r="I33" s="118">
        <v>0.21</v>
      </c>
      <c r="J33" s="117">
        <f>ROUND(((SUM(BE80:BE99))*I33),  2)</f>
        <v>0</v>
      </c>
      <c r="K33" s="34"/>
      <c r="L33" s="106"/>
      <c r="S33" s="34"/>
      <c r="T33" s="34"/>
      <c r="U33" s="34"/>
      <c r="V33" s="34"/>
      <c r="W33" s="34"/>
      <c r="X33" s="34"/>
      <c r="Y33" s="34"/>
      <c r="Z33" s="34"/>
      <c r="AA33" s="34"/>
      <c r="AB33" s="34"/>
      <c r="AC33" s="34"/>
      <c r="AD33" s="34"/>
      <c r="AE33" s="34"/>
    </row>
    <row r="34" spans="1:31" s="2" customFormat="1" ht="14.4" customHeight="1">
      <c r="A34" s="34"/>
      <c r="B34" s="39"/>
      <c r="C34" s="34"/>
      <c r="D34" s="34"/>
      <c r="E34" s="105" t="s">
        <v>44</v>
      </c>
      <c r="F34" s="117">
        <f>ROUND((SUM(BF80:BF99)),  2)</f>
        <v>0</v>
      </c>
      <c r="G34" s="34"/>
      <c r="H34" s="34"/>
      <c r="I34" s="118">
        <v>0.15</v>
      </c>
      <c r="J34" s="117">
        <f>ROUND(((SUM(BF80:BF99))*I34),  2)</f>
        <v>0</v>
      </c>
      <c r="K34" s="34"/>
      <c r="L34" s="106"/>
      <c r="S34" s="34"/>
      <c r="T34" s="34"/>
      <c r="U34" s="34"/>
      <c r="V34" s="34"/>
      <c r="W34" s="34"/>
      <c r="X34" s="34"/>
      <c r="Y34" s="34"/>
      <c r="Z34" s="34"/>
      <c r="AA34" s="34"/>
      <c r="AB34" s="34"/>
      <c r="AC34" s="34"/>
      <c r="AD34" s="34"/>
      <c r="AE34" s="34"/>
    </row>
    <row r="35" spans="1:31" s="2" customFormat="1" ht="14.4" hidden="1" customHeight="1">
      <c r="A35" s="34"/>
      <c r="B35" s="39"/>
      <c r="C35" s="34"/>
      <c r="D35" s="34"/>
      <c r="E35" s="105" t="s">
        <v>45</v>
      </c>
      <c r="F35" s="117">
        <f>ROUND((SUM(BG80:BG99)),  2)</f>
        <v>0</v>
      </c>
      <c r="G35" s="34"/>
      <c r="H35" s="34"/>
      <c r="I35" s="118">
        <v>0.21</v>
      </c>
      <c r="J35" s="117">
        <f>0</f>
        <v>0</v>
      </c>
      <c r="K35" s="34"/>
      <c r="L35" s="106"/>
      <c r="S35" s="34"/>
      <c r="T35" s="34"/>
      <c r="U35" s="34"/>
      <c r="V35" s="34"/>
      <c r="W35" s="34"/>
      <c r="X35" s="34"/>
      <c r="Y35" s="34"/>
      <c r="Z35" s="34"/>
      <c r="AA35" s="34"/>
      <c r="AB35" s="34"/>
      <c r="AC35" s="34"/>
      <c r="AD35" s="34"/>
      <c r="AE35" s="34"/>
    </row>
    <row r="36" spans="1:31" s="2" customFormat="1" ht="14.4" hidden="1" customHeight="1">
      <c r="A36" s="34"/>
      <c r="B36" s="39"/>
      <c r="C36" s="34"/>
      <c r="D36" s="34"/>
      <c r="E36" s="105" t="s">
        <v>46</v>
      </c>
      <c r="F36" s="117">
        <f>ROUND((SUM(BH80:BH99)),  2)</f>
        <v>0</v>
      </c>
      <c r="G36" s="34"/>
      <c r="H36" s="34"/>
      <c r="I36" s="118">
        <v>0.15</v>
      </c>
      <c r="J36" s="117">
        <f>0</f>
        <v>0</v>
      </c>
      <c r="K36" s="34"/>
      <c r="L36" s="106"/>
      <c r="S36" s="34"/>
      <c r="T36" s="34"/>
      <c r="U36" s="34"/>
      <c r="V36" s="34"/>
      <c r="W36" s="34"/>
      <c r="X36" s="34"/>
      <c r="Y36" s="34"/>
      <c r="Z36" s="34"/>
      <c r="AA36" s="34"/>
      <c r="AB36" s="34"/>
      <c r="AC36" s="34"/>
      <c r="AD36" s="34"/>
      <c r="AE36" s="34"/>
    </row>
    <row r="37" spans="1:31" s="2" customFormat="1" ht="14.4" hidden="1" customHeight="1">
      <c r="A37" s="34"/>
      <c r="B37" s="39"/>
      <c r="C37" s="34"/>
      <c r="D37" s="34"/>
      <c r="E37" s="105" t="s">
        <v>47</v>
      </c>
      <c r="F37" s="117">
        <f>ROUND((SUM(BI80:BI99)),  2)</f>
        <v>0</v>
      </c>
      <c r="G37" s="34"/>
      <c r="H37" s="34"/>
      <c r="I37" s="118">
        <v>0</v>
      </c>
      <c r="J37" s="117">
        <f>0</f>
        <v>0</v>
      </c>
      <c r="K37" s="34"/>
      <c r="L37" s="106"/>
      <c r="S37" s="34"/>
      <c r="T37" s="34"/>
      <c r="U37" s="34"/>
      <c r="V37" s="34"/>
      <c r="W37" s="34"/>
      <c r="X37" s="34"/>
      <c r="Y37" s="34"/>
      <c r="Z37" s="34"/>
      <c r="AA37" s="34"/>
      <c r="AB37" s="34"/>
      <c r="AC37" s="34"/>
      <c r="AD37" s="34"/>
      <c r="AE37" s="34"/>
    </row>
    <row r="38" spans="1:31" s="2" customFormat="1" ht="6.9" customHeight="1">
      <c r="A38" s="34"/>
      <c r="B38" s="39"/>
      <c r="C38" s="34"/>
      <c r="D38" s="34"/>
      <c r="E38" s="34"/>
      <c r="F38" s="34"/>
      <c r="G38" s="34"/>
      <c r="H38" s="34"/>
      <c r="I38" s="34"/>
      <c r="J38" s="34"/>
      <c r="K38" s="34"/>
      <c r="L38" s="106"/>
      <c r="S38" s="34"/>
      <c r="T38" s="34"/>
      <c r="U38" s="34"/>
      <c r="V38" s="34"/>
      <c r="W38" s="34"/>
      <c r="X38" s="34"/>
      <c r="Y38" s="34"/>
      <c r="Z38" s="34"/>
      <c r="AA38" s="34"/>
      <c r="AB38" s="34"/>
      <c r="AC38" s="34"/>
      <c r="AD38" s="34"/>
      <c r="AE38" s="34"/>
    </row>
    <row r="39" spans="1:31" s="2" customFormat="1" ht="25.35" customHeight="1">
      <c r="A39" s="34"/>
      <c r="B39" s="39"/>
      <c r="C39" s="119"/>
      <c r="D39" s="120" t="s">
        <v>48</v>
      </c>
      <c r="E39" s="121"/>
      <c r="F39" s="121"/>
      <c r="G39" s="122" t="s">
        <v>49</v>
      </c>
      <c r="H39" s="123" t="s">
        <v>50</v>
      </c>
      <c r="I39" s="121"/>
      <c r="J39" s="124">
        <f>SUM(J30:J37)</f>
        <v>0</v>
      </c>
      <c r="K39" s="125"/>
      <c r="L39" s="106"/>
      <c r="S39" s="34"/>
      <c r="T39" s="34"/>
      <c r="U39" s="34"/>
      <c r="V39" s="34"/>
      <c r="W39" s="34"/>
      <c r="X39" s="34"/>
      <c r="Y39" s="34"/>
      <c r="Z39" s="34"/>
      <c r="AA39" s="34"/>
      <c r="AB39" s="34"/>
      <c r="AC39" s="34"/>
      <c r="AD39" s="34"/>
      <c r="AE39" s="34"/>
    </row>
    <row r="40" spans="1:31" s="2" customFormat="1" ht="14.4" customHeight="1">
      <c r="A40" s="34"/>
      <c r="B40" s="126"/>
      <c r="C40" s="127"/>
      <c r="D40" s="127"/>
      <c r="E40" s="127"/>
      <c r="F40" s="127"/>
      <c r="G40" s="127"/>
      <c r="H40" s="127"/>
      <c r="I40" s="127"/>
      <c r="J40" s="127"/>
      <c r="K40" s="127"/>
      <c r="L40" s="106"/>
      <c r="S40" s="34"/>
      <c r="T40" s="34"/>
      <c r="U40" s="34"/>
      <c r="V40" s="34"/>
      <c r="W40" s="34"/>
      <c r="X40" s="34"/>
      <c r="Y40" s="34"/>
      <c r="Z40" s="34"/>
      <c r="AA40" s="34"/>
      <c r="AB40" s="34"/>
      <c r="AC40" s="34"/>
      <c r="AD40" s="34"/>
      <c r="AE40" s="34"/>
    </row>
    <row r="44" spans="1:31" s="2" customFormat="1" ht="6.9" customHeight="1">
      <c r="A44" s="34"/>
      <c r="B44" s="128"/>
      <c r="C44" s="129"/>
      <c r="D44" s="129"/>
      <c r="E44" s="129"/>
      <c r="F44" s="129"/>
      <c r="G44" s="129"/>
      <c r="H44" s="129"/>
      <c r="I44" s="129"/>
      <c r="J44" s="129"/>
      <c r="K44" s="129"/>
      <c r="L44" s="106"/>
      <c r="S44" s="34"/>
      <c r="T44" s="34"/>
      <c r="U44" s="34"/>
      <c r="V44" s="34"/>
      <c r="W44" s="34"/>
      <c r="X44" s="34"/>
      <c r="Y44" s="34"/>
      <c r="Z44" s="34"/>
      <c r="AA44" s="34"/>
      <c r="AB44" s="34"/>
      <c r="AC44" s="34"/>
      <c r="AD44" s="34"/>
      <c r="AE44" s="34"/>
    </row>
    <row r="45" spans="1:31" s="2" customFormat="1" ht="24.9" customHeight="1">
      <c r="A45" s="34"/>
      <c r="B45" s="35"/>
      <c r="C45" s="23" t="s">
        <v>92</v>
      </c>
      <c r="D45" s="36"/>
      <c r="E45" s="36"/>
      <c r="F45" s="36"/>
      <c r="G45" s="36"/>
      <c r="H45" s="36"/>
      <c r="I45" s="36"/>
      <c r="J45" s="36"/>
      <c r="K45" s="36"/>
      <c r="L45" s="106"/>
      <c r="S45" s="34"/>
      <c r="T45" s="34"/>
      <c r="U45" s="34"/>
      <c r="V45" s="34"/>
      <c r="W45" s="34"/>
      <c r="X45" s="34"/>
      <c r="Y45" s="34"/>
      <c r="Z45" s="34"/>
      <c r="AA45" s="34"/>
      <c r="AB45" s="34"/>
      <c r="AC45" s="34"/>
      <c r="AD45" s="34"/>
      <c r="AE45" s="34"/>
    </row>
    <row r="46" spans="1:31" s="2" customFormat="1" ht="6.9" customHeight="1">
      <c r="A46" s="34"/>
      <c r="B46" s="35"/>
      <c r="C46" s="36"/>
      <c r="D46" s="36"/>
      <c r="E46" s="36"/>
      <c r="F46" s="36"/>
      <c r="G46" s="36"/>
      <c r="H46" s="36"/>
      <c r="I46" s="36"/>
      <c r="J46" s="36"/>
      <c r="K46" s="36"/>
      <c r="L46" s="106"/>
      <c r="S46" s="34"/>
      <c r="T46" s="34"/>
      <c r="U46" s="34"/>
      <c r="V46" s="34"/>
      <c r="W46" s="34"/>
      <c r="X46" s="34"/>
      <c r="Y46" s="34"/>
      <c r="Z46" s="34"/>
      <c r="AA46" s="34"/>
      <c r="AB46" s="34"/>
      <c r="AC46" s="34"/>
      <c r="AD46" s="34"/>
      <c r="AE46" s="34"/>
    </row>
    <row r="47" spans="1:31" s="2" customFormat="1" ht="12" customHeight="1">
      <c r="A47" s="34"/>
      <c r="B47" s="35"/>
      <c r="C47" s="29" t="s">
        <v>16</v>
      </c>
      <c r="D47" s="36"/>
      <c r="E47" s="36"/>
      <c r="F47" s="36"/>
      <c r="G47" s="36"/>
      <c r="H47" s="36"/>
      <c r="I47" s="36"/>
      <c r="J47" s="36"/>
      <c r="K47" s="36"/>
      <c r="L47" s="106"/>
      <c r="S47" s="34"/>
      <c r="T47" s="34"/>
      <c r="U47" s="34"/>
      <c r="V47" s="34"/>
      <c r="W47" s="34"/>
      <c r="X47" s="34"/>
      <c r="Y47" s="34"/>
      <c r="Z47" s="34"/>
      <c r="AA47" s="34"/>
      <c r="AB47" s="34"/>
      <c r="AC47" s="34"/>
      <c r="AD47" s="34"/>
      <c r="AE47" s="34"/>
    </row>
    <row r="48" spans="1:31" s="2" customFormat="1" ht="14.4" customHeight="1">
      <c r="A48" s="34"/>
      <c r="B48" s="35"/>
      <c r="C48" s="36"/>
      <c r="D48" s="36"/>
      <c r="E48" s="360" t="str">
        <f>E7</f>
        <v>Oprava kolejí a výhybek v žst. Kopidlno</v>
      </c>
      <c r="F48" s="361"/>
      <c r="G48" s="361"/>
      <c r="H48" s="361"/>
      <c r="I48" s="36"/>
      <c r="J48" s="36"/>
      <c r="K48" s="36"/>
      <c r="L48" s="106"/>
      <c r="S48" s="34"/>
      <c r="T48" s="34"/>
      <c r="U48" s="34"/>
      <c r="V48" s="34"/>
      <c r="W48" s="34"/>
      <c r="X48" s="34"/>
      <c r="Y48" s="34"/>
      <c r="Z48" s="34"/>
      <c r="AA48" s="34"/>
      <c r="AB48" s="34"/>
      <c r="AC48" s="34"/>
      <c r="AD48" s="34"/>
      <c r="AE48" s="34"/>
    </row>
    <row r="49" spans="1:47" s="2" customFormat="1" ht="12" customHeight="1">
      <c r="A49" s="34"/>
      <c r="B49" s="35"/>
      <c r="C49" s="29" t="s">
        <v>90</v>
      </c>
      <c r="D49" s="36"/>
      <c r="E49" s="36"/>
      <c r="F49" s="36"/>
      <c r="G49" s="36"/>
      <c r="H49" s="36"/>
      <c r="I49" s="36"/>
      <c r="J49" s="36"/>
      <c r="K49" s="36"/>
      <c r="L49" s="106"/>
      <c r="S49" s="34"/>
      <c r="T49" s="34"/>
      <c r="U49" s="34"/>
      <c r="V49" s="34"/>
      <c r="W49" s="34"/>
      <c r="X49" s="34"/>
      <c r="Y49" s="34"/>
      <c r="Z49" s="34"/>
      <c r="AA49" s="34"/>
      <c r="AB49" s="34"/>
      <c r="AC49" s="34"/>
      <c r="AD49" s="34"/>
      <c r="AE49" s="34"/>
    </row>
    <row r="50" spans="1:47" s="2" customFormat="1" ht="14.4" customHeight="1">
      <c r="A50" s="34"/>
      <c r="B50" s="35"/>
      <c r="C50" s="36"/>
      <c r="D50" s="36"/>
      <c r="E50" s="332" t="str">
        <f>E9</f>
        <v>VON - Vedlejší a ostatní náklady</v>
      </c>
      <c r="F50" s="362"/>
      <c r="G50" s="362"/>
      <c r="H50" s="362"/>
      <c r="I50" s="36"/>
      <c r="J50" s="36"/>
      <c r="K50" s="36"/>
      <c r="L50" s="106"/>
      <c r="S50" s="34"/>
      <c r="T50" s="34"/>
      <c r="U50" s="34"/>
      <c r="V50" s="34"/>
      <c r="W50" s="34"/>
      <c r="X50" s="34"/>
      <c r="Y50" s="34"/>
      <c r="Z50" s="34"/>
      <c r="AA50" s="34"/>
      <c r="AB50" s="34"/>
      <c r="AC50" s="34"/>
      <c r="AD50" s="34"/>
      <c r="AE50" s="34"/>
    </row>
    <row r="51" spans="1:47" s="2" customFormat="1" ht="6.9" customHeight="1">
      <c r="A51" s="34"/>
      <c r="B51" s="35"/>
      <c r="C51" s="36"/>
      <c r="D51" s="36"/>
      <c r="E51" s="36"/>
      <c r="F51" s="36"/>
      <c r="G51" s="36"/>
      <c r="H51" s="36"/>
      <c r="I51" s="36"/>
      <c r="J51" s="36"/>
      <c r="K51" s="36"/>
      <c r="L51" s="106"/>
      <c r="S51" s="34"/>
      <c r="T51" s="34"/>
      <c r="U51" s="34"/>
      <c r="V51" s="34"/>
      <c r="W51" s="34"/>
      <c r="X51" s="34"/>
      <c r="Y51" s="34"/>
      <c r="Z51" s="34"/>
      <c r="AA51" s="34"/>
      <c r="AB51" s="34"/>
      <c r="AC51" s="34"/>
      <c r="AD51" s="34"/>
      <c r="AE51" s="34"/>
    </row>
    <row r="52" spans="1:47" s="2" customFormat="1" ht="12" customHeight="1">
      <c r="A52" s="34"/>
      <c r="B52" s="35"/>
      <c r="C52" s="29" t="s">
        <v>21</v>
      </c>
      <c r="D52" s="36"/>
      <c r="E52" s="36"/>
      <c r="F52" s="27" t="str">
        <f>F12</f>
        <v xml:space="preserve"> žst. Kopidlno</v>
      </c>
      <c r="G52" s="36"/>
      <c r="H52" s="36"/>
      <c r="I52" s="29" t="s">
        <v>23</v>
      </c>
      <c r="J52" s="59" t="str">
        <f>IF(J12="","",J12)</f>
        <v>3. 8. 2020</v>
      </c>
      <c r="K52" s="36"/>
      <c r="L52" s="106"/>
      <c r="S52" s="34"/>
      <c r="T52" s="34"/>
      <c r="U52" s="34"/>
      <c r="V52" s="34"/>
      <c r="W52" s="34"/>
      <c r="X52" s="34"/>
      <c r="Y52" s="34"/>
      <c r="Z52" s="34"/>
      <c r="AA52" s="34"/>
      <c r="AB52" s="34"/>
      <c r="AC52" s="34"/>
      <c r="AD52" s="34"/>
      <c r="AE52" s="34"/>
    </row>
    <row r="53" spans="1:47" s="2" customFormat="1" ht="6.9" customHeight="1">
      <c r="A53" s="34"/>
      <c r="B53" s="35"/>
      <c r="C53" s="36"/>
      <c r="D53" s="36"/>
      <c r="E53" s="36"/>
      <c r="F53" s="36"/>
      <c r="G53" s="36"/>
      <c r="H53" s="36"/>
      <c r="I53" s="36"/>
      <c r="J53" s="36"/>
      <c r="K53" s="36"/>
      <c r="L53" s="106"/>
      <c r="S53" s="34"/>
      <c r="T53" s="34"/>
      <c r="U53" s="34"/>
      <c r="V53" s="34"/>
      <c r="W53" s="34"/>
      <c r="X53" s="34"/>
      <c r="Y53" s="34"/>
      <c r="Z53" s="34"/>
      <c r="AA53" s="34"/>
      <c r="AB53" s="34"/>
      <c r="AC53" s="34"/>
      <c r="AD53" s="34"/>
      <c r="AE53" s="34"/>
    </row>
    <row r="54" spans="1:47" s="2" customFormat="1" ht="15.6" customHeight="1">
      <c r="A54" s="34"/>
      <c r="B54" s="35"/>
      <c r="C54" s="29" t="s">
        <v>25</v>
      </c>
      <c r="D54" s="36"/>
      <c r="E54" s="36"/>
      <c r="F54" s="27" t="str">
        <f>E15</f>
        <v xml:space="preserve">Správa železnic s.o. </v>
      </c>
      <c r="G54" s="36"/>
      <c r="H54" s="36"/>
      <c r="I54" s="29" t="s">
        <v>31</v>
      </c>
      <c r="J54" s="32" t="str">
        <f>E21</f>
        <v xml:space="preserve"> Prodin a.s.</v>
      </c>
      <c r="K54" s="36"/>
      <c r="L54" s="106"/>
      <c r="S54" s="34"/>
      <c r="T54" s="34"/>
      <c r="U54" s="34"/>
      <c r="V54" s="34"/>
      <c r="W54" s="34"/>
      <c r="X54" s="34"/>
      <c r="Y54" s="34"/>
      <c r="Z54" s="34"/>
      <c r="AA54" s="34"/>
      <c r="AB54" s="34"/>
      <c r="AC54" s="34"/>
      <c r="AD54" s="34"/>
      <c r="AE54" s="34"/>
    </row>
    <row r="55" spans="1:47" s="2" customFormat="1" ht="15.6" customHeight="1">
      <c r="A55" s="34"/>
      <c r="B55" s="35"/>
      <c r="C55" s="29" t="s">
        <v>29</v>
      </c>
      <c r="D55" s="36"/>
      <c r="E55" s="36"/>
      <c r="F55" s="27" t="str">
        <f>IF(E18="","",E18)</f>
        <v>Vyplň údaj</v>
      </c>
      <c r="G55" s="36"/>
      <c r="H55" s="36"/>
      <c r="I55" s="29" t="s">
        <v>34</v>
      </c>
      <c r="J55" s="32" t="str">
        <f>E24</f>
        <v>Prodin a.s.</v>
      </c>
      <c r="K55" s="36"/>
      <c r="L55" s="106"/>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36"/>
      <c r="J56" s="36"/>
      <c r="K56" s="36"/>
      <c r="L56" s="106"/>
      <c r="S56" s="34"/>
      <c r="T56" s="34"/>
      <c r="U56" s="34"/>
      <c r="V56" s="34"/>
      <c r="W56" s="34"/>
      <c r="X56" s="34"/>
      <c r="Y56" s="34"/>
      <c r="Z56" s="34"/>
      <c r="AA56" s="34"/>
      <c r="AB56" s="34"/>
      <c r="AC56" s="34"/>
      <c r="AD56" s="34"/>
      <c r="AE56" s="34"/>
    </row>
    <row r="57" spans="1:47" s="2" customFormat="1" ht="29.25" customHeight="1">
      <c r="A57" s="34"/>
      <c r="B57" s="35"/>
      <c r="C57" s="130" t="s">
        <v>93</v>
      </c>
      <c r="D57" s="131"/>
      <c r="E57" s="131"/>
      <c r="F57" s="131"/>
      <c r="G57" s="131"/>
      <c r="H57" s="131"/>
      <c r="I57" s="131"/>
      <c r="J57" s="132" t="s">
        <v>94</v>
      </c>
      <c r="K57" s="131"/>
      <c r="L57" s="106"/>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36"/>
      <c r="J58" s="36"/>
      <c r="K58" s="36"/>
      <c r="L58" s="106"/>
      <c r="S58" s="34"/>
      <c r="T58" s="34"/>
      <c r="U58" s="34"/>
      <c r="V58" s="34"/>
      <c r="W58" s="34"/>
      <c r="X58" s="34"/>
      <c r="Y58" s="34"/>
      <c r="Z58" s="34"/>
      <c r="AA58" s="34"/>
      <c r="AB58" s="34"/>
      <c r="AC58" s="34"/>
      <c r="AD58" s="34"/>
      <c r="AE58" s="34"/>
    </row>
    <row r="59" spans="1:47" s="2" customFormat="1" ht="22.8" customHeight="1">
      <c r="A59" s="34"/>
      <c r="B59" s="35"/>
      <c r="C59" s="133" t="s">
        <v>70</v>
      </c>
      <c r="D59" s="36"/>
      <c r="E59" s="36"/>
      <c r="F59" s="36"/>
      <c r="G59" s="36"/>
      <c r="H59" s="36"/>
      <c r="I59" s="36"/>
      <c r="J59" s="77">
        <f>J80</f>
        <v>0</v>
      </c>
      <c r="K59" s="36"/>
      <c r="L59" s="106"/>
      <c r="S59" s="34"/>
      <c r="T59" s="34"/>
      <c r="U59" s="34"/>
      <c r="V59" s="34"/>
      <c r="W59" s="34"/>
      <c r="X59" s="34"/>
      <c r="Y59" s="34"/>
      <c r="Z59" s="34"/>
      <c r="AA59" s="34"/>
      <c r="AB59" s="34"/>
      <c r="AC59" s="34"/>
      <c r="AD59" s="34"/>
      <c r="AE59" s="34"/>
      <c r="AU59" s="17" t="s">
        <v>95</v>
      </c>
    </row>
    <row r="60" spans="1:47" s="9" customFormat="1" ht="24.9" customHeight="1">
      <c r="B60" s="134"/>
      <c r="C60" s="135"/>
      <c r="D60" s="136" t="s">
        <v>899</v>
      </c>
      <c r="E60" s="137"/>
      <c r="F60" s="137"/>
      <c r="G60" s="137"/>
      <c r="H60" s="137"/>
      <c r="I60" s="137"/>
      <c r="J60" s="138">
        <f>J81</f>
        <v>0</v>
      </c>
      <c r="K60" s="135"/>
      <c r="L60" s="139"/>
    </row>
    <row r="61" spans="1:47" s="2" customFormat="1" ht="21.75" customHeight="1">
      <c r="A61" s="34"/>
      <c r="B61" s="35"/>
      <c r="C61" s="36"/>
      <c r="D61" s="36"/>
      <c r="E61" s="36"/>
      <c r="F61" s="36"/>
      <c r="G61" s="36"/>
      <c r="H61" s="36"/>
      <c r="I61" s="36"/>
      <c r="J61" s="36"/>
      <c r="K61" s="36"/>
      <c r="L61" s="106"/>
      <c r="S61" s="34"/>
      <c r="T61" s="34"/>
      <c r="U61" s="34"/>
      <c r="V61" s="34"/>
      <c r="W61" s="34"/>
      <c r="X61" s="34"/>
      <c r="Y61" s="34"/>
      <c r="Z61" s="34"/>
      <c r="AA61" s="34"/>
      <c r="AB61" s="34"/>
      <c r="AC61" s="34"/>
      <c r="AD61" s="34"/>
      <c r="AE61" s="34"/>
    </row>
    <row r="62" spans="1:47" s="2" customFormat="1" ht="6.9" customHeight="1">
      <c r="A62" s="34"/>
      <c r="B62" s="47"/>
      <c r="C62" s="48"/>
      <c r="D62" s="48"/>
      <c r="E62" s="48"/>
      <c r="F62" s="48"/>
      <c r="G62" s="48"/>
      <c r="H62" s="48"/>
      <c r="I62" s="48"/>
      <c r="J62" s="48"/>
      <c r="K62" s="48"/>
      <c r="L62" s="106"/>
      <c r="S62" s="34"/>
      <c r="T62" s="34"/>
      <c r="U62" s="34"/>
      <c r="V62" s="34"/>
      <c r="W62" s="34"/>
      <c r="X62" s="34"/>
      <c r="Y62" s="34"/>
      <c r="Z62" s="34"/>
      <c r="AA62" s="34"/>
      <c r="AB62" s="34"/>
      <c r="AC62" s="34"/>
      <c r="AD62" s="34"/>
      <c r="AE62" s="34"/>
    </row>
    <row r="66" spans="1:63" s="2" customFormat="1" ht="6.9" customHeight="1">
      <c r="A66" s="34"/>
      <c r="B66" s="49"/>
      <c r="C66" s="50"/>
      <c r="D66" s="50"/>
      <c r="E66" s="50"/>
      <c r="F66" s="50"/>
      <c r="G66" s="50"/>
      <c r="H66" s="50"/>
      <c r="I66" s="50"/>
      <c r="J66" s="50"/>
      <c r="K66" s="50"/>
      <c r="L66" s="106"/>
      <c r="S66" s="34"/>
      <c r="T66" s="34"/>
      <c r="U66" s="34"/>
      <c r="V66" s="34"/>
      <c r="W66" s="34"/>
      <c r="X66" s="34"/>
      <c r="Y66" s="34"/>
      <c r="Z66" s="34"/>
      <c r="AA66" s="34"/>
      <c r="AB66" s="34"/>
      <c r="AC66" s="34"/>
      <c r="AD66" s="34"/>
      <c r="AE66" s="34"/>
    </row>
    <row r="67" spans="1:63" s="2" customFormat="1" ht="24.9" customHeight="1">
      <c r="A67" s="34"/>
      <c r="B67" s="35"/>
      <c r="C67" s="23" t="s">
        <v>99</v>
      </c>
      <c r="D67" s="36"/>
      <c r="E67" s="36"/>
      <c r="F67" s="36"/>
      <c r="G67" s="36"/>
      <c r="H67" s="36"/>
      <c r="I67" s="36"/>
      <c r="J67" s="36"/>
      <c r="K67" s="36"/>
      <c r="L67" s="106"/>
      <c r="S67" s="34"/>
      <c r="T67" s="34"/>
      <c r="U67" s="34"/>
      <c r="V67" s="34"/>
      <c r="W67" s="34"/>
      <c r="X67" s="34"/>
      <c r="Y67" s="34"/>
      <c r="Z67" s="34"/>
      <c r="AA67" s="34"/>
      <c r="AB67" s="34"/>
      <c r="AC67" s="34"/>
      <c r="AD67" s="34"/>
      <c r="AE67" s="34"/>
    </row>
    <row r="68" spans="1:63" s="2" customFormat="1" ht="6.9" customHeight="1">
      <c r="A68" s="34"/>
      <c r="B68" s="35"/>
      <c r="C68" s="36"/>
      <c r="D68" s="36"/>
      <c r="E68" s="36"/>
      <c r="F68" s="36"/>
      <c r="G68" s="36"/>
      <c r="H68" s="36"/>
      <c r="I68" s="36"/>
      <c r="J68" s="36"/>
      <c r="K68" s="36"/>
      <c r="L68" s="106"/>
      <c r="S68" s="34"/>
      <c r="T68" s="34"/>
      <c r="U68" s="34"/>
      <c r="V68" s="34"/>
      <c r="W68" s="34"/>
      <c r="X68" s="34"/>
      <c r="Y68" s="34"/>
      <c r="Z68" s="34"/>
      <c r="AA68" s="34"/>
      <c r="AB68" s="34"/>
      <c r="AC68" s="34"/>
      <c r="AD68" s="34"/>
      <c r="AE68" s="34"/>
    </row>
    <row r="69" spans="1:63" s="2" customFormat="1" ht="12" customHeight="1">
      <c r="A69" s="34"/>
      <c r="B69" s="35"/>
      <c r="C69" s="29" t="s">
        <v>16</v>
      </c>
      <c r="D69" s="36"/>
      <c r="E69" s="36"/>
      <c r="F69" s="36"/>
      <c r="G69" s="36"/>
      <c r="H69" s="36"/>
      <c r="I69" s="36"/>
      <c r="J69" s="36"/>
      <c r="K69" s="36"/>
      <c r="L69" s="106"/>
      <c r="S69" s="34"/>
      <c r="T69" s="34"/>
      <c r="U69" s="34"/>
      <c r="V69" s="34"/>
      <c r="W69" s="34"/>
      <c r="X69" s="34"/>
      <c r="Y69" s="34"/>
      <c r="Z69" s="34"/>
      <c r="AA69" s="34"/>
      <c r="AB69" s="34"/>
      <c r="AC69" s="34"/>
      <c r="AD69" s="34"/>
      <c r="AE69" s="34"/>
    </row>
    <row r="70" spans="1:63" s="2" customFormat="1" ht="14.4" customHeight="1">
      <c r="A70" s="34"/>
      <c r="B70" s="35"/>
      <c r="C70" s="36"/>
      <c r="D70" s="36"/>
      <c r="E70" s="360" t="str">
        <f>E7</f>
        <v>Oprava kolejí a výhybek v žst. Kopidlno</v>
      </c>
      <c r="F70" s="361"/>
      <c r="G70" s="361"/>
      <c r="H70" s="361"/>
      <c r="I70" s="36"/>
      <c r="J70" s="36"/>
      <c r="K70" s="36"/>
      <c r="L70" s="106"/>
      <c r="S70" s="34"/>
      <c r="T70" s="34"/>
      <c r="U70" s="34"/>
      <c r="V70" s="34"/>
      <c r="W70" s="34"/>
      <c r="X70" s="34"/>
      <c r="Y70" s="34"/>
      <c r="Z70" s="34"/>
      <c r="AA70" s="34"/>
      <c r="AB70" s="34"/>
      <c r="AC70" s="34"/>
      <c r="AD70" s="34"/>
      <c r="AE70" s="34"/>
    </row>
    <row r="71" spans="1:63" s="2" customFormat="1" ht="12" customHeight="1">
      <c r="A71" s="34"/>
      <c r="B71" s="35"/>
      <c r="C71" s="29" t="s">
        <v>90</v>
      </c>
      <c r="D71" s="36"/>
      <c r="E71" s="36"/>
      <c r="F71" s="36"/>
      <c r="G71" s="36"/>
      <c r="H71" s="36"/>
      <c r="I71" s="36"/>
      <c r="J71" s="36"/>
      <c r="K71" s="36"/>
      <c r="L71" s="106"/>
      <c r="S71" s="34"/>
      <c r="T71" s="34"/>
      <c r="U71" s="34"/>
      <c r="V71" s="34"/>
      <c r="W71" s="34"/>
      <c r="X71" s="34"/>
      <c r="Y71" s="34"/>
      <c r="Z71" s="34"/>
      <c r="AA71" s="34"/>
      <c r="AB71" s="34"/>
      <c r="AC71" s="34"/>
      <c r="AD71" s="34"/>
      <c r="AE71" s="34"/>
    </row>
    <row r="72" spans="1:63" s="2" customFormat="1" ht="14.4" customHeight="1">
      <c r="A72" s="34"/>
      <c r="B72" s="35"/>
      <c r="C72" s="36"/>
      <c r="D72" s="36"/>
      <c r="E72" s="332" t="str">
        <f>E9</f>
        <v>VON - Vedlejší a ostatní náklady</v>
      </c>
      <c r="F72" s="362"/>
      <c r="G72" s="362"/>
      <c r="H72" s="362"/>
      <c r="I72" s="36"/>
      <c r="J72" s="36"/>
      <c r="K72" s="36"/>
      <c r="L72" s="106"/>
      <c r="S72" s="34"/>
      <c r="T72" s="34"/>
      <c r="U72" s="34"/>
      <c r="V72" s="34"/>
      <c r="W72" s="34"/>
      <c r="X72" s="34"/>
      <c r="Y72" s="34"/>
      <c r="Z72" s="34"/>
      <c r="AA72" s="34"/>
      <c r="AB72" s="34"/>
      <c r="AC72" s="34"/>
      <c r="AD72" s="34"/>
      <c r="AE72" s="34"/>
    </row>
    <row r="73" spans="1:63" s="2" customFormat="1" ht="6.9" customHeight="1">
      <c r="A73" s="34"/>
      <c r="B73" s="35"/>
      <c r="C73" s="36"/>
      <c r="D73" s="36"/>
      <c r="E73" s="36"/>
      <c r="F73" s="36"/>
      <c r="G73" s="36"/>
      <c r="H73" s="36"/>
      <c r="I73" s="36"/>
      <c r="J73" s="36"/>
      <c r="K73" s="36"/>
      <c r="L73" s="106"/>
      <c r="S73" s="34"/>
      <c r="T73" s="34"/>
      <c r="U73" s="34"/>
      <c r="V73" s="34"/>
      <c r="W73" s="34"/>
      <c r="X73" s="34"/>
      <c r="Y73" s="34"/>
      <c r="Z73" s="34"/>
      <c r="AA73" s="34"/>
      <c r="AB73" s="34"/>
      <c r="AC73" s="34"/>
      <c r="AD73" s="34"/>
      <c r="AE73" s="34"/>
    </row>
    <row r="74" spans="1:63" s="2" customFormat="1" ht="12" customHeight="1">
      <c r="A74" s="34"/>
      <c r="B74" s="35"/>
      <c r="C74" s="29" t="s">
        <v>21</v>
      </c>
      <c r="D74" s="36"/>
      <c r="E74" s="36"/>
      <c r="F74" s="27" t="str">
        <f>F12</f>
        <v xml:space="preserve"> žst. Kopidlno</v>
      </c>
      <c r="G74" s="36"/>
      <c r="H74" s="36"/>
      <c r="I74" s="29" t="s">
        <v>23</v>
      </c>
      <c r="J74" s="59" t="str">
        <f>IF(J12="","",J12)</f>
        <v>3. 8. 2020</v>
      </c>
      <c r="K74" s="36"/>
      <c r="L74" s="106"/>
      <c r="S74" s="34"/>
      <c r="T74" s="34"/>
      <c r="U74" s="34"/>
      <c r="V74" s="34"/>
      <c r="W74" s="34"/>
      <c r="X74" s="34"/>
      <c r="Y74" s="34"/>
      <c r="Z74" s="34"/>
      <c r="AA74" s="34"/>
      <c r="AB74" s="34"/>
      <c r="AC74" s="34"/>
      <c r="AD74" s="34"/>
      <c r="AE74" s="34"/>
    </row>
    <row r="75" spans="1:63" s="2" customFormat="1" ht="6.9" customHeight="1">
      <c r="A75" s="34"/>
      <c r="B75" s="35"/>
      <c r="C75" s="36"/>
      <c r="D75" s="36"/>
      <c r="E75" s="36"/>
      <c r="F75" s="36"/>
      <c r="G75" s="36"/>
      <c r="H75" s="36"/>
      <c r="I75" s="36"/>
      <c r="J75" s="36"/>
      <c r="K75" s="36"/>
      <c r="L75" s="106"/>
      <c r="S75" s="34"/>
      <c r="T75" s="34"/>
      <c r="U75" s="34"/>
      <c r="V75" s="34"/>
      <c r="W75" s="34"/>
      <c r="X75" s="34"/>
      <c r="Y75" s="34"/>
      <c r="Z75" s="34"/>
      <c r="AA75" s="34"/>
      <c r="AB75" s="34"/>
      <c r="AC75" s="34"/>
      <c r="AD75" s="34"/>
      <c r="AE75" s="34"/>
    </row>
    <row r="76" spans="1:63" s="2" customFormat="1" ht="15.6" customHeight="1">
      <c r="A76" s="34"/>
      <c r="B76" s="35"/>
      <c r="C76" s="29" t="s">
        <v>25</v>
      </c>
      <c r="D76" s="36"/>
      <c r="E76" s="36"/>
      <c r="F76" s="27" t="str">
        <f>E15</f>
        <v xml:space="preserve">Správa železnic s.o. </v>
      </c>
      <c r="G76" s="36"/>
      <c r="H76" s="36"/>
      <c r="I76" s="29" t="s">
        <v>31</v>
      </c>
      <c r="J76" s="32" t="str">
        <f>E21</f>
        <v xml:space="preserve"> Prodin a.s.</v>
      </c>
      <c r="K76" s="36"/>
      <c r="L76" s="106"/>
      <c r="S76" s="34"/>
      <c r="T76" s="34"/>
      <c r="U76" s="34"/>
      <c r="V76" s="34"/>
      <c r="W76" s="34"/>
      <c r="X76" s="34"/>
      <c r="Y76" s="34"/>
      <c r="Z76" s="34"/>
      <c r="AA76" s="34"/>
      <c r="AB76" s="34"/>
      <c r="AC76" s="34"/>
      <c r="AD76" s="34"/>
      <c r="AE76" s="34"/>
    </row>
    <row r="77" spans="1:63" s="2" customFormat="1" ht="15.6" customHeight="1">
      <c r="A77" s="34"/>
      <c r="B77" s="35"/>
      <c r="C77" s="29" t="s">
        <v>29</v>
      </c>
      <c r="D77" s="36"/>
      <c r="E77" s="36"/>
      <c r="F77" s="27" t="str">
        <f>IF(E18="","",E18)</f>
        <v>Vyplň údaj</v>
      </c>
      <c r="G77" s="36"/>
      <c r="H77" s="36"/>
      <c r="I77" s="29" t="s">
        <v>34</v>
      </c>
      <c r="J77" s="32" t="str">
        <f>E24</f>
        <v>Prodin a.s.</v>
      </c>
      <c r="K77" s="36"/>
      <c r="L77" s="106"/>
      <c r="S77" s="34"/>
      <c r="T77" s="34"/>
      <c r="U77" s="34"/>
      <c r="V77" s="34"/>
      <c r="W77" s="34"/>
      <c r="X77" s="34"/>
      <c r="Y77" s="34"/>
      <c r="Z77" s="34"/>
      <c r="AA77" s="34"/>
      <c r="AB77" s="34"/>
      <c r="AC77" s="34"/>
      <c r="AD77" s="34"/>
      <c r="AE77" s="34"/>
    </row>
    <row r="78" spans="1:63" s="2" customFormat="1" ht="10.35" customHeight="1">
      <c r="A78" s="34"/>
      <c r="B78" s="35"/>
      <c r="C78" s="36"/>
      <c r="D78" s="36"/>
      <c r="E78" s="36"/>
      <c r="F78" s="36"/>
      <c r="G78" s="36"/>
      <c r="H78" s="36"/>
      <c r="I78" s="36"/>
      <c r="J78" s="36"/>
      <c r="K78" s="36"/>
      <c r="L78" s="106"/>
      <c r="S78" s="34"/>
      <c r="T78" s="34"/>
      <c r="U78" s="34"/>
      <c r="V78" s="34"/>
      <c r="W78" s="34"/>
      <c r="X78" s="34"/>
      <c r="Y78" s="34"/>
      <c r="Z78" s="34"/>
      <c r="AA78" s="34"/>
      <c r="AB78" s="34"/>
      <c r="AC78" s="34"/>
      <c r="AD78" s="34"/>
      <c r="AE78" s="34"/>
    </row>
    <row r="79" spans="1:63" s="11" customFormat="1" ht="29.25" customHeight="1">
      <c r="A79" s="146"/>
      <c r="B79" s="147"/>
      <c r="C79" s="148" t="s">
        <v>100</v>
      </c>
      <c r="D79" s="149" t="s">
        <v>57</v>
      </c>
      <c r="E79" s="149" t="s">
        <v>53</v>
      </c>
      <c r="F79" s="149" t="s">
        <v>54</v>
      </c>
      <c r="G79" s="149" t="s">
        <v>101</v>
      </c>
      <c r="H79" s="149" t="s">
        <v>102</v>
      </c>
      <c r="I79" s="149" t="s">
        <v>103</v>
      </c>
      <c r="J79" s="149" t="s">
        <v>94</v>
      </c>
      <c r="K79" s="150" t="s">
        <v>104</v>
      </c>
      <c r="L79" s="151"/>
      <c r="M79" s="68" t="s">
        <v>19</v>
      </c>
      <c r="N79" s="69" t="s">
        <v>42</v>
      </c>
      <c r="O79" s="69" t="s">
        <v>105</v>
      </c>
      <c r="P79" s="69" t="s">
        <v>106</v>
      </c>
      <c r="Q79" s="69" t="s">
        <v>107</v>
      </c>
      <c r="R79" s="69" t="s">
        <v>108</v>
      </c>
      <c r="S79" s="69" t="s">
        <v>109</v>
      </c>
      <c r="T79" s="70" t="s">
        <v>110</v>
      </c>
      <c r="U79" s="146"/>
      <c r="V79" s="146"/>
      <c r="W79" s="146"/>
      <c r="X79" s="146"/>
      <c r="Y79" s="146"/>
      <c r="Z79" s="146"/>
      <c r="AA79" s="146"/>
      <c r="AB79" s="146"/>
      <c r="AC79" s="146"/>
      <c r="AD79" s="146"/>
      <c r="AE79" s="146"/>
    </row>
    <row r="80" spans="1:63" s="2" customFormat="1" ht="22.8" customHeight="1">
      <c r="A80" s="34"/>
      <c r="B80" s="35"/>
      <c r="C80" s="75" t="s">
        <v>111</v>
      </c>
      <c r="D80" s="36"/>
      <c r="E80" s="36"/>
      <c r="F80" s="36"/>
      <c r="G80" s="36"/>
      <c r="H80" s="36"/>
      <c r="I80" s="36"/>
      <c r="J80" s="152">
        <f>BK80</f>
        <v>0</v>
      </c>
      <c r="K80" s="36"/>
      <c r="L80" s="39"/>
      <c r="M80" s="71"/>
      <c r="N80" s="153"/>
      <c r="O80" s="72"/>
      <c r="P80" s="154">
        <f>P81</f>
        <v>0</v>
      </c>
      <c r="Q80" s="72"/>
      <c r="R80" s="154">
        <f>R81</f>
        <v>0</v>
      </c>
      <c r="S80" s="72"/>
      <c r="T80" s="155">
        <f>T81</f>
        <v>0</v>
      </c>
      <c r="U80" s="34"/>
      <c r="V80" s="34"/>
      <c r="W80" s="34"/>
      <c r="X80" s="34"/>
      <c r="Y80" s="34"/>
      <c r="Z80" s="34"/>
      <c r="AA80" s="34"/>
      <c r="AB80" s="34"/>
      <c r="AC80" s="34"/>
      <c r="AD80" s="34"/>
      <c r="AE80" s="34"/>
      <c r="AT80" s="17" t="s">
        <v>71</v>
      </c>
      <c r="AU80" s="17" t="s">
        <v>95</v>
      </c>
      <c r="BK80" s="156">
        <f>BK81</f>
        <v>0</v>
      </c>
    </row>
    <row r="81" spans="1:65" s="12" customFormat="1" ht="25.95" customHeight="1">
      <c r="B81" s="157"/>
      <c r="C81" s="158"/>
      <c r="D81" s="159" t="s">
        <v>71</v>
      </c>
      <c r="E81" s="160" t="s">
        <v>900</v>
      </c>
      <c r="F81" s="160" t="s">
        <v>901</v>
      </c>
      <c r="G81" s="158"/>
      <c r="H81" s="158"/>
      <c r="I81" s="161"/>
      <c r="J81" s="162">
        <f>BK81</f>
        <v>0</v>
      </c>
      <c r="K81" s="158"/>
      <c r="L81" s="163"/>
      <c r="M81" s="164"/>
      <c r="N81" s="165"/>
      <c r="O81" s="165"/>
      <c r="P81" s="166">
        <f>SUM(P82:P99)</f>
        <v>0</v>
      </c>
      <c r="Q81" s="165"/>
      <c r="R81" s="166">
        <f>SUM(R82:R99)</f>
        <v>0</v>
      </c>
      <c r="S81" s="165"/>
      <c r="T81" s="167">
        <f>SUM(T82:T99)</f>
        <v>0</v>
      </c>
      <c r="AR81" s="168" t="s">
        <v>115</v>
      </c>
      <c r="AT81" s="169" t="s">
        <v>71</v>
      </c>
      <c r="AU81" s="169" t="s">
        <v>72</v>
      </c>
      <c r="AY81" s="168" t="s">
        <v>114</v>
      </c>
      <c r="BK81" s="170">
        <f>SUM(BK82:BK99)</f>
        <v>0</v>
      </c>
    </row>
    <row r="82" spans="1:65" s="2" customFormat="1" ht="13.8" customHeight="1">
      <c r="A82" s="34"/>
      <c r="B82" s="35"/>
      <c r="C82" s="173" t="s">
        <v>80</v>
      </c>
      <c r="D82" s="173" t="s">
        <v>117</v>
      </c>
      <c r="E82" s="174" t="s">
        <v>902</v>
      </c>
      <c r="F82" s="175" t="s">
        <v>903</v>
      </c>
      <c r="G82" s="176" t="s">
        <v>904</v>
      </c>
      <c r="H82" s="177">
        <v>1</v>
      </c>
      <c r="I82" s="178"/>
      <c r="J82" s="179">
        <f>ROUND(I82*H82,2)</f>
        <v>0</v>
      </c>
      <c r="K82" s="175" t="s">
        <v>19</v>
      </c>
      <c r="L82" s="39"/>
      <c r="M82" s="180" t="s">
        <v>19</v>
      </c>
      <c r="N82" s="181" t="s">
        <v>43</v>
      </c>
      <c r="O82" s="64"/>
      <c r="P82" s="182">
        <f>O82*H82</f>
        <v>0</v>
      </c>
      <c r="Q82" s="182">
        <v>0</v>
      </c>
      <c r="R82" s="182">
        <f>Q82*H82</f>
        <v>0</v>
      </c>
      <c r="S82" s="182">
        <v>0</v>
      </c>
      <c r="T82" s="183">
        <f>S82*H82</f>
        <v>0</v>
      </c>
      <c r="U82" s="34"/>
      <c r="V82" s="34"/>
      <c r="W82" s="34"/>
      <c r="X82" s="34"/>
      <c r="Y82" s="34"/>
      <c r="Z82" s="34"/>
      <c r="AA82" s="34"/>
      <c r="AB82" s="34"/>
      <c r="AC82" s="34"/>
      <c r="AD82" s="34"/>
      <c r="AE82" s="34"/>
      <c r="AR82" s="184" t="s">
        <v>121</v>
      </c>
      <c r="AT82" s="184" t="s">
        <v>117</v>
      </c>
      <c r="AU82" s="184" t="s">
        <v>80</v>
      </c>
      <c r="AY82" s="17" t="s">
        <v>114</v>
      </c>
      <c r="BE82" s="185">
        <f>IF(N82="základní",J82,0)</f>
        <v>0</v>
      </c>
      <c r="BF82" s="185">
        <f>IF(N82="snížená",J82,0)</f>
        <v>0</v>
      </c>
      <c r="BG82" s="185">
        <f>IF(N82="zákl. přenesená",J82,0)</f>
        <v>0</v>
      </c>
      <c r="BH82" s="185">
        <f>IF(N82="sníž. přenesená",J82,0)</f>
        <v>0</v>
      </c>
      <c r="BI82" s="185">
        <f>IF(N82="nulová",J82,0)</f>
        <v>0</v>
      </c>
      <c r="BJ82" s="17" t="s">
        <v>80</v>
      </c>
      <c r="BK82" s="185">
        <f>ROUND(I82*H82,2)</f>
        <v>0</v>
      </c>
      <c r="BL82" s="17" t="s">
        <v>121</v>
      </c>
      <c r="BM82" s="184" t="s">
        <v>905</v>
      </c>
    </row>
    <row r="83" spans="1:65" s="2" customFormat="1" ht="10.199999999999999">
      <c r="A83" s="34"/>
      <c r="B83" s="35"/>
      <c r="C83" s="36"/>
      <c r="D83" s="186" t="s">
        <v>123</v>
      </c>
      <c r="E83" s="36"/>
      <c r="F83" s="187" t="s">
        <v>903</v>
      </c>
      <c r="G83" s="36"/>
      <c r="H83" s="36"/>
      <c r="I83" s="188"/>
      <c r="J83" s="36"/>
      <c r="K83" s="36"/>
      <c r="L83" s="39"/>
      <c r="M83" s="189"/>
      <c r="N83" s="190"/>
      <c r="O83" s="64"/>
      <c r="P83" s="64"/>
      <c r="Q83" s="64"/>
      <c r="R83" s="64"/>
      <c r="S83" s="64"/>
      <c r="T83" s="65"/>
      <c r="U83" s="34"/>
      <c r="V83" s="34"/>
      <c r="W83" s="34"/>
      <c r="X83" s="34"/>
      <c r="Y83" s="34"/>
      <c r="Z83" s="34"/>
      <c r="AA83" s="34"/>
      <c r="AB83" s="34"/>
      <c r="AC83" s="34"/>
      <c r="AD83" s="34"/>
      <c r="AE83" s="34"/>
      <c r="AT83" s="17" t="s">
        <v>123</v>
      </c>
      <c r="AU83" s="17" t="s">
        <v>80</v>
      </c>
    </row>
    <row r="84" spans="1:65" s="2" customFormat="1" ht="19.2">
      <c r="A84" s="34"/>
      <c r="B84" s="35"/>
      <c r="C84" s="36"/>
      <c r="D84" s="186" t="s">
        <v>124</v>
      </c>
      <c r="E84" s="36"/>
      <c r="F84" s="191" t="s">
        <v>906</v>
      </c>
      <c r="G84" s="36"/>
      <c r="H84" s="36"/>
      <c r="I84" s="188"/>
      <c r="J84" s="36"/>
      <c r="K84" s="36"/>
      <c r="L84" s="39"/>
      <c r="M84" s="189"/>
      <c r="N84" s="190"/>
      <c r="O84" s="64"/>
      <c r="P84" s="64"/>
      <c r="Q84" s="64"/>
      <c r="R84" s="64"/>
      <c r="S84" s="64"/>
      <c r="T84" s="65"/>
      <c r="U84" s="34"/>
      <c r="V84" s="34"/>
      <c r="W84" s="34"/>
      <c r="X84" s="34"/>
      <c r="Y84" s="34"/>
      <c r="Z84" s="34"/>
      <c r="AA84" s="34"/>
      <c r="AB84" s="34"/>
      <c r="AC84" s="34"/>
      <c r="AD84" s="34"/>
      <c r="AE84" s="34"/>
      <c r="AT84" s="17" t="s">
        <v>124</v>
      </c>
      <c r="AU84" s="17" t="s">
        <v>80</v>
      </c>
    </row>
    <row r="85" spans="1:65" s="2" customFormat="1" ht="22.2" customHeight="1">
      <c r="A85" s="34"/>
      <c r="B85" s="35"/>
      <c r="C85" s="173" t="s">
        <v>82</v>
      </c>
      <c r="D85" s="173" t="s">
        <v>117</v>
      </c>
      <c r="E85" s="174" t="s">
        <v>907</v>
      </c>
      <c r="F85" s="175" t="s">
        <v>908</v>
      </c>
      <c r="G85" s="176" t="s">
        <v>904</v>
      </c>
      <c r="H85" s="177">
        <v>1</v>
      </c>
      <c r="I85" s="178"/>
      <c r="J85" s="179">
        <f>ROUND(I85*H85,2)</f>
        <v>0</v>
      </c>
      <c r="K85" s="175" t="s">
        <v>19</v>
      </c>
      <c r="L85" s="39"/>
      <c r="M85" s="180" t="s">
        <v>19</v>
      </c>
      <c r="N85" s="181" t="s">
        <v>43</v>
      </c>
      <c r="O85" s="64"/>
      <c r="P85" s="182">
        <f>O85*H85</f>
        <v>0</v>
      </c>
      <c r="Q85" s="182">
        <v>0</v>
      </c>
      <c r="R85" s="182">
        <f>Q85*H85</f>
        <v>0</v>
      </c>
      <c r="S85" s="182">
        <v>0</v>
      </c>
      <c r="T85" s="183">
        <f>S85*H85</f>
        <v>0</v>
      </c>
      <c r="U85" s="34"/>
      <c r="V85" s="34"/>
      <c r="W85" s="34"/>
      <c r="X85" s="34"/>
      <c r="Y85" s="34"/>
      <c r="Z85" s="34"/>
      <c r="AA85" s="34"/>
      <c r="AB85" s="34"/>
      <c r="AC85" s="34"/>
      <c r="AD85" s="34"/>
      <c r="AE85" s="34"/>
      <c r="AR85" s="184" t="s">
        <v>121</v>
      </c>
      <c r="AT85" s="184" t="s">
        <v>117</v>
      </c>
      <c r="AU85" s="184" t="s">
        <v>80</v>
      </c>
      <c r="AY85" s="17" t="s">
        <v>114</v>
      </c>
      <c r="BE85" s="185">
        <f>IF(N85="základní",J85,0)</f>
        <v>0</v>
      </c>
      <c r="BF85" s="185">
        <f>IF(N85="snížená",J85,0)</f>
        <v>0</v>
      </c>
      <c r="BG85" s="185">
        <f>IF(N85="zákl. přenesená",J85,0)</f>
        <v>0</v>
      </c>
      <c r="BH85" s="185">
        <f>IF(N85="sníž. přenesená",J85,0)</f>
        <v>0</v>
      </c>
      <c r="BI85" s="185">
        <f>IF(N85="nulová",J85,0)</f>
        <v>0</v>
      </c>
      <c r="BJ85" s="17" t="s">
        <v>80</v>
      </c>
      <c r="BK85" s="185">
        <f>ROUND(I85*H85,2)</f>
        <v>0</v>
      </c>
      <c r="BL85" s="17" t="s">
        <v>121</v>
      </c>
      <c r="BM85" s="184" t="s">
        <v>909</v>
      </c>
    </row>
    <row r="86" spans="1:65" s="2" customFormat="1" ht="19.2">
      <c r="A86" s="34"/>
      <c r="B86" s="35"/>
      <c r="C86" s="36"/>
      <c r="D86" s="186" t="s">
        <v>123</v>
      </c>
      <c r="E86" s="36"/>
      <c r="F86" s="187" t="s">
        <v>908</v>
      </c>
      <c r="G86" s="36"/>
      <c r="H86" s="36"/>
      <c r="I86" s="188"/>
      <c r="J86" s="36"/>
      <c r="K86" s="36"/>
      <c r="L86" s="39"/>
      <c r="M86" s="189"/>
      <c r="N86" s="190"/>
      <c r="O86" s="64"/>
      <c r="P86" s="64"/>
      <c r="Q86" s="64"/>
      <c r="R86" s="64"/>
      <c r="S86" s="64"/>
      <c r="T86" s="65"/>
      <c r="U86" s="34"/>
      <c r="V86" s="34"/>
      <c r="W86" s="34"/>
      <c r="X86" s="34"/>
      <c r="Y86" s="34"/>
      <c r="Z86" s="34"/>
      <c r="AA86" s="34"/>
      <c r="AB86" s="34"/>
      <c r="AC86" s="34"/>
      <c r="AD86" s="34"/>
      <c r="AE86" s="34"/>
      <c r="AT86" s="17" t="s">
        <v>123</v>
      </c>
      <c r="AU86" s="17" t="s">
        <v>80</v>
      </c>
    </row>
    <row r="87" spans="1:65" s="2" customFormat="1" ht="13.8" customHeight="1">
      <c r="A87" s="34"/>
      <c r="B87" s="35"/>
      <c r="C87" s="173" t="s">
        <v>130</v>
      </c>
      <c r="D87" s="173" t="s">
        <v>117</v>
      </c>
      <c r="E87" s="174" t="s">
        <v>910</v>
      </c>
      <c r="F87" s="175" t="s">
        <v>911</v>
      </c>
      <c r="G87" s="176" t="s">
        <v>904</v>
      </c>
      <c r="H87" s="177">
        <v>1</v>
      </c>
      <c r="I87" s="178"/>
      <c r="J87" s="179">
        <f>ROUND(I87*H87,2)</f>
        <v>0</v>
      </c>
      <c r="K87" s="175" t="s">
        <v>19</v>
      </c>
      <c r="L87" s="39"/>
      <c r="M87" s="180" t="s">
        <v>19</v>
      </c>
      <c r="N87" s="181" t="s">
        <v>43</v>
      </c>
      <c r="O87" s="64"/>
      <c r="P87" s="182">
        <f>O87*H87</f>
        <v>0</v>
      </c>
      <c r="Q87" s="182">
        <v>0</v>
      </c>
      <c r="R87" s="182">
        <f>Q87*H87</f>
        <v>0</v>
      </c>
      <c r="S87" s="182">
        <v>0</v>
      </c>
      <c r="T87" s="183">
        <f>S87*H87</f>
        <v>0</v>
      </c>
      <c r="U87" s="34"/>
      <c r="V87" s="34"/>
      <c r="W87" s="34"/>
      <c r="X87" s="34"/>
      <c r="Y87" s="34"/>
      <c r="Z87" s="34"/>
      <c r="AA87" s="34"/>
      <c r="AB87" s="34"/>
      <c r="AC87" s="34"/>
      <c r="AD87" s="34"/>
      <c r="AE87" s="34"/>
      <c r="AR87" s="184" t="s">
        <v>121</v>
      </c>
      <c r="AT87" s="184" t="s">
        <v>117</v>
      </c>
      <c r="AU87" s="184" t="s">
        <v>80</v>
      </c>
      <c r="AY87" s="17" t="s">
        <v>114</v>
      </c>
      <c r="BE87" s="185">
        <f>IF(N87="základní",J87,0)</f>
        <v>0</v>
      </c>
      <c r="BF87" s="185">
        <f>IF(N87="snížená",J87,0)</f>
        <v>0</v>
      </c>
      <c r="BG87" s="185">
        <f>IF(N87="zákl. přenesená",J87,0)</f>
        <v>0</v>
      </c>
      <c r="BH87" s="185">
        <f>IF(N87="sníž. přenesená",J87,0)</f>
        <v>0</v>
      </c>
      <c r="BI87" s="185">
        <f>IF(N87="nulová",J87,0)</f>
        <v>0</v>
      </c>
      <c r="BJ87" s="17" t="s">
        <v>80</v>
      </c>
      <c r="BK87" s="185">
        <f>ROUND(I87*H87,2)</f>
        <v>0</v>
      </c>
      <c r="BL87" s="17" t="s">
        <v>121</v>
      </c>
      <c r="BM87" s="184" t="s">
        <v>912</v>
      </c>
    </row>
    <row r="88" spans="1:65" s="2" customFormat="1" ht="10.199999999999999">
      <c r="A88" s="34"/>
      <c r="B88" s="35"/>
      <c r="C88" s="36"/>
      <c r="D88" s="186" t="s">
        <v>123</v>
      </c>
      <c r="E88" s="36"/>
      <c r="F88" s="187" t="s">
        <v>911</v>
      </c>
      <c r="G88" s="36"/>
      <c r="H88" s="36"/>
      <c r="I88" s="188"/>
      <c r="J88" s="36"/>
      <c r="K88" s="36"/>
      <c r="L88" s="39"/>
      <c r="M88" s="189"/>
      <c r="N88" s="190"/>
      <c r="O88" s="64"/>
      <c r="P88" s="64"/>
      <c r="Q88" s="64"/>
      <c r="R88" s="64"/>
      <c r="S88" s="64"/>
      <c r="T88" s="65"/>
      <c r="U88" s="34"/>
      <c r="V88" s="34"/>
      <c r="W88" s="34"/>
      <c r="X88" s="34"/>
      <c r="Y88" s="34"/>
      <c r="Z88" s="34"/>
      <c r="AA88" s="34"/>
      <c r="AB88" s="34"/>
      <c r="AC88" s="34"/>
      <c r="AD88" s="34"/>
      <c r="AE88" s="34"/>
      <c r="AT88" s="17" t="s">
        <v>123</v>
      </c>
      <c r="AU88" s="17" t="s">
        <v>80</v>
      </c>
    </row>
    <row r="89" spans="1:65" s="2" customFormat="1" ht="22.2" customHeight="1">
      <c r="A89" s="34"/>
      <c r="B89" s="35"/>
      <c r="C89" s="173" t="s">
        <v>121</v>
      </c>
      <c r="D89" s="173" t="s">
        <v>117</v>
      </c>
      <c r="E89" s="174" t="s">
        <v>913</v>
      </c>
      <c r="F89" s="175" t="s">
        <v>914</v>
      </c>
      <c r="G89" s="176" t="s">
        <v>904</v>
      </c>
      <c r="H89" s="177">
        <v>1</v>
      </c>
      <c r="I89" s="178"/>
      <c r="J89" s="179">
        <f>ROUND(I89*H89,2)</f>
        <v>0</v>
      </c>
      <c r="K89" s="175" t="s">
        <v>19</v>
      </c>
      <c r="L89" s="39"/>
      <c r="M89" s="180" t="s">
        <v>19</v>
      </c>
      <c r="N89" s="181" t="s">
        <v>43</v>
      </c>
      <c r="O89" s="64"/>
      <c r="P89" s="182">
        <f>O89*H89</f>
        <v>0</v>
      </c>
      <c r="Q89" s="182">
        <v>0</v>
      </c>
      <c r="R89" s="182">
        <f>Q89*H89</f>
        <v>0</v>
      </c>
      <c r="S89" s="182">
        <v>0</v>
      </c>
      <c r="T89" s="183">
        <f>S89*H89</f>
        <v>0</v>
      </c>
      <c r="U89" s="34"/>
      <c r="V89" s="34"/>
      <c r="W89" s="34"/>
      <c r="X89" s="34"/>
      <c r="Y89" s="34"/>
      <c r="Z89" s="34"/>
      <c r="AA89" s="34"/>
      <c r="AB89" s="34"/>
      <c r="AC89" s="34"/>
      <c r="AD89" s="34"/>
      <c r="AE89" s="34"/>
      <c r="AR89" s="184" t="s">
        <v>121</v>
      </c>
      <c r="AT89" s="184" t="s">
        <v>117</v>
      </c>
      <c r="AU89" s="184" t="s">
        <v>80</v>
      </c>
      <c r="AY89" s="17" t="s">
        <v>114</v>
      </c>
      <c r="BE89" s="185">
        <f>IF(N89="základní",J89,0)</f>
        <v>0</v>
      </c>
      <c r="BF89" s="185">
        <f>IF(N89="snížená",J89,0)</f>
        <v>0</v>
      </c>
      <c r="BG89" s="185">
        <f>IF(N89="zákl. přenesená",J89,0)</f>
        <v>0</v>
      </c>
      <c r="BH89" s="185">
        <f>IF(N89="sníž. přenesená",J89,0)</f>
        <v>0</v>
      </c>
      <c r="BI89" s="185">
        <f>IF(N89="nulová",J89,0)</f>
        <v>0</v>
      </c>
      <c r="BJ89" s="17" t="s">
        <v>80</v>
      </c>
      <c r="BK89" s="185">
        <f>ROUND(I89*H89,2)</f>
        <v>0</v>
      </c>
      <c r="BL89" s="17" t="s">
        <v>121</v>
      </c>
      <c r="BM89" s="184" t="s">
        <v>915</v>
      </c>
    </row>
    <row r="90" spans="1:65" s="2" customFormat="1" ht="19.2">
      <c r="A90" s="34"/>
      <c r="B90" s="35"/>
      <c r="C90" s="36"/>
      <c r="D90" s="186" t="s">
        <v>123</v>
      </c>
      <c r="E90" s="36"/>
      <c r="F90" s="187" t="s">
        <v>914</v>
      </c>
      <c r="G90" s="36"/>
      <c r="H90" s="36"/>
      <c r="I90" s="188"/>
      <c r="J90" s="36"/>
      <c r="K90" s="36"/>
      <c r="L90" s="39"/>
      <c r="M90" s="189"/>
      <c r="N90" s="190"/>
      <c r="O90" s="64"/>
      <c r="P90" s="64"/>
      <c r="Q90" s="64"/>
      <c r="R90" s="64"/>
      <c r="S90" s="64"/>
      <c r="T90" s="65"/>
      <c r="U90" s="34"/>
      <c r="V90" s="34"/>
      <c r="W90" s="34"/>
      <c r="X90" s="34"/>
      <c r="Y90" s="34"/>
      <c r="Z90" s="34"/>
      <c r="AA90" s="34"/>
      <c r="AB90" s="34"/>
      <c r="AC90" s="34"/>
      <c r="AD90" s="34"/>
      <c r="AE90" s="34"/>
      <c r="AT90" s="17" t="s">
        <v>123</v>
      </c>
      <c r="AU90" s="17" t="s">
        <v>80</v>
      </c>
    </row>
    <row r="91" spans="1:65" s="2" customFormat="1" ht="19.2">
      <c r="A91" s="34"/>
      <c r="B91" s="35"/>
      <c r="C91" s="36"/>
      <c r="D91" s="186" t="s">
        <v>124</v>
      </c>
      <c r="E91" s="36"/>
      <c r="F91" s="191" t="s">
        <v>916</v>
      </c>
      <c r="G91" s="36"/>
      <c r="H91" s="36"/>
      <c r="I91" s="188"/>
      <c r="J91" s="36"/>
      <c r="K91" s="36"/>
      <c r="L91" s="39"/>
      <c r="M91" s="189"/>
      <c r="N91" s="190"/>
      <c r="O91" s="64"/>
      <c r="P91" s="64"/>
      <c r="Q91" s="64"/>
      <c r="R91" s="64"/>
      <c r="S91" s="64"/>
      <c r="T91" s="65"/>
      <c r="U91" s="34"/>
      <c r="V91" s="34"/>
      <c r="W91" s="34"/>
      <c r="X91" s="34"/>
      <c r="Y91" s="34"/>
      <c r="Z91" s="34"/>
      <c r="AA91" s="34"/>
      <c r="AB91" s="34"/>
      <c r="AC91" s="34"/>
      <c r="AD91" s="34"/>
      <c r="AE91" s="34"/>
      <c r="AT91" s="17" t="s">
        <v>124</v>
      </c>
      <c r="AU91" s="17" t="s">
        <v>80</v>
      </c>
    </row>
    <row r="92" spans="1:65" s="2" customFormat="1" ht="22.2" customHeight="1">
      <c r="A92" s="34"/>
      <c r="B92" s="35"/>
      <c r="C92" s="173" t="s">
        <v>153</v>
      </c>
      <c r="D92" s="173" t="s">
        <v>117</v>
      </c>
      <c r="E92" s="174" t="s">
        <v>917</v>
      </c>
      <c r="F92" s="175" t="s">
        <v>918</v>
      </c>
      <c r="G92" s="176" t="s">
        <v>649</v>
      </c>
      <c r="H92" s="177">
        <v>1</v>
      </c>
      <c r="I92" s="178"/>
      <c r="J92" s="179">
        <f>ROUND(I92*H92,2)</f>
        <v>0</v>
      </c>
      <c r="K92" s="175" t="s">
        <v>19</v>
      </c>
      <c r="L92" s="39"/>
      <c r="M92" s="180" t="s">
        <v>19</v>
      </c>
      <c r="N92" s="181" t="s">
        <v>43</v>
      </c>
      <c r="O92" s="64"/>
      <c r="P92" s="182">
        <f>O92*H92</f>
        <v>0</v>
      </c>
      <c r="Q92" s="182">
        <v>0</v>
      </c>
      <c r="R92" s="182">
        <f>Q92*H92</f>
        <v>0</v>
      </c>
      <c r="S92" s="182">
        <v>0</v>
      </c>
      <c r="T92" s="183">
        <f>S92*H92</f>
        <v>0</v>
      </c>
      <c r="U92" s="34"/>
      <c r="V92" s="34"/>
      <c r="W92" s="34"/>
      <c r="X92" s="34"/>
      <c r="Y92" s="34"/>
      <c r="Z92" s="34"/>
      <c r="AA92" s="34"/>
      <c r="AB92" s="34"/>
      <c r="AC92" s="34"/>
      <c r="AD92" s="34"/>
      <c r="AE92" s="34"/>
      <c r="AR92" s="184" t="s">
        <v>121</v>
      </c>
      <c r="AT92" s="184" t="s">
        <v>117</v>
      </c>
      <c r="AU92" s="184" t="s">
        <v>80</v>
      </c>
      <c r="AY92" s="17" t="s">
        <v>114</v>
      </c>
      <c r="BE92" s="185">
        <f>IF(N92="základní",J92,0)</f>
        <v>0</v>
      </c>
      <c r="BF92" s="185">
        <f>IF(N92="snížená",J92,0)</f>
        <v>0</v>
      </c>
      <c r="BG92" s="185">
        <f>IF(N92="zákl. přenesená",J92,0)</f>
        <v>0</v>
      </c>
      <c r="BH92" s="185">
        <f>IF(N92="sníž. přenesená",J92,0)</f>
        <v>0</v>
      </c>
      <c r="BI92" s="185">
        <f>IF(N92="nulová",J92,0)</f>
        <v>0</v>
      </c>
      <c r="BJ92" s="17" t="s">
        <v>80</v>
      </c>
      <c r="BK92" s="185">
        <f>ROUND(I92*H92,2)</f>
        <v>0</v>
      </c>
      <c r="BL92" s="17" t="s">
        <v>121</v>
      </c>
      <c r="BM92" s="184" t="s">
        <v>919</v>
      </c>
    </row>
    <row r="93" spans="1:65" s="2" customFormat="1" ht="19.2">
      <c r="A93" s="34"/>
      <c r="B93" s="35"/>
      <c r="C93" s="36"/>
      <c r="D93" s="186" t="s">
        <v>123</v>
      </c>
      <c r="E93" s="36"/>
      <c r="F93" s="187" t="s">
        <v>918</v>
      </c>
      <c r="G93" s="36"/>
      <c r="H93" s="36"/>
      <c r="I93" s="188"/>
      <c r="J93" s="36"/>
      <c r="K93" s="36"/>
      <c r="L93" s="39"/>
      <c r="M93" s="189"/>
      <c r="N93" s="190"/>
      <c r="O93" s="64"/>
      <c r="P93" s="64"/>
      <c r="Q93" s="64"/>
      <c r="R93" s="64"/>
      <c r="S93" s="64"/>
      <c r="T93" s="65"/>
      <c r="U93" s="34"/>
      <c r="V93" s="34"/>
      <c r="W93" s="34"/>
      <c r="X93" s="34"/>
      <c r="Y93" s="34"/>
      <c r="Z93" s="34"/>
      <c r="AA93" s="34"/>
      <c r="AB93" s="34"/>
      <c r="AC93" s="34"/>
      <c r="AD93" s="34"/>
      <c r="AE93" s="34"/>
      <c r="AT93" s="17" t="s">
        <v>123</v>
      </c>
      <c r="AU93" s="17" t="s">
        <v>80</v>
      </c>
    </row>
    <row r="94" spans="1:65" s="2" customFormat="1" ht="13.8" customHeight="1">
      <c r="A94" s="34"/>
      <c r="B94" s="35"/>
      <c r="C94" s="173" t="s">
        <v>115</v>
      </c>
      <c r="D94" s="173" t="s">
        <v>117</v>
      </c>
      <c r="E94" s="174" t="s">
        <v>920</v>
      </c>
      <c r="F94" s="175" t="s">
        <v>921</v>
      </c>
      <c r="G94" s="176" t="s">
        <v>904</v>
      </c>
      <c r="H94" s="177">
        <v>1</v>
      </c>
      <c r="I94" s="178"/>
      <c r="J94" s="179">
        <f>ROUND(I94*H94,2)</f>
        <v>0</v>
      </c>
      <c r="K94" s="175" t="s">
        <v>19</v>
      </c>
      <c r="L94" s="39"/>
      <c r="M94" s="180" t="s">
        <v>19</v>
      </c>
      <c r="N94" s="181" t="s">
        <v>43</v>
      </c>
      <c r="O94" s="64"/>
      <c r="P94" s="182">
        <f>O94*H94</f>
        <v>0</v>
      </c>
      <c r="Q94" s="182">
        <v>0</v>
      </c>
      <c r="R94" s="182">
        <f>Q94*H94</f>
        <v>0</v>
      </c>
      <c r="S94" s="182">
        <v>0</v>
      </c>
      <c r="T94" s="183">
        <f>S94*H94</f>
        <v>0</v>
      </c>
      <c r="U94" s="34"/>
      <c r="V94" s="34"/>
      <c r="W94" s="34"/>
      <c r="X94" s="34"/>
      <c r="Y94" s="34"/>
      <c r="Z94" s="34"/>
      <c r="AA94" s="34"/>
      <c r="AB94" s="34"/>
      <c r="AC94" s="34"/>
      <c r="AD94" s="34"/>
      <c r="AE94" s="34"/>
      <c r="AR94" s="184" t="s">
        <v>121</v>
      </c>
      <c r="AT94" s="184" t="s">
        <v>117</v>
      </c>
      <c r="AU94" s="184" t="s">
        <v>80</v>
      </c>
      <c r="AY94" s="17" t="s">
        <v>114</v>
      </c>
      <c r="BE94" s="185">
        <f>IF(N94="základní",J94,0)</f>
        <v>0</v>
      </c>
      <c r="BF94" s="185">
        <f>IF(N94="snížená",J94,0)</f>
        <v>0</v>
      </c>
      <c r="BG94" s="185">
        <f>IF(N94="zákl. přenesená",J94,0)</f>
        <v>0</v>
      </c>
      <c r="BH94" s="185">
        <f>IF(N94="sníž. přenesená",J94,0)</f>
        <v>0</v>
      </c>
      <c r="BI94" s="185">
        <f>IF(N94="nulová",J94,0)</f>
        <v>0</v>
      </c>
      <c r="BJ94" s="17" t="s">
        <v>80</v>
      </c>
      <c r="BK94" s="185">
        <f>ROUND(I94*H94,2)</f>
        <v>0</v>
      </c>
      <c r="BL94" s="17" t="s">
        <v>121</v>
      </c>
      <c r="BM94" s="184" t="s">
        <v>922</v>
      </c>
    </row>
    <row r="95" spans="1:65" s="2" customFormat="1" ht="10.199999999999999">
      <c r="A95" s="34"/>
      <c r="B95" s="35"/>
      <c r="C95" s="36"/>
      <c r="D95" s="186" t="s">
        <v>123</v>
      </c>
      <c r="E95" s="36"/>
      <c r="F95" s="187" t="s">
        <v>921</v>
      </c>
      <c r="G95" s="36"/>
      <c r="H95" s="36"/>
      <c r="I95" s="188"/>
      <c r="J95" s="36"/>
      <c r="K95" s="36"/>
      <c r="L95" s="39"/>
      <c r="M95" s="189"/>
      <c r="N95" s="190"/>
      <c r="O95" s="64"/>
      <c r="P95" s="64"/>
      <c r="Q95" s="64"/>
      <c r="R95" s="64"/>
      <c r="S95" s="64"/>
      <c r="T95" s="65"/>
      <c r="U95" s="34"/>
      <c r="V95" s="34"/>
      <c r="W95" s="34"/>
      <c r="X95" s="34"/>
      <c r="Y95" s="34"/>
      <c r="Z95" s="34"/>
      <c r="AA95" s="34"/>
      <c r="AB95" s="34"/>
      <c r="AC95" s="34"/>
      <c r="AD95" s="34"/>
      <c r="AE95" s="34"/>
      <c r="AT95" s="17" t="s">
        <v>123</v>
      </c>
      <c r="AU95" s="17" t="s">
        <v>80</v>
      </c>
    </row>
    <row r="96" spans="1:65" s="2" customFormat="1" ht="19.2">
      <c r="A96" s="34"/>
      <c r="B96" s="35"/>
      <c r="C96" s="36"/>
      <c r="D96" s="186" t="s">
        <v>124</v>
      </c>
      <c r="E96" s="36"/>
      <c r="F96" s="191" t="s">
        <v>906</v>
      </c>
      <c r="G96" s="36"/>
      <c r="H96" s="36"/>
      <c r="I96" s="188"/>
      <c r="J96" s="36"/>
      <c r="K96" s="36"/>
      <c r="L96" s="39"/>
      <c r="M96" s="189"/>
      <c r="N96" s="190"/>
      <c r="O96" s="64"/>
      <c r="P96" s="64"/>
      <c r="Q96" s="64"/>
      <c r="R96" s="64"/>
      <c r="S96" s="64"/>
      <c r="T96" s="65"/>
      <c r="U96" s="34"/>
      <c r="V96" s="34"/>
      <c r="W96" s="34"/>
      <c r="X96" s="34"/>
      <c r="Y96" s="34"/>
      <c r="Z96" s="34"/>
      <c r="AA96" s="34"/>
      <c r="AB96" s="34"/>
      <c r="AC96" s="34"/>
      <c r="AD96" s="34"/>
      <c r="AE96" s="34"/>
      <c r="AT96" s="17" t="s">
        <v>124</v>
      </c>
      <c r="AU96" s="17" t="s">
        <v>80</v>
      </c>
    </row>
    <row r="97" spans="1:65" s="2" customFormat="1" ht="57.6" customHeight="1">
      <c r="A97" s="34"/>
      <c r="B97" s="35"/>
      <c r="C97" s="173" t="s">
        <v>148</v>
      </c>
      <c r="D97" s="173" t="s">
        <v>117</v>
      </c>
      <c r="E97" s="174" t="s">
        <v>923</v>
      </c>
      <c r="F97" s="175" t="s">
        <v>924</v>
      </c>
      <c r="G97" s="176" t="s">
        <v>904</v>
      </c>
      <c r="H97" s="177">
        <v>1</v>
      </c>
      <c r="I97" s="178"/>
      <c r="J97" s="179">
        <f>ROUND(I97*H97,2)</f>
        <v>0</v>
      </c>
      <c r="K97" s="175" t="s">
        <v>19</v>
      </c>
      <c r="L97" s="39"/>
      <c r="M97" s="180" t="s">
        <v>19</v>
      </c>
      <c r="N97" s="181" t="s">
        <v>43</v>
      </c>
      <c r="O97" s="64"/>
      <c r="P97" s="182">
        <f>O97*H97</f>
        <v>0</v>
      </c>
      <c r="Q97" s="182">
        <v>0</v>
      </c>
      <c r="R97" s="182">
        <f>Q97*H97</f>
        <v>0</v>
      </c>
      <c r="S97" s="182">
        <v>0</v>
      </c>
      <c r="T97" s="183">
        <f>S97*H97</f>
        <v>0</v>
      </c>
      <c r="U97" s="34"/>
      <c r="V97" s="34"/>
      <c r="W97" s="34"/>
      <c r="X97" s="34"/>
      <c r="Y97" s="34"/>
      <c r="Z97" s="34"/>
      <c r="AA97" s="34"/>
      <c r="AB97" s="34"/>
      <c r="AC97" s="34"/>
      <c r="AD97" s="34"/>
      <c r="AE97" s="34"/>
      <c r="AR97" s="184" t="s">
        <v>121</v>
      </c>
      <c r="AT97" s="184" t="s">
        <v>117</v>
      </c>
      <c r="AU97" s="184" t="s">
        <v>80</v>
      </c>
      <c r="AY97" s="17" t="s">
        <v>114</v>
      </c>
      <c r="BE97" s="185">
        <f>IF(N97="základní",J97,0)</f>
        <v>0</v>
      </c>
      <c r="BF97" s="185">
        <f>IF(N97="snížená",J97,0)</f>
        <v>0</v>
      </c>
      <c r="BG97" s="185">
        <f>IF(N97="zákl. přenesená",J97,0)</f>
        <v>0</v>
      </c>
      <c r="BH97" s="185">
        <f>IF(N97="sníž. přenesená",J97,0)</f>
        <v>0</v>
      </c>
      <c r="BI97" s="185">
        <f>IF(N97="nulová",J97,0)</f>
        <v>0</v>
      </c>
      <c r="BJ97" s="17" t="s">
        <v>80</v>
      </c>
      <c r="BK97" s="185">
        <f>ROUND(I97*H97,2)</f>
        <v>0</v>
      </c>
      <c r="BL97" s="17" t="s">
        <v>121</v>
      </c>
      <c r="BM97" s="184" t="s">
        <v>925</v>
      </c>
    </row>
    <row r="98" spans="1:65" s="2" customFormat="1" ht="38.4">
      <c r="A98" s="34"/>
      <c r="B98" s="35"/>
      <c r="C98" s="36"/>
      <c r="D98" s="186" t="s">
        <v>123</v>
      </c>
      <c r="E98" s="36"/>
      <c r="F98" s="187" t="s">
        <v>924</v>
      </c>
      <c r="G98" s="36"/>
      <c r="H98" s="36"/>
      <c r="I98" s="188"/>
      <c r="J98" s="36"/>
      <c r="K98" s="36"/>
      <c r="L98" s="39"/>
      <c r="M98" s="189"/>
      <c r="N98" s="190"/>
      <c r="O98" s="64"/>
      <c r="P98" s="64"/>
      <c r="Q98" s="64"/>
      <c r="R98" s="64"/>
      <c r="S98" s="64"/>
      <c r="T98" s="65"/>
      <c r="U98" s="34"/>
      <c r="V98" s="34"/>
      <c r="W98" s="34"/>
      <c r="X98" s="34"/>
      <c r="Y98" s="34"/>
      <c r="Z98" s="34"/>
      <c r="AA98" s="34"/>
      <c r="AB98" s="34"/>
      <c r="AC98" s="34"/>
      <c r="AD98" s="34"/>
      <c r="AE98" s="34"/>
      <c r="AT98" s="17" t="s">
        <v>123</v>
      </c>
      <c r="AU98" s="17" t="s">
        <v>80</v>
      </c>
    </row>
    <row r="99" spans="1:65" s="2" customFormat="1" ht="19.2">
      <c r="A99" s="34"/>
      <c r="B99" s="35"/>
      <c r="C99" s="36"/>
      <c r="D99" s="186" t="s">
        <v>124</v>
      </c>
      <c r="E99" s="36"/>
      <c r="F99" s="191" t="s">
        <v>906</v>
      </c>
      <c r="G99" s="36"/>
      <c r="H99" s="36"/>
      <c r="I99" s="188"/>
      <c r="J99" s="36"/>
      <c r="K99" s="36"/>
      <c r="L99" s="39"/>
      <c r="M99" s="227"/>
      <c r="N99" s="228"/>
      <c r="O99" s="229"/>
      <c r="P99" s="229"/>
      <c r="Q99" s="229"/>
      <c r="R99" s="229"/>
      <c r="S99" s="229"/>
      <c r="T99" s="230"/>
      <c r="U99" s="34"/>
      <c r="V99" s="34"/>
      <c r="W99" s="34"/>
      <c r="X99" s="34"/>
      <c r="Y99" s="34"/>
      <c r="Z99" s="34"/>
      <c r="AA99" s="34"/>
      <c r="AB99" s="34"/>
      <c r="AC99" s="34"/>
      <c r="AD99" s="34"/>
      <c r="AE99" s="34"/>
      <c r="AT99" s="17" t="s">
        <v>124</v>
      </c>
      <c r="AU99" s="17" t="s">
        <v>80</v>
      </c>
    </row>
    <row r="100" spans="1:65" s="2" customFormat="1" ht="6.9" customHeight="1">
      <c r="A100" s="34"/>
      <c r="B100" s="47"/>
      <c r="C100" s="48"/>
      <c r="D100" s="48"/>
      <c r="E100" s="48"/>
      <c r="F100" s="48"/>
      <c r="G100" s="48"/>
      <c r="H100" s="48"/>
      <c r="I100" s="48"/>
      <c r="J100" s="48"/>
      <c r="K100" s="48"/>
      <c r="L100" s="39"/>
      <c r="M100" s="34"/>
      <c r="O100" s="34"/>
      <c r="P100" s="34"/>
      <c r="Q100" s="34"/>
      <c r="R100" s="34"/>
      <c r="S100" s="34"/>
      <c r="T100" s="34"/>
      <c r="U100" s="34"/>
      <c r="V100" s="34"/>
      <c r="W100" s="34"/>
      <c r="X100" s="34"/>
      <c r="Y100" s="34"/>
      <c r="Z100" s="34"/>
      <c r="AA100" s="34"/>
      <c r="AB100" s="34"/>
      <c r="AC100" s="34"/>
      <c r="AD100" s="34"/>
      <c r="AE100" s="34"/>
    </row>
  </sheetData>
  <sheetProtection algorithmName="SHA-512" hashValue="s70nXglOdACaIBV7R/L9CyaxiaDtfNkhXjV86M+gwul6nXCe4MmwPp2Hzbn7chWdE1ArPufsui1Xm2iBXUiotg==" saltValue="vajpvBm6pDP86sLi4a9zx4YC87S6ZxTmTV09+mADihmI/oCRSWfvH0MW2qMUUYI3i1wL/A8FdtY94GHf6Dl/Qw==" spinCount="100000" sheet="1" objects="1" scenarios="1" formatColumns="0" formatRows="0" autoFilter="0"/>
  <autoFilter ref="C79:K99"/>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showGridLines="0" workbookViewId="0"/>
  </sheetViews>
  <sheetFormatPr defaultRowHeight="10.199999999999999"/>
  <cols>
    <col min="1" max="1" width="8.28515625" style="231" customWidth="1"/>
    <col min="2" max="2" width="1.7109375" style="231" customWidth="1"/>
    <col min="3" max="4" width="5" style="231" customWidth="1"/>
    <col min="5" max="5" width="11.7109375" style="231" customWidth="1"/>
    <col min="6" max="6" width="9.140625" style="231" customWidth="1"/>
    <col min="7" max="7" width="5" style="231" customWidth="1"/>
    <col min="8" max="8" width="77.85546875" style="231" customWidth="1"/>
    <col min="9" max="10" width="20" style="231" customWidth="1"/>
    <col min="11" max="11" width="1.7109375" style="231" customWidth="1"/>
  </cols>
  <sheetData>
    <row r="1" spans="2:11" s="1" customFormat="1" ht="37.5" customHeight="1"/>
    <row r="2" spans="2:11" s="1" customFormat="1" ht="7.5" customHeight="1">
      <c r="B2" s="232"/>
      <c r="C2" s="233"/>
      <c r="D2" s="233"/>
      <c r="E2" s="233"/>
      <c r="F2" s="233"/>
      <c r="G2" s="233"/>
      <c r="H2" s="233"/>
      <c r="I2" s="233"/>
      <c r="J2" s="233"/>
      <c r="K2" s="234"/>
    </row>
    <row r="3" spans="2:11" s="15" customFormat="1" ht="45" customHeight="1">
      <c r="B3" s="235"/>
      <c r="C3" s="364" t="s">
        <v>926</v>
      </c>
      <c r="D3" s="364"/>
      <c r="E3" s="364"/>
      <c r="F3" s="364"/>
      <c r="G3" s="364"/>
      <c r="H3" s="364"/>
      <c r="I3" s="364"/>
      <c r="J3" s="364"/>
      <c r="K3" s="236"/>
    </row>
    <row r="4" spans="2:11" s="1" customFormat="1" ht="25.5" customHeight="1">
      <c r="B4" s="237"/>
      <c r="C4" s="369" t="s">
        <v>927</v>
      </c>
      <c r="D4" s="369"/>
      <c r="E4" s="369"/>
      <c r="F4" s="369"/>
      <c r="G4" s="369"/>
      <c r="H4" s="369"/>
      <c r="I4" s="369"/>
      <c r="J4" s="369"/>
      <c r="K4" s="238"/>
    </row>
    <row r="5" spans="2:11" s="1" customFormat="1" ht="5.25" customHeight="1">
      <c r="B5" s="237"/>
      <c r="C5" s="239"/>
      <c r="D5" s="239"/>
      <c r="E5" s="239"/>
      <c r="F5" s="239"/>
      <c r="G5" s="239"/>
      <c r="H5" s="239"/>
      <c r="I5" s="239"/>
      <c r="J5" s="239"/>
      <c r="K5" s="238"/>
    </row>
    <row r="6" spans="2:11" s="1" customFormat="1" ht="15" customHeight="1">
      <c r="B6" s="237"/>
      <c r="C6" s="368" t="s">
        <v>928</v>
      </c>
      <c r="D6" s="368"/>
      <c r="E6" s="368"/>
      <c r="F6" s="368"/>
      <c r="G6" s="368"/>
      <c r="H6" s="368"/>
      <c r="I6" s="368"/>
      <c r="J6" s="368"/>
      <c r="K6" s="238"/>
    </row>
    <row r="7" spans="2:11" s="1" customFormat="1" ht="15" customHeight="1">
      <c r="B7" s="241"/>
      <c r="C7" s="368" t="s">
        <v>929</v>
      </c>
      <c r="D7" s="368"/>
      <c r="E7" s="368"/>
      <c r="F7" s="368"/>
      <c r="G7" s="368"/>
      <c r="H7" s="368"/>
      <c r="I7" s="368"/>
      <c r="J7" s="368"/>
      <c r="K7" s="238"/>
    </row>
    <row r="8" spans="2:11" s="1" customFormat="1" ht="12.75" customHeight="1">
      <c r="B8" s="241"/>
      <c r="C8" s="240"/>
      <c r="D8" s="240"/>
      <c r="E8" s="240"/>
      <c r="F8" s="240"/>
      <c r="G8" s="240"/>
      <c r="H8" s="240"/>
      <c r="I8" s="240"/>
      <c r="J8" s="240"/>
      <c r="K8" s="238"/>
    </row>
    <row r="9" spans="2:11" s="1" customFormat="1" ht="15" customHeight="1">
      <c r="B9" s="241"/>
      <c r="C9" s="368" t="s">
        <v>930</v>
      </c>
      <c r="D9" s="368"/>
      <c r="E9" s="368"/>
      <c r="F9" s="368"/>
      <c r="G9" s="368"/>
      <c r="H9" s="368"/>
      <c r="I9" s="368"/>
      <c r="J9" s="368"/>
      <c r="K9" s="238"/>
    </row>
    <row r="10" spans="2:11" s="1" customFormat="1" ht="15" customHeight="1">
      <c r="B10" s="241"/>
      <c r="C10" s="240"/>
      <c r="D10" s="368" t="s">
        <v>931</v>
      </c>
      <c r="E10" s="368"/>
      <c r="F10" s="368"/>
      <c r="G10" s="368"/>
      <c r="H10" s="368"/>
      <c r="I10" s="368"/>
      <c r="J10" s="368"/>
      <c r="K10" s="238"/>
    </row>
    <row r="11" spans="2:11" s="1" customFormat="1" ht="15" customHeight="1">
      <c r="B11" s="241"/>
      <c r="C11" s="242"/>
      <c r="D11" s="368" t="s">
        <v>932</v>
      </c>
      <c r="E11" s="368"/>
      <c r="F11" s="368"/>
      <c r="G11" s="368"/>
      <c r="H11" s="368"/>
      <c r="I11" s="368"/>
      <c r="J11" s="368"/>
      <c r="K11" s="238"/>
    </row>
    <row r="12" spans="2:11" s="1" customFormat="1" ht="15" customHeight="1">
      <c r="B12" s="241"/>
      <c r="C12" s="242"/>
      <c r="D12" s="240"/>
      <c r="E12" s="240"/>
      <c r="F12" s="240"/>
      <c r="G12" s="240"/>
      <c r="H12" s="240"/>
      <c r="I12" s="240"/>
      <c r="J12" s="240"/>
      <c r="K12" s="238"/>
    </row>
    <row r="13" spans="2:11" s="1" customFormat="1" ht="15" customHeight="1">
      <c r="B13" s="241"/>
      <c r="C13" s="242"/>
      <c r="D13" s="243" t="s">
        <v>933</v>
      </c>
      <c r="E13" s="240"/>
      <c r="F13" s="240"/>
      <c r="G13" s="240"/>
      <c r="H13" s="240"/>
      <c r="I13" s="240"/>
      <c r="J13" s="240"/>
      <c r="K13" s="238"/>
    </row>
    <row r="14" spans="2:11" s="1" customFormat="1" ht="12.75" customHeight="1">
      <c r="B14" s="241"/>
      <c r="C14" s="242"/>
      <c r="D14" s="242"/>
      <c r="E14" s="242"/>
      <c r="F14" s="242"/>
      <c r="G14" s="242"/>
      <c r="H14" s="242"/>
      <c r="I14" s="242"/>
      <c r="J14" s="242"/>
      <c r="K14" s="238"/>
    </row>
    <row r="15" spans="2:11" s="1" customFormat="1" ht="15" customHeight="1">
      <c r="B15" s="241"/>
      <c r="C15" s="242"/>
      <c r="D15" s="368" t="s">
        <v>934</v>
      </c>
      <c r="E15" s="368"/>
      <c r="F15" s="368"/>
      <c r="G15" s="368"/>
      <c r="H15" s="368"/>
      <c r="I15" s="368"/>
      <c r="J15" s="368"/>
      <c r="K15" s="238"/>
    </row>
    <row r="16" spans="2:11" s="1" customFormat="1" ht="15" customHeight="1">
      <c r="B16" s="241"/>
      <c r="C16" s="242"/>
      <c r="D16" s="368" t="s">
        <v>935</v>
      </c>
      <c r="E16" s="368"/>
      <c r="F16" s="368"/>
      <c r="G16" s="368"/>
      <c r="H16" s="368"/>
      <c r="I16" s="368"/>
      <c r="J16" s="368"/>
      <c r="K16" s="238"/>
    </row>
    <row r="17" spans="2:11" s="1" customFormat="1" ht="15" customHeight="1">
      <c r="B17" s="241"/>
      <c r="C17" s="242"/>
      <c r="D17" s="368" t="s">
        <v>936</v>
      </c>
      <c r="E17" s="368"/>
      <c r="F17" s="368"/>
      <c r="G17" s="368"/>
      <c r="H17" s="368"/>
      <c r="I17" s="368"/>
      <c r="J17" s="368"/>
      <c r="K17" s="238"/>
    </row>
    <row r="18" spans="2:11" s="1" customFormat="1" ht="15" customHeight="1">
      <c r="B18" s="241"/>
      <c r="C18" s="242"/>
      <c r="D18" s="242"/>
      <c r="E18" s="244" t="s">
        <v>79</v>
      </c>
      <c r="F18" s="368" t="s">
        <v>937</v>
      </c>
      <c r="G18" s="368"/>
      <c r="H18" s="368"/>
      <c r="I18" s="368"/>
      <c r="J18" s="368"/>
      <c r="K18" s="238"/>
    </row>
    <row r="19" spans="2:11" s="1" customFormat="1" ht="15" customHeight="1">
      <c r="B19" s="241"/>
      <c r="C19" s="242"/>
      <c r="D19" s="242"/>
      <c r="E19" s="244" t="s">
        <v>938</v>
      </c>
      <c r="F19" s="368" t="s">
        <v>939</v>
      </c>
      <c r="G19" s="368"/>
      <c r="H19" s="368"/>
      <c r="I19" s="368"/>
      <c r="J19" s="368"/>
      <c r="K19" s="238"/>
    </row>
    <row r="20" spans="2:11" s="1" customFormat="1" ht="15" customHeight="1">
      <c r="B20" s="241"/>
      <c r="C20" s="242"/>
      <c r="D20" s="242"/>
      <c r="E20" s="244" t="s">
        <v>940</v>
      </c>
      <c r="F20" s="368" t="s">
        <v>941</v>
      </c>
      <c r="G20" s="368"/>
      <c r="H20" s="368"/>
      <c r="I20" s="368"/>
      <c r="J20" s="368"/>
      <c r="K20" s="238"/>
    </row>
    <row r="21" spans="2:11" s="1" customFormat="1" ht="15" customHeight="1">
      <c r="B21" s="241"/>
      <c r="C21" s="242"/>
      <c r="D21" s="242"/>
      <c r="E21" s="244" t="s">
        <v>86</v>
      </c>
      <c r="F21" s="368" t="s">
        <v>87</v>
      </c>
      <c r="G21" s="368"/>
      <c r="H21" s="368"/>
      <c r="I21" s="368"/>
      <c r="J21" s="368"/>
      <c r="K21" s="238"/>
    </row>
    <row r="22" spans="2:11" s="1" customFormat="1" ht="15" customHeight="1">
      <c r="B22" s="241"/>
      <c r="C22" s="242"/>
      <c r="D22" s="242"/>
      <c r="E22" s="244" t="s">
        <v>651</v>
      </c>
      <c r="F22" s="368" t="s">
        <v>652</v>
      </c>
      <c r="G22" s="368"/>
      <c r="H22" s="368"/>
      <c r="I22" s="368"/>
      <c r="J22" s="368"/>
      <c r="K22" s="238"/>
    </row>
    <row r="23" spans="2:11" s="1" customFormat="1" ht="15" customHeight="1">
      <c r="B23" s="241"/>
      <c r="C23" s="242"/>
      <c r="D23" s="242"/>
      <c r="E23" s="244" t="s">
        <v>942</v>
      </c>
      <c r="F23" s="368" t="s">
        <v>943</v>
      </c>
      <c r="G23" s="368"/>
      <c r="H23" s="368"/>
      <c r="I23" s="368"/>
      <c r="J23" s="368"/>
      <c r="K23" s="238"/>
    </row>
    <row r="24" spans="2:11" s="1" customFormat="1" ht="12.75" customHeight="1">
      <c r="B24" s="241"/>
      <c r="C24" s="242"/>
      <c r="D24" s="242"/>
      <c r="E24" s="242"/>
      <c r="F24" s="242"/>
      <c r="G24" s="242"/>
      <c r="H24" s="242"/>
      <c r="I24" s="242"/>
      <c r="J24" s="242"/>
      <c r="K24" s="238"/>
    </row>
    <row r="25" spans="2:11" s="1" customFormat="1" ht="15" customHeight="1">
      <c r="B25" s="241"/>
      <c r="C25" s="368" t="s">
        <v>944</v>
      </c>
      <c r="D25" s="368"/>
      <c r="E25" s="368"/>
      <c r="F25" s="368"/>
      <c r="G25" s="368"/>
      <c r="H25" s="368"/>
      <c r="I25" s="368"/>
      <c r="J25" s="368"/>
      <c r="K25" s="238"/>
    </row>
    <row r="26" spans="2:11" s="1" customFormat="1" ht="15" customHeight="1">
      <c r="B26" s="241"/>
      <c r="C26" s="368" t="s">
        <v>945</v>
      </c>
      <c r="D26" s="368"/>
      <c r="E26" s="368"/>
      <c r="F26" s="368"/>
      <c r="G26" s="368"/>
      <c r="H26" s="368"/>
      <c r="I26" s="368"/>
      <c r="J26" s="368"/>
      <c r="K26" s="238"/>
    </row>
    <row r="27" spans="2:11" s="1" customFormat="1" ht="15" customHeight="1">
      <c r="B27" s="241"/>
      <c r="C27" s="240"/>
      <c r="D27" s="368" t="s">
        <v>946</v>
      </c>
      <c r="E27" s="368"/>
      <c r="F27" s="368"/>
      <c r="G27" s="368"/>
      <c r="H27" s="368"/>
      <c r="I27" s="368"/>
      <c r="J27" s="368"/>
      <c r="K27" s="238"/>
    </row>
    <row r="28" spans="2:11" s="1" customFormat="1" ht="15" customHeight="1">
      <c r="B28" s="241"/>
      <c r="C28" s="242"/>
      <c r="D28" s="368" t="s">
        <v>947</v>
      </c>
      <c r="E28" s="368"/>
      <c r="F28" s="368"/>
      <c r="G28" s="368"/>
      <c r="H28" s="368"/>
      <c r="I28" s="368"/>
      <c r="J28" s="368"/>
      <c r="K28" s="238"/>
    </row>
    <row r="29" spans="2:11" s="1" customFormat="1" ht="12.75" customHeight="1">
      <c r="B29" s="241"/>
      <c r="C29" s="242"/>
      <c r="D29" s="242"/>
      <c r="E29" s="242"/>
      <c r="F29" s="242"/>
      <c r="G29" s="242"/>
      <c r="H29" s="242"/>
      <c r="I29" s="242"/>
      <c r="J29" s="242"/>
      <c r="K29" s="238"/>
    </row>
    <row r="30" spans="2:11" s="1" customFormat="1" ht="15" customHeight="1">
      <c r="B30" s="241"/>
      <c r="C30" s="242"/>
      <c r="D30" s="368" t="s">
        <v>948</v>
      </c>
      <c r="E30" s="368"/>
      <c r="F30" s="368"/>
      <c r="G30" s="368"/>
      <c r="H30" s="368"/>
      <c r="I30" s="368"/>
      <c r="J30" s="368"/>
      <c r="K30" s="238"/>
    </row>
    <row r="31" spans="2:11" s="1" customFormat="1" ht="15" customHeight="1">
      <c r="B31" s="241"/>
      <c r="C31" s="242"/>
      <c r="D31" s="368" t="s">
        <v>949</v>
      </c>
      <c r="E31" s="368"/>
      <c r="F31" s="368"/>
      <c r="G31" s="368"/>
      <c r="H31" s="368"/>
      <c r="I31" s="368"/>
      <c r="J31" s="368"/>
      <c r="K31" s="238"/>
    </row>
    <row r="32" spans="2:11" s="1" customFormat="1" ht="12.75" customHeight="1">
      <c r="B32" s="241"/>
      <c r="C32" s="242"/>
      <c r="D32" s="242"/>
      <c r="E32" s="242"/>
      <c r="F32" s="242"/>
      <c r="G32" s="242"/>
      <c r="H32" s="242"/>
      <c r="I32" s="242"/>
      <c r="J32" s="242"/>
      <c r="K32" s="238"/>
    </row>
    <row r="33" spans="2:11" s="1" customFormat="1" ht="15" customHeight="1">
      <c r="B33" s="241"/>
      <c r="C33" s="242"/>
      <c r="D33" s="368" t="s">
        <v>950</v>
      </c>
      <c r="E33" s="368"/>
      <c r="F33" s="368"/>
      <c r="G33" s="368"/>
      <c r="H33" s="368"/>
      <c r="I33" s="368"/>
      <c r="J33" s="368"/>
      <c r="K33" s="238"/>
    </row>
    <row r="34" spans="2:11" s="1" customFormat="1" ht="15" customHeight="1">
      <c r="B34" s="241"/>
      <c r="C34" s="242"/>
      <c r="D34" s="368" t="s">
        <v>951</v>
      </c>
      <c r="E34" s="368"/>
      <c r="F34" s="368"/>
      <c r="G34" s="368"/>
      <c r="H34" s="368"/>
      <c r="I34" s="368"/>
      <c r="J34" s="368"/>
      <c r="K34" s="238"/>
    </row>
    <row r="35" spans="2:11" s="1" customFormat="1" ht="15" customHeight="1">
      <c r="B35" s="241"/>
      <c r="C35" s="242"/>
      <c r="D35" s="368" t="s">
        <v>952</v>
      </c>
      <c r="E35" s="368"/>
      <c r="F35" s="368"/>
      <c r="G35" s="368"/>
      <c r="H35" s="368"/>
      <c r="I35" s="368"/>
      <c r="J35" s="368"/>
      <c r="K35" s="238"/>
    </row>
    <row r="36" spans="2:11" s="1" customFormat="1" ht="15" customHeight="1">
      <c r="B36" s="241"/>
      <c r="C36" s="242"/>
      <c r="D36" s="240"/>
      <c r="E36" s="243" t="s">
        <v>100</v>
      </c>
      <c r="F36" s="240"/>
      <c r="G36" s="368" t="s">
        <v>953</v>
      </c>
      <c r="H36" s="368"/>
      <c r="I36" s="368"/>
      <c r="J36" s="368"/>
      <c r="K36" s="238"/>
    </row>
    <row r="37" spans="2:11" s="1" customFormat="1" ht="30.75" customHeight="1">
      <c r="B37" s="241"/>
      <c r="C37" s="242"/>
      <c r="D37" s="240"/>
      <c r="E37" s="243" t="s">
        <v>954</v>
      </c>
      <c r="F37" s="240"/>
      <c r="G37" s="368" t="s">
        <v>955</v>
      </c>
      <c r="H37" s="368"/>
      <c r="I37" s="368"/>
      <c r="J37" s="368"/>
      <c r="K37" s="238"/>
    </row>
    <row r="38" spans="2:11" s="1" customFormat="1" ht="15" customHeight="1">
      <c r="B38" s="241"/>
      <c r="C38" s="242"/>
      <c r="D38" s="240"/>
      <c r="E38" s="243" t="s">
        <v>53</v>
      </c>
      <c r="F38" s="240"/>
      <c r="G38" s="368" t="s">
        <v>956</v>
      </c>
      <c r="H38" s="368"/>
      <c r="I38" s="368"/>
      <c r="J38" s="368"/>
      <c r="K38" s="238"/>
    </row>
    <row r="39" spans="2:11" s="1" customFormat="1" ht="15" customHeight="1">
      <c r="B39" s="241"/>
      <c r="C39" s="242"/>
      <c r="D39" s="240"/>
      <c r="E39" s="243" t="s">
        <v>54</v>
      </c>
      <c r="F39" s="240"/>
      <c r="G39" s="368" t="s">
        <v>957</v>
      </c>
      <c r="H39" s="368"/>
      <c r="I39" s="368"/>
      <c r="J39" s="368"/>
      <c r="K39" s="238"/>
    </row>
    <row r="40" spans="2:11" s="1" customFormat="1" ht="15" customHeight="1">
      <c r="B40" s="241"/>
      <c r="C40" s="242"/>
      <c r="D40" s="240"/>
      <c r="E40" s="243" t="s">
        <v>101</v>
      </c>
      <c r="F40" s="240"/>
      <c r="G40" s="368" t="s">
        <v>958</v>
      </c>
      <c r="H40" s="368"/>
      <c r="I40" s="368"/>
      <c r="J40" s="368"/>
      <c r="K40" s="238"/>
    </row>
    <row r="41" spans="2:11" s="1" customFormat="1" ht="15" customHeight="1">
      <c r="B41" s="241"/>
      <c r="C41" s="242"/>
      <c r="D41" s="240"/>
      <c r="E41" s="243" t="s">
        <v>102</v>
      </c>
      <c r="F41" s="240"/>
      <c r="G41" s="368" t="s">
        <v>959</v>
      </c>
      <c r="H41" s="368"/>
      <c r="I41" s="368"/>
      <c r="J41" s="368"/>
      <c r="K41" s="238"/>
    </row>
    <row r="42" spans="2:11" s="1" customFormat="1" ht="15" customHeight="1">
      <c r="B42" s="241"/>
      <c r="C42" s="242"/>
      <c r="D42" s="240"/>
      <c r="E42" s="243" t="s">
        <v>960</v>
      </c>
      <c r="F42" s="240"/>
      <c r="G42" s="368" t="s">
        <v>961</v>
      </c>
      <c r="H42" s="368"/>
      <c r="I42" s="368"/>
      <c r="J42" s="368"/>
      <c r="K42" s="238"/>
    </row>
    <row r="43" spans="2:11" s="1" customFormat="1" ht="15" customHeight="1">
      <c r="B43" s="241"/>
      <c r="C43" s="242"/>
      <c r="D43" s="240"/>
      <c r="E43" s="243"/>
      <c r="F43" s="240"/>
      <c r="G43" s="368" t="s">
        <v>962</v>
      </c>
      <c r="H43" s="368"/>
      <c r="I43" s="368"/>
      <c r="J43" s="368"/>
      <c r="K43" s="238"/>
    </row>
    <row r="44" spans="2:11" s="1" customFormat="1" ht="15" customHeight="1">
      <c r="B44" s="241"/>
      <c r="C44" s="242"/>
      <c r="D44" s="240"/>
      <c r="E44" s="243" t="s">
        <v>963</v>
      </c>
      <c r="F44" s="240"/>
      <c r="G44" s="368" t="s">
        <v>964</v>
      </c>
      <c r="H44" s="368"/>
      <c r="I44" s="368"/>
      <c r="J44" s="368"/>
      <c r="K44" s="238"/>
    </row>
    <row r="45" spans="2:11" s="1" customFormat="1" ht="15" customHeight="1">
      <c r="B45" s="241"/>
      <c r="C45" s="242"/>
      <c r="D45" s="240"/>
      <c r="E45" s="243" t="s">
        <v>104</v>
      </c>
      <c r="F45" s="240"/>
      <c r="G45" s="368" t="s">
        <v>965</v>
      </c>
      <c r="H45" s="368"/>
      <c r="I45" s="368"/>
      <c r="J45" s="368"/>
      <c r="K45" s="238"/>
    </row>
    <row r="46" spans="2:11" s="1" customFormat="1" ht="12.75" customHeight="1">
      <c r="B46" s="241"/>
      <c r="C46" s="242"/>
      <c r="D46" s="240"/>
      <c r="E46" s="240"/>
      <c r="F46" s="240"/>
      <c r="G46" s="240"/>
      <c r="H46" s="240"/>
      <c r="I46" s="240"/>
      <c r="J46" s="240"/>
      <c r="K46" s="238"/>
    </row>
    <row r="47" spans="2:11" s="1" customFormat="1" ht="15" customHeight="1">
      <c r="B47" s="241"/>
      <c r="C47" s="242"/>
      <c r="D47" s="368" t="s">
        <v>966</v>
      </c>
      <c r="E47" s="368"/>
      <c r="F47" s="368"/>
      <c r="G47" s="368"/>
      <c r="H47" s="368"/>
      <c r="I47" s="368"/>
      <c r="J47" s="368"/>
      <c r="K47" s="238"/>
    </row>
    <row r="48" spans="2:11" s="1" customFormat="1" ht="15" customHeight="1">
      <c r="B48" s="241"/>
      <c r="C48" s="242"/>
      <c r="D48" s="242"/>
      <c r="E48" s="368" t="s">
        <v>967</v>
      </c>
      <c r="F48" s="368"/>
      <c r="G48" s="368"/>
      <c r="H48" s="368"/>
      <c r="I48" s="368"/>
      <c r="J48" s="368"/>
      <c r="K48" s="238"/>
    </row>
    <row r="49" spans="2:11" s="1" customFormat="1" ht="15" customHeight="1">
      <c r="B49" s="241"/>
      <c r="C49" s="242"/>
      <c r="D49" s="242"/>
      <c r="E49" s="368" t="s">
        <v>968</v>
      </c>
      <c r="F49" s="368"/>
      <c r="G49" s="368"/>
      <c r="H49" s="368"/>
      <c r="I49" s="368"/>
      <c r="J49" s="368"/>
      <c r="K49" s="238"/>
    </row>
    <row r="50" spans="2:11" s="1" customFormat="1" ht="15" customHeight="1">
      <c r="B50" s="241"/>
      <c r="C50" s="242"/>
      <c r="D50" s="242"/>
      <c r="E50" s="368" t="s">
        <v>969</v>
      </c>
      <c r="F50" s="368"/>
      <c r="G50" s="368"/>
      <c r="H50" s="368"/>
      <c r="I50" s="368"/>
      <c r="J50" s="368"/>
      <c r="K50" s="238"/>
    </row>
    <row r="51" spans="2:11" s="1" customFormat="1" ht="15" customHeight="1">
      <c r="B51" s="241"/>
      <c r="C51" s="242"/>
      <c r="D51" s="368" t="s">
        <v>970</v>
      </c>
      <c r="E51" s="368"/>
      <c r="F51" s="368"/>
      <c r="G51" s="368"/>
      <c r="H51" s="368"/>
      <c r="I51" s="368"/>
      <c r="J51" s="368"/>
      <c r="K51" s="238"/>
    </row>
    <row r="52" spans="2:11" s="1" customFormat="1" ht="25.5" customHeight="1">
      <c r="B52" s="237"/>
      <c r="C52" s="369" t="s">
        <v>971</v>
      </c>
      <c r="D52" s="369"/>
      <c r="E52" s="369"/>
      <c r="F52" s="369"/>
      <c r="G52" s="369"/>
      <c r="H52" s="369"/>
      <c r="I52" s="369"/>
      <c r="J52" s="369"/>
      <c r="K52" s="238"/>
    </row>
    <row r="53" spans="2:11" s="1" customFormat="1" ht="5.25" customHeight="1">
      <c r="B53" s="237"/>
      <c r="C53" s="239"/>
      <c r="D53" s="239"/>
      <c r="E53" s="239"/>
      <c r="F53" s="239"/>
      <c r="G53" s="239"/>
      <c r="H53" s="239"/>
      <c r="I53" s="239"/>
      <c r="J53" s="239"/>
      <c r="K53" s="238"/>
    </row>
    <row r="54" spans="2:11" s="1" customFormat="1" ht="15" customHeight="1">
      <c r="B54" s="237"/>
      <c r="C54" s="368" t="s">
        <v>972</v>
      </c>
      <c r="D54" s="368"/>
      <c r="E54" s="368"/>
      <c r="F54" s="368"/>
      <c r="G54" s="368"/>
      <c r="H54" s="368"/>
      <c r="I54" s="368"/>
      <c r="J54" s="368"/>
      <c r="K54" s="238"/>
    </row>
    <row r="55" spans="2:11" s="1" customFormat="1" ht="15" customHeight="1">
      <c r="B55" s="237"/>
      <c r="C55" s="368" t="s">
        <v>973</v>
      </c>
      <c r="D55" s="368"/>
      <c r="E55" s="368"/>
      <c r="F55" s="368"/>
      <c r="G55" s="368"/>
      <c r="H55" s="368"/>
      <c r="I55" s="368"/>
      <c r="J55" s="368"/>
      <c r="K55" s="238"/>
    </row>
    <row r="56" spans="2:11" s="1" customFormat="1" ht="12.75" customHeight="1">
      <c r="B56" s="237"/>
      <c r="C56" s="240"/>
      <c r="D56" s="240"/>
      <c r="E56" s="240"/>
      <c r="F56" s="240"/>
      <c r="G56" s="240"/>
      <c r="H56" s="240"/>
      <c r="I56" s="240"/>
      <c r="J56" s="240"/>
      <c r="K56" s="238"/>
    </row>
    <row r="57" spans="2:11" s="1" customFormat="1" ht="15" customHeight="1">
      <c r="B57" s="237"/>
      <c r="C57" s="368" t="s">
        <v>974</v>
      </c>
      <c r="D57" s="368"/>
      <c r="E57" s="368"/>
      <c r="F57" s="368"/>
      <c r="G57" s="368"/>
      <c r="H57" s="368"/>
      <c r="I57" s="368"/>
      <c r="J57" s="368"/>
      <c r="K57" s="238"/>
    </row>
    <row r="58" spans="2:11" s="1" customFormat="1" ht="15" customHeight="1">
      <c r="B58" s="237"/>
      <c r="C58" s="242"/>
      <c r="D58" s="368" t="s">
        <v>975</v>
      </c>
      <c r="E58" s="368"/>
      <c r="F58" s="368"/>
      <c r="G58" s="368"/>
      <c r="H58" s="368"/>
      <c r="I58" s="368"/>
      <c r="J58" s="368"/>
      <c r="K58" s="238"/>
    </row>
    <row r="59" spans="2:11" s="1" customFormat="1" ht="15" customHeight="1">
      <c r="B59" s="237"/>
      <c r="C59" s="242"/>
      <c r="D59" s="368" t="s">
        <v>976</v>
      </c>
      <c r="E59" s="368"/>
      <c r="F59" s="368"/>
      <c r="G59" s="368"/>
      <c r="H59" s="368"/>
      <c r="I59" s="368"/>
      <c r="J59" s="368"/>
      <c r="K59" s="238"/>
    </row>
    <row r="60" spans="2:11" s="1" customFormat="1" ht="15" customHeight="1">
      <c r="B60" s="237"/>
      <c r="C60" s="242"/>
      <c r="D60" s="368" t="s">
        <v>977</v>
      </c>
      <c r="E60" s="368"/>
      <c r="F60" s="368"/>
      <c r="G60" s="368"/>
      <c r="H60" s="368"/>
      <c r="I60" s="368"/>
      <c r="J60" s="368"/>
      <c r="K60" s="238"/>
    </row>
    <row r="61" spans="2:11" s="1" customFormat="1" ht="15" customHeight="1">
      <c r="B61" s="237"/>
      <c r="C61" s="242"/>
      <c r="D61" s="368" t="s">
        <v>978</v>
      </c>
      <c r="E61" s="368"/>
      <c r="F61" s="368"/>
      <c r="G61" s="368"/>
      <c r="H61" s="368"/>
      <c r="I61" s="368"/>
      <c r="J61" s="368"/>
      <c r="K61" s="238"/>
    </row>
    <row r="62" spans="2:11" s="1" customFormat="1" ht="15" customHeight="1">
      <c r="B62" s="237"/>
      <c r="C62" s="242"/>
      <c r="D62" s="370" t="s">
        <v>979</v>
      </c>
      <c r="E62" s="370"/>
      <c r="F62" s="370"/>
      <c r="G62" s="370"/>
      <c r="H62" s="370"/>
      <c r="I62" s="370"/>
      <c r="J62" s="370"/>
      <c r="K62" s="238"/>
    </row>
    <row r="63" spans="2:11" s="1" customFormat="1" ht="15" customHeight="1">
      <c r="B63" s="237"/>
      <c r="C63" s="242"/>
      <c r="D63" s="368" t="s">
        <v>980</v>
      </c>
      <c r="E63" s="368"/>
      <c r="F63" s="368"/>
      <c r="G63" s="368"/>
      <c r="H63" s="368"/>
      <c r="I63" s="368"/>
      <c r="J63" s="368"/>
      <c r="K63" s="238"/>
    </row>
    <row r="64" spans="2:11" s="1" customFormat="1" ht="12.75" customHeight="1">
      <c r="B64" s="237"/>
      <c r="C64" s="242"/>
      <c r="D64" s="242"/>
      <c r="E64" s="245"/>
      <c r="F64" s="242"/>
      <c r="G64" s="242"/>
      <c r="H64" s="242"/>
      <c r="I64" s="242"/>
      <c r="J64" s="242"/>
      <c r="K64" s="238"/>
    </row>
    <row r="65" spans="2:11" s="1" customFormat="1" ht="15" customHeight="1">
      <c r="B65" s="237"/>
      <c r="C65" s="242"/>
      <c r="D65" s="368" t="s">
        <v>981</v>
      </c>
      <c r="E65" s="368"/>
      <c r="F65" s="368"/>
      <c r="G65" s="368"/>
      <c r="H65" s="368"/>
      <c r="I65" s="368"/>
      <c r="J65" s="368"/>
      <c r="K65" s="238"/>
    </row>
    <row r="66" spans="2:11" s="1" customFormat="1" ht="15" customHeight="1">
      <c r="B66" s="237"/>
      <c r="C66" s="242"/>
      <c r="D66" s="370" t="s">
        <v>982</v>
      </c>
      <c r="E66" s="370"/>
      <c r="F66" s="370"/>
      <c r="G66" s="370"/>
      <c r="H66" s="370"/>
      <c r="I66" s="370"/>
      <c r="J66" s="370"/>
      <c r="K66" s="238"/>
    </row>
    <row r="67" spans="2:11" s="1" customFormat="1" ht="15" customHeight="1">
      <c r="B67" s="237"/>
      <c r="C67" s="242"/>
      <c r="D67" s="368" t="s">
        <v>983</v>
      </c>
      <c r="E67" s="368"/>
      <c r="F67" s="368"/>
      <c r="G67" s="368"/>
      <c r="H67" s="368"/>
      <c r="I67" s="368"/>
      <c r="J67" s="368"/>
      <c r="K67" s="238"/>
    </row>
    <row r="68" spans="2:11" s="1" customFormat="1" ht="15" customHeight="1">
      <c r="B68" s="237"/>
      <c r="C68" s="242"/>
      <c r="D68" s="368" t="s">
        <v>984</v>
      </c>
      <c r="E68" s="368"/>
      <c r="F68" s="368"/>
      <c r="G68" s="368"/>
      <c r="H68" s="368"/>
      <c r="I68" s="368"/>
      <c r="J68" s="368"/>
      <c r="K68" s="238"/>
    </row>
    <row r="69" spans="2:11" s="1" customFormat="1" ht="15" customHeight="1">
      <c r="B69" s="237"/>
      <c r="C69" s="242"/>
      <c r="D69" s="368" t="s">
        <v>985</v>
      </c>
      <c r="E69" s="368"/>
      <c r="F69" s="368"/>
      <c r="G69" s="368"/>
      <c r="H69" s="368"/>
      <c r="I69" s="368"/>
      <c r="J69" s="368"/>
      <c r="K69" s="238"/>
    </row>
    <row r="70" spans="2:11" s="1" customFormat="1" ht="15" customHeight="1">
      <c r="B70" s="237"/>
      <c r="C70" s="242"/>
      <c r="D70" s="368" t="s">
        <v>986</v>
      </c>
      <c r="E70" s="368"/>
      <c r="F70" s="368"/>
      <c r="G70" s="368"/>
      <c r="H70" s="368"/>
      <c r="I70" s="368"/>
      <c r="J70" s="368"/>
      <c r="K70" s="238"/>
    </row>
    <row r="71" spans="2:11" s="1" customFormat="1" ht="12.75" customHeight="1">
      <c r="B71" s="246"/>
      <c r="C71" s="247"/>
      <c r="D71" s="247"/>
      <c r="E71" s="247"/>
      <c r="F71" s="247"/>
      <c r="G71" s="247"/>
      <c r="H71" s="247"/>
      <c r="I71" s="247"/>
      <c r="J71" s="247"/>
      <c r="K71" s="248"/>
    </row>
    <row r="72" spans="2:11" s="1" customFormat="1" ht="18.75" customHeight="1">
      <c r="B72" s="249"/>
      <c r="C72" s="249"/>
      <c r="D72" s="249"/>
      <c r="E72" s="249"/>
      <c r="F72" s="249"/>
      <c r="G72" s="249"/>
      <c r="H72" s="249"/>
      <c r="I72" s="249"/>
      <c r="J72" s="249"/>
      <c r="K72" s="250"/>
    </row>
    <row r="73" spans="2:11" s="1" customFormat="1" ht="18.75" customHeight="1">
      <c r="B73" s="250"/>
      <c r="C73" s="250"/>
      <c r="D73" s="250"/>
      <c r="E73" s="250"/>
      <c r="F73" s="250"/>
      <c r="G73" s="250"/>
      <c r="H73" s="250"/>
      <c r="I73" s="250"/>
      <c r="J73" s="250"/>
      <c r="K73" s="250"/>
    </row>
    <row r="74" spans="2:11" s="1" customFormat="1" ht="7.5" customHeight="1">
      <c r="B74" s="251"/>
      <c r="C74" s="252"/>
      <c r="D74" s="252"/>
      <c r="E74" s="252"/>
      <c r="F74" s="252"/>
      <c r="G74" s="252"/>
      <c r="H74" s="252"/>
      <c r="I74" s="252"/>
      <c r="J74" s="252"/>
      <c r="K74" s="253"/>
    </row>
    <row r="75" spans="2:11" s="1" customFormat="1" ht="45" customHeight="1">
      <c r="B75" s="254"/>
      <c r="C75" s="363" t="s">
        <v>987</v>
      </c>
      <c r="D75" s="363"/>
      <c r="E75" s="363"/>
      <c r="F75" s="363"/>
      <c r="G75" s="363"/>
      <c r="H75" s="363"/>
      <c r="I75" s="363"/>
      <c r="J75" s="363"/>
      <c r="K75" s="255"/>
    </row>
    <row r="76" spans="2:11" s="1" customFormat="1" ht="17.25" customHeight="1">
      <c r="B76" s="254"/>
      <c r="C76" s="256" t="s">
        <v>988</v>
      </c>
      <c r="D76" s="256"/>
      <c r="E76" s="256"/>
      <c r="F76" s="256" t="s">
        <v>989</v>
      </c>
      <c r="G76" s="257"/>
      <c r="H76" s="256" t="s">
        <v>54</v>
      </c>
      <c r="I76" s="256" t="s">
        <v>57</v>
      </c>
      <c r="J76" s="256" t="s">
        <v>990</v>
      </c>
      <c r="K76" s="255"/>
    </row>
    <row r="77" spans="2:11" s="1" customFormat="1" ht="17.25" customHeight="1">
      <c r="B77" s="254"/>
      <c r="C77" s="258" t="s">
        <v>991</v>
      </c>
      <c r="D77" s="258"/>
      <c r="E77" s="258"/>
      <c r="F77" s="259" t="s">
        <v>992</v>
      </c>
      <c r="G77" s="260"/>
      <c r="H77" s="258"/>
      <c r="I77" s="258"/>
      <c r="J77" s="258" t="s">
        <v>993</v>
      </c>
      <c r="K77" s="255"/>
    </row>
    <row r="78" spans="2:11" s="1" customFormat="1" ht="5.25" customHeight="1">
      <c r="B78" s="254"/>
      <c r="C78" s="261"/>
      <c r="D78" s="261"/>
      <c r="E78" s="261"/>
      <c r="F78" s="261"/>
      <c r="G78" s="262"/>
      <c r="H78" s="261"/>
      <c r="I78" s="261"/>
      <c r="J78" s="261"/>
      <c r="K78" s="255"/>
    </row>
    <row r="79" spans="2:11" s="1" customFormat="1" ht="15" customHeight="1">
      <c r="B79" s="254"/>
      <c r="C79" s="243" t="s">
        <v>53</v>
      </c>
      <c r="D79" s="263"/>
      <c r="E79" s="263"/>
      <c r="F79" s="264" t="s">
        <v>994</v>
      </c>
      <c r="G79" s="265"/>
      <c r="H79" s="243" t="s">
        <v>995</v>
      </c>
      <c r="I79" s="243" t="s">
        <v>996</v>
      </c>
      <c r="J79" s="243">
        <v>20</v>
      </c>
      <c r="K79" s="255"/>
    </row>
    <row r="80" spans="2:11" s="1" customFormat="1" ht="15" customHeight="1">
      <c r="B80" s="254"/>
      <c r="C80" s="243" t="s">
        <v>997</v>
      </c>
      <c r="D80" s="243"/>
      <c r="E80" s="243"/>
      <c r="F80" s="264" t="s">
        <v>994</v>
      </c>
      <c r="G80" s="265"/>
      <c r="H80" s="243" t="s">
        <v>998</v>
      </c>
      <c r="I80" s="243" t="s">
        <v>996</v>
      </c>
      <c r="J80" s="243">
        <v>120</v>
      </c>
      <c r="K80" s="255"/>
    </row>
    <row r="81" spans="2:11" s="1" customFormat="1" ht="15" customHeight="1">
      <c r="B81" s="266"/>
      <c r="C81" s="243" t="s">
        <v>999</v>
      </c>
      <c r="D81" s="243"/>
      <c r="E81" s="243"/>
      <c r="F81" s="264" t="s">
        <v>1000</v>
      </c>
      <c r="G81" s="265"/>
      <c r="H81" s="243" t="s">
        <v>1001</v>
      </c>
      <c r="I81" s="243" t="s">
        <v>996</v>
      </c>
      <c r="J81" s="243">
        <v>50</v>
      </c>
      <c r="K81" s="255"/>
    </row>
    <row r="82" spans="2:11" s="1" customFormat="1" ht="15" customHeight="1">
      <c r="B82" s="266"/>
      <c r="C82" s="243" t="s">
        <v>1002</v>
      </c>
      <c r="D82" s="243"/>
      <c r="E82" s="243"/>
      <c r="F82" s="264" t="s">
        <v>994</v>
      </c>
      <c r="G82" s="265"/>
      <c r="H82" s="243" t="s">
        <v>1003</v>
      </c>
      <c r="I82" s="243" t="s">
        <v>1004</v>
      </c>
      <c r="J82" s="243"/>
      <c r="K82" s="255"/>
    </row>
    <row r="83" spans="2:11" s="1" customFormat="1" ht="15" customHeight="1">
      <c r="B83" s="266"/>
      <c r="C83" s="267" t="s">
        <v>1005</v>
      </c>
      <c r="D83" s="267"/>
      <c r="E83" s="267"/>
      <c r="F83" s="268" t="s">
        <v>1000</v>
      </c>
      <c r="G83" s="267"/>
      <c r="H83" s="267" t="s">
        <v>1006</v>
      </c>
      <c r="I83" s="267" t="s">
        <v>996</v>
      </c>
      <c r="J83" s="267">
        <v>15</v>
      </c>
      <c r="K83" s="255"/>
    </row>
    <row r="84" spans="2:11" s="1" customFormat="1" ht="15" customHeight="1">
      <c r="B84" s="266"/>
      <c r="C84" s="267" t="s">
        <v>1007</v>
      </c>
      <c r="D84" s="267"/>
      <c r="E84" s="267"/>
      <c r="F84" s="268" t="s">
        <v>1000</v>
      </c>
      <c r="G84" s="267"/>
      <c r="H84" s="267" t="s">
        <v>1008</v>
      </c>
      <c r="I84" s="267" t="s">
        <v>996</v>
      </c>
      <c r="J84" s="267">
        <v>15</v>
      </c>
      <c r="K84" s="255"/>
    </row>
    <row r="85" spans="2:11" s="1" customFormat="1" ht="15" customHeight="1">
      <c r="B85" s="266"/>
      <c r="C85" s="267" t="s">
        <v>1009</v>
      </c>
      <c r="D85" s="267"/>
      <c r="E85" s="267"/>
      <c r="F85" s="268" t="s">
        <v>1000</v>
      </c>
      <c r="G85" s="267"/>
      <c r="H85" s="267" t="s">
        <v>1010</v>
      </c>
      <c r="I85" s="267" t="s">
        <v>996</v>
      </c>
      <c r="J85" s="267">
        <v>20</v>
      </c>
      <c r="K85" s="255"/>
    </row>
    <row r="86" spans="2:11" s="1" customFormat="1" ht="15" customHeight="1">
      <c r="B86" s="266"/>
      <c r="C86" s="267" t="s">
        <v>1011</v>
      </c>
      <c r="D86" s="267"/>
      <c r="E86" s="267"/>
      <c r="F86" s="268" t="s">
        <v>1000</v>
      </c>
      <c r="G86" s="267"/>
      <c r="H86" s="267" t="s">
        <v>1012</v>
      </c>
      <c r="I86" s="267" t="s">
        <v>996</v>
      </c>
      <c r="J86" s="267">
        <v>20</v>
      </c>
      <c r="K86" s="255"/>
    </row>
    <row r="87" spans="2:11" s="1" customFormat="1" ht="15" customHeight="1">
      <c r="B87" s="266"/>
      <c r="C87" s="243" t="s">
        <v>1013</v>
      </c>
      <c r="D87" s="243"/>
      <c r="E87" s="243"/>
      <c r="F87" s="264" t="s">
        <v>1000</v>
      </c>
      <c r="G87" s="265"/>
      <c r="H87" s="243" t="s">
        <v>1014</v>
      </c>
      <c r="I87" s="243" t="s">
        <v>996</v>
      </c>
      <c r="J87" s="243">
        <v>50</v>
      </c>
      <c r="K87" s="255"/>
    </row>
    <row r="88" spans="2:11" s="1" customFormat="1" ht="15" customHeight="1">
      <c r="B88" s="266"/>
      <c r="C88" s="243" t="s">
        <v>1015</v>
      </c>
      <c r="D88" s="243"/>
      <c r="E88" s="243"/>
      <c r="F88" s="264" t="s">
        <v>1000</v>
      </c>
      <c r="G88" s="265"/>
      <c r="H88" s="243" t="s">
        <v>1016</v>
      </c>
      <c r="I88" s="243" t="s">
        <v>996</v>
      </c>
      <c r="J88" s="243">
        <v>20</v>
      </c>
      <c r="K88" s="255"/>
    </row>
    <row r="89" spans="2:11" s="1" customFormat="1" ht="15" customHeight="1">
      <c r="B89" s="266"/>
      <c r="C89" s="243" t="s">
        <v>1017</v>
      </c>
      <c r="D89" s="243"/>
      <c r="E89" s="243"/>
      <c r="F89" s="264" t="s">
        <v>1000</v>
      </c>
      <c r="G89" s="265"/>
      <c r="H89" s="243" t="s">
        <v>1018</v>
      </c>
      <c r="I89" s="243" t="s">
        <v>996</v>
      </c>
      <c r="J89" s="243">
        <v>20</v>
      </c>
      <c r="K89" s="255"/>
    </row>
    <row r="90" spans="2:11" s="1" customFormat="1" ht="15" customHeight="1">
      <c r="B90" s="266"/>
      <c r="C90" s="243" t="s">
        <v>1019</v>
      </c>
      <c r="D90" s="243"/>
      <c r="E90" s="243"/>
      <c r="F90" s="264" t="s">
        <v>1000</v>
      </c>
      <c r="G90" s="265"/>
      <c r="H90" s="243" t="s">
        <v>1020</v>
      </c>
      <c r="I90" s="243" t="s">
        <v>996</v>
      </c>
      <c r="J90" s="243">
        <v>50</v>
      </c>
      <c r="K90" s="255"/>
    </row>
    <row r="91" spans="2:11" s="1" customFormat="1" ht="15" customHeight="1">
      <c r="B91" s="266"/>
      <c r="C91" s="243" t="s">
        <v>1021</v>
      </c>
      <c r="D91" s="243"/>
      <c r="E91" s="243"/>
      <c r="F91" s="264" t="s">
        <v>1000</v>
      </c>
      <c r="G91" s="265"/>
      <c r="H91" s="243" t="s">
        <v>1021</v>
      </c>
      <c r="I91" s="243" t="s">
        <v>996</v>
      </c>
      <c r="J91" s="243">
        <v>50</v>
      </c>
      <c r="K91" s="255"/>
    </row>
    <row r="92" spans="2:11" s="1" customFormat="1" ht="15" customHeight="1">
      <c r="B92" s="266"/>
      <c r="C92" s="243" t="s">
        <v>1022</v>
      </c>
      <c r="D92" s="243"/>
      <c r="E92" s="243"/>
      <c r="F92" s="264" t="s">
        <v>1000</v>
      </c>
      <c r="G92" s="265"/>
      <c r="H92" s="243" t="s">
        <v>1023</v>
      </c>
      <c r="I92" s="243" t="s">
        <v>996</v>
      </c>
      <c r="J92" s="243">
        <v>255</v>
      </c>
      <c r="K92" s="255"/>
    </row>
    <row r="93" spans="2:11" s="1" customFormat="1" ht="15" customHeight="1">
      <c r="B93" s="266"/>
      <c r="C93" s="243" t="s">
        <v>1024</v>
      </c>
      <c r="D93" s="243"/>
      <c r="E93" s="243"/>
      <c r="F93" s="264" t="s">
        <v>994</v>
      </c>
      <c r="G93" s="265"/>
      <c r="H93" s="243" t="s">
        <v>1025</v>
      </c>
      <c r="I93" s="243" t="s">
        <v>1026</v>
      </c>
      <c r="J93" s="243"/>
      <c r="K93" s="255"/>
    </row>
    <row r="94" spans="2:11" s="1" customFormat="1" ht="15" customHeight="1">
      <c r="B94" s="266"/>
      <c r="C94" s="243" t="s">
        <v>1027</v>
      </c>
      <c r="D94" s="243"/>
      <c r="E94" s="243"/>
      <c r="F94" s="264" t="s">
        <v>994</v>
      </c>
      <c r="G94" s="265"/>
      <c r="H94" s="243" t="s">
        <v>1028</v>
      </c>
      <c r="I94" s="243" t="s">
        <v>1029</v>
      </c>
      <c r="J94" s="243"/>
      <c r="K94" s="255"/>
    </row>
    <row r="95" spans="2:11" s="1" customFormat="1" ht="15" customHeight="1">
      <c r="B95" s="266"/>
      <c r="C95" s="243" t="s">
        <v>1030</v>
      </c>
      <c r="D95" s="243"/>
      <c r="E95" s="243"/>
      <c r="F95" s="264" t="s">
        <v>994</v>
      </c>
      <c r="G95" s="265"/>
      <c r="H95" s="243" t="s">
        <v>1030</v>
      </c>
      <c r="I95" s="243" t="s">
        <v>1029</v>
      </c>
      <c r="J95" s="243"/>
      <c r="K95" s="255"/>
    </row>
    <row r="96" spans="2:11" s="1" customFormat="1" ht="15" customHeight="1">
      <c r="B96" s="266"/>
      <c r="C96" s="243" t="s">
        <v>38</v>
      </c>
      <c r="D96" s="243"/>
      <c r="E96" s="243"/>
      <c r="F96" s="264" t="s">
        <v>994</v>
      </c>
      <c r="G96" s="265"/>
      <c r="H96" s="243" t="s">
        <v>1031</v>
      </c>
      <c r="I96" s="243" t="s">
        <v>1029</v>
      </c>
      <c r="J96" s="243"/>
      <c r="K96" s="255"/>
    </row>
    <row r="97" spans="2:11" s="1" customFormat="1" ht="15" customHeight="1">
      <c r="B97" s="266"/>
      <c r="C97" s="243" t="s">
        <v>48</v>
      </c>
      <c r="D97" s="243"/>
      <c r="E97" s="243"/>
      <c r="F97" s="264" t="s">
        <v>994</v>
      </c>
      <c r="G97" s="265"/>
      <c r="H97" s="243" t="s">
        <v>1032</v>
      </c>
      <c r="I97" s="243" t="s">
        <v>1029</v>
      </c>
      <c r="J97" s="243"/>
      <c r="K97" s="255"/>
    </row>
    <row r="98" spans="2:11" s="1" customFormat="1" ht="15" customHeight="1">
      <c r="B98" s="269"/>
      <c r="C98" s="270"/>
      <c r="D98" s="270"/>
      <c r="E98" s="270"/>
      <c r="F98" s="270"/>
      <c r="G98" s="270"/>
      <c r="H98" s="270"/>
      <c r="I98" s="270"/>
      <c r="J98" s="270"/>
      <c r="K98" s="271"/>
    </row>
    <row r="99" spans="2:11" s="1" customFormat="1" ht="18.75" customHeight="1">
      <c r="B99" s="272"/>
      <c r="C99" s="273"/>
      <c r="D99" s="273"/>
      <c r="E99" s="273"/>
      <c r="F99" s="273"/>
      <c r="G99" s="273"/>
      <c r="H99" s="273"/>
      <c r="I99" s="273"/>
      <c r="J99" s="273"/>
      <c r="K99" s="272"/>
    </row>
    <row r="100" spans="2:11" s="1" customFormat="1" ht="18.75" customHeight="1">
      <c r="B100" s="250"/>
      <c r="C100" s="250"/>
      <c r="D100" s="250"/>
      <c r="E100" s="250"/>
      <c r="F100" s="250"/>
      <c r="G100" s="250"/>
      <c r="H100" s="250"/>
      <c r="I100" s="250"/>
      <c r="J100" s="250"/>
      <c r="K100" s="250"/>
    </row>
    <row r="101" spans="2:11" s="1" customFormat="1" ht="7.5" customHeight="1">
      <c r="B101" s="251"/>
      <c r="C101" s="252"/>
      <c r="D101" s="252"/>
      <c r="E101" s="252"/>
      <c r="F101" s="252"/>
      <c r="G101" s="252"/>
      <c r="H101" s="252"/>
      <c r="I101" s="252"/>
      <c r="J101" s="252"/>
      <c r="K101" s="253"/>
    </row>
    <row r="102" spans="2:11" s="1" customFormat="1" ht="45" customHeight="1">
      <c r="B102" s="254"/>
      <c r="C102" s="363" t="s">
        <v>1033</v>
      </c>
      <c r="D102" s="363"/>
      <c r="E102" s="363"/>
      <c r="F102" s="363"/>
      <c r="G102" s="363"/>
      <c r="H102" s="363"/>
      <c r="I102" s="363"/>
      <c r="J102" s="363"/>
      <c r="K102" s="255"/>
    </row>
    <row r="103" spans="2:11" s="1" customFormat="1" ht="17.25" customHeight="1">
      <c r="B103" s="254"/>
      <c r="C103" s="256" t="s">
        <v>988</v>
      </c>
      <c r="D103" s="256"/>
      <c r="E103" s="256"/>
      <c r="F103" s="256" t="s">
        <v>989</v>
      </c>
      <c r="G103" s="257"/>
      <c r="H103" s="256" t="s">
        <v>54</v>
      </c>
      <c r="I103" s="256" t="s">
        <v>57</v>
      </c>
      <c r="J103" s="256" t="s">
        <v>990</v>
      </c>
      <c r="K103" s="255"/>
    </row>
    <row r="104" spans="2:11" s="1" customFormat="1" ht="17.25" customHeight="1">
      <c r="B104" s="254"/>
      <c r="C104" s="258" t="s">
        <v>991</v>
      </c>
      <c r="D104" s="258"/>
      <c r="E104" s="258"/>
      <c r="F104" s="259" t="s">
        <v>992</v>
      </c>
      <c r="G104" s="260"/>
      <c r="H104" s="258"/>
      <c r="I104" s="258"/>
      <c r="J104" s="258" t="s">
        <v>993</v>
      </c>
      <c r="K104" s="255"/>
    </row>
    <row r="105" spans="2:11" s="1" customFormat="1" ht="5.25" customHeight="1">
      <c r="B105" s="254"/>
      <c r="C105" s="256"/>
      <c r="D105" s="256"/>
      <c r="E105" s="256"/>
      <c r="F105" s="256"/>
      <c r="G105" s="274"/>
      <c r="H105" s="256"/>
      <c r="I105" s="256"/>
      <c r="J105" s="256"/>
      <c r="K105" s="255"/>
    </row>
    <row r="106" spans="2:11" s="1" customFormat="1" ht="15" customHeight="1">
      <c r="B106" s="254"/>
      <c r="C106" s="243" t="s">
        <v>53</v>
      </c>
      <c r="D106" s="263"/>
      <c r="E106" s="263"/>
      <c r="F106" s="264" t="s">
        <v>994</v>
      </c>
      <c r="G106" s="243"/>
      <c r="H106" s="243" t="s">
        <v>1034</v>
      </c>
      <c r="I106" s="243" t="s">
        <v>996</v>
      </c>
      <c r="J106" s="243">
        <v>20</v>
      </c>
      <c r="K106" s="255"/>
    </row>
    <row r="107" spans="2:11" s="1" customFormat="1" ht="15" customHeight="1">
      <c r="B107" s="254"/>
      <c r="C107" s="243" t="s">
        <v>997</v>
      </c>
      <c r="D107" s="243"/>
      <c r="E107" s="243"/>
      <c r="F107" s="264" t="s">
        <v>994</v>
      </c>
      <c r="G107" s="243"/>
      <c r="H107" s="243" t="s">
        <v>1034</v>
      </c>
      <c r="I107" s="243" t="s">
        <v>996</v>
      </c>
      <c r="J107" s="243">
        <v>120</v>
      </c>
      <c r="K107" s="255"/>
    </row>
    <row r="108" spans="2:11" s="1" customFormat="1" ht="15" customHeight="1">
      <c r="B108" s="266"/>
      <c r="C108" s="243" t="s">
        <v>999</v>
      </c>
      <c r="D108" s="243"/>
      <c r="E108" s="243"/>
      <c r="F108" s="264" t="s">
        <v>1000</v>
      </c>
      <c r="G108" s="243"/>
      <c r="H108" s="243" t="s">
        <v>1034</v>
      </c>
      <c r="I108" s="243" t="s">
        <v>996</v>
      </c>
      <c r="J108" s="243">
        <v>50</v>
      </c>
      <c r="K108" s="255"/>
    </row>
    <row r="109" spans="2:11" s="1" customFormat="1" ht="15" customHeight="1">
      <c r="B109" s="266"/>
      <c r="C109" s="243" t="s">
        <v>1002</v>
      </c>
      <c r="D109" s="243"/>
      <c r="E109" s="243"/>
      <c r="F109" s="264" t="s">
        <v>994</v>
      </c>
      <c r="G109" s="243"/>
      <c r="H109" s="243" t="s">
        <v>1034</v>
      </c>
      <c r="I109" s="243" t="s">
        <v>1004</v>
      </c>
      <c r="J109" s="243"/>
      <c r="K109" s="255"/>
    </row>
    <row r="110" spans="2:11" s="1" customFormat="1" ht="15" customHeight="1">
      <c r="B110" s="266"/>
      <c r="C110" s="243" t="s">
        <v>1013</v>
      </c>
      <c r="D110" s="243"/>
      <c r="E110" s="243"/>
      <c r="F110" s="264" t="s">
        <v>1000</v>
      </c>
      <c r="G110" s="243"/>
      <c r="H110" s="243" t="s">
        <v>1034</v>
      </c>
      <c r="I110" s="243" t="s">
        <v>996</v>
      </c>
      <c r="J110" s="243">
        <v>50</v>
      </c>
      <c r="K110" s="255"/>
    </row>
    <row r="111" spans="2:11" s="1" customFormat="1" ht="15" customHeight="1">
      <c r="B111" s="266"/>
      <c r="C111" s="243" t="s">
        <v>1021</v>
      </c>
      <c r="D111" s="243"/>
      <c r="E111" s="243"/>
      <c r="F111" s="264" t="s">
        <v>1000</v>
      </c>
      <c r="G111" s="243"/>
      <c r="H111" s="243" t="s">
        <v>1034</v>
      </c>
      <c r="I111" s="243" t="s">
        <v>996</v>
      </c>
      <c r="J111" s="243">
        <v>50</v>
      </c>
      <c r="K111" s="255"/>
    </row>
    <row r="112" spans="2:11" s="1" customFormat="1" ht="15" customHeight="1">
      <c r="B112" s="266"/>
      <c r="C112" s="243" t="s">
        <v>1019</v>
      </c>
      <c r="D112" s="243"/>
      <c r="E112" s="243"/>
      <c r="F112" s="264" t="s">
        <v>1000</v>
      </c>
      <c r="G112" s="243"/>
      <c r="H112" s="243" t="s">
        <v>1034</v>
      </c>
      <c r="I112" s="243" t="s">
        <v>996</v>
      </c>
      <c r="J112" s="243">
        <v>50</v>
      </c>
      <c r="K112" s="255"/>
    </row>
    <row r="113" spans="2:11" s="1" customFormat="1" ht="15" customHeight="1">
      <c r="B113" s="266"/>
      <c r="C113" s="243" t="s">
        <v>53</v>
      </c>
      <c r="D113" s="243"/>
      <c r="E113" s="243"/>
      <c r="F113" s="264" t="s">
        <v>994</v>
      </c>
      <c r="G113" s="243"/>
      <c r="H113" s="243" t="s">
        <v>1035</v>
      </c>
      <c r="I113" s="243" t="s">
        <v>996</v>
      </c>
      <c r="J113" s="243">
        <v>20</v>
      </c>
      <c r="K113" s="255"/>
    </row>
    <row r="114" spans="2:11" s="1" customFormat="1" ht="15" customHeight="1">
      <c r="B114" s="266"/>
      <c r="C114" s="243" t="s">
        <v>1036</v>
      </c>
      <c r="D114" s="243"/>
      <c r="E114" s="243"/>
      <c r="F114" s="264" t="s">
        <v>994</v>
      </c>
      <c r="G114" s="243"/>
      <c r="H114" s="243" t="s">
        <v>1037</v>
      </c>
      <c r="I114" s="243" t="s">
        <v>996</v>
      </c>
      <c r="J114" s="243">
        <v>120</v>
      </c>
      <c r="K114" s="255"/>
    </row>
    <row r="115" spans="2:11" s="1" customFormat="1" ht="15" customHeight="1">
      <c r="B115" s="266"/>
      <c r="C115" s="243" t="s">
        <v>38</v>
      </c>
      <c r="D115" s="243"/>
      <c r="E115" s="243"/>
      <c r="F115" s="264" t="s">
        <v>994</v>
      </c>
      <c r="G115" s="243"/>
      <c r="H115" s="243" t="s">
        <v>1038</v>
      </c>
      <c r="I115" s="243" t="s">
        <v>1029</v>
      </c>
      <c r="J115" s="243"/>
      <c r="K115" s="255"/>
    </row>
    <row r="116" spans="2:11" s="1" customFormat="1" ht="15" customHeight="1">
      <c r="B116" s="266"/>
      <c r="C116" s="243" t="s">
        <v>48</v>
      </c>
      <c r="D116" s="243"/>
      <c r="E116" s="243"/>
      <c r="F116" s="264" t="s">
        <v>994</v>
      </c>
      <c r="G116" s="243"/>
      <c r="H116" s="243" t="s">
        <v>1039</v>
      </c>
      <c r="I116" s="243" t="s">
        <v>1029</v>
      </c>
      <c r="J116" s="243"/>
      <c r="K116" s="255"/>
    </row>
    <row r="117" spans="2:11" s="1" customFormat="1" ht="15" customHeight="1">
      <c r="B117" s="266"/>
      <c r="C117" s="243" t="s">
        <v>57</v>
      </c>
      <c r="D117" s="243"/>
      <c r="E117" s="243"/>
      <c r="F117" s="264" t="s">
        <v>994</v>
      </c>
      <c r="G117" s="243"/>
      <c r="H117" s="243" t="s">
        <v>1040</v>
      </c>
      <c r="I117" s="243" t="s">
        <v>1041</v>
      </c>
      <c r="J117" s="243"/>
      <c r="K117" s="255"/>
    </row>
    <row r="118" spans="2:11" s="1" customFormat="1" ht="15" customHeight="1">
      <c r="B118" s="269"/>
      <c r="C118" s="275"/>
      <c r="D118" s="275"/>
      <c r="E118" s="275"/>
      <c r="F118" s="275"/>
      <c r="G118" s="275"/>
      <c r="H118" s="275"/>
      <c r="I118" s="275"/>
      <c r="J118" s="275"/>
      <c r="K118" s="271"/>
    </row>
    <row r="119" spans="2:11" s="1" customFormat="1" ht="18.75" customHeight="1">
      <c r="B119" s="276"/>
      <c r="C119" s="277"/>
      <c r="D119" s="277"/>
      <c r="E119" s="277"/>
      <c r="F119" s="278"/>
      <c r="G119" s="277"/>
      <c r="H119" s="277"/>
      <c r="I119" s="277"/>
      <c r="J119" s="277"/>
      <c r="K119" s="276"/>
    </row>
    <row r="120" spans="2:11" s="1" customFormat="1" ht="18.75" customHeight="1">
      <c r="B120" s="250"/>
      <c r="C120" s="250"/>
      <c r="D120" s="250"/>
      <c r="E120" s="250"/>
      <c r="F120" s="250"/>
      <c r="G120" s="250"/>
      <c r="H120" s="250"/>
      <c r="I120" s="250"/>
      <c r="J120" s="250"/>
      <c r="K120" s="250"/>
    </row>
    <row r="121" spans="2:11" s="1" customFormat="1" ht="7.5" customHeight="1">
      <c r="B121" s="279"/>
      <c r="C121" s="280"/>
      <c r="D121" s="280"/>
      <c r="E121" s="280"/>
      <c r="F121" s="280"/>
      <c r="G121" s="280"/>
      <c r="H121" s="280"/>
      <c r="I121" s="280"/>
      <c r="J121" s="280"/>
      <c r="K121" s="281"/>
    </row>
    <row r="122" spans="2:11" s="1" customFormat="1" ht="45" customHeight="1">
      <c r="B122" s="282"/>
      <c r="C122" s="364" t="s">
        <v>1042</v>
      </c>
      <c r="D122" s="364"/>
      <c r="E122" s="364"/>
      <c r="F122" s="364"/>
      <c r="G122" s="364"/>
      <c r="H122" s="364"/>
      <c r="I122" s="364"/>
      <c r="J122" s="364"/>
      <c r="K122" s="283"/>
    </row>
    <row r="123" spans="2:11" s="1" customFormat="1" ht="17.25" customHeight="1">
      <c r="B123" s="284"/>
      <c r="C123" s="256" t="s">
        <v>988</v>
      </c>
      <c r="D123" s="256"/>
      <c r="E123" s="256"/>
      <c r="F123" s="256" t="s">
        <v>989</v>
      </c>
      <c r="G123" s="257"/>
      <c r="H123" s="256" t="s">
        <v>54</v>
      </c>
      <c r="I123" s="256" t="s">
        <v>57</v>
      </c>
      <c r="J123" s="256" t="s">
        <v>990</v>
      </c>
      <c r="K123" s="285"/>
    </row>
    <row r="124" spans="2:11" s="1" customFormat="1" ht="17.25" customHeight="1">
      <c r="B124" s="284"/>
      <c r="C124" s="258" t="s">
        <v>991</v>
      </c>
      <c r="D124" s="258"/>
      <c r="E124" s="258"/>
      <c r="F124" s="259" t="s">
        <v>992</v>
      </c>
      <c r="G124" s="260"/>
      <c r="H124" s="258"/>
      <c r="I124" s="258"/>
      <c r="J124" s="258" t="s">
        <v>993</v>
      </c>
      <c r="K124" s="285"/>
    </row>
    <row r="125" spans="2:11" s="1" customFormat="1" ht="5.25" customHeight="1">
      <c r="B125" s="286"/>
      <c r="C125" s="261"/>
      <c r="D125" s="261"/>
      <c r="E125" s="261"/>
      <c r="F125" s="261"/>
      <c r="G125" s="287"/>
      <c r="H125" s="261"/>
      <c r="I125" s="261"/>
      <c r="J125" s="261"/>
      <c r="K125" s="288"/>
    </row>
    <row r="126" spans="2:11" s="1" customFormat="1" ht="15" customHeight="1">
      <c r="B126" s="286"/>
      <c r="C126" s="243" t="s">
        <v>997</v>
      </c>
      <c r="D126" s="263"/>
      <c r="E126" s="263"/>
      <c r="F126" s="264" t="s">
        <v>994</v>
      </c>
      <c r="G126" s="243"/>
      <c r="H126" s="243" t="s">
        <v>1034</v>
      </c>
      <c r="I126" s="243" t="s">
        <v>996</v>
      </c>
      <c r="J126" s="243">
        <v>120</v>
      </c>
      <c r="K126" s="289"/>
    </row>
    <row r="127" spans="2:11" s="1" customFormat="1" ht="15" customHeight="1">
      <c r="B127" s="286"/>
      <c r="C127" s="243" t="s">
        <v>1043</v>
      </c>
      <c r="D127" s="243"/>
      <c r="E127" s="243"/>
      <c r="F127" s="264" t="s">
        <v>994</v>
      </c>
      <c r="G127" s="243"/>
      <c r="H127" s="243" t="s">
        <v>1044</v>
      </c>
      <c r="I127" s="243" t="s">
        <v>996</v>
      </c>
      <c r="J127" s="243" t="s">
        <v>1045</v>
      </c>
      <c r="K127" s="289"/>
    </row>
    <row r="128" spans="2:11" s="1" customFormat="1" ht="15" customHeight="1">
      <c r="B128" s="286"/>
      <c r="C128" s="243" t="s">
        <v>942</v>
      </c>
      <c r="D128" s="243"/>
      <c r="E128" s="243"/>
      <c r="F128" s="264" t="s">
        <v>994</v>
      </c>
      <c r="G128" s="243"/>
      <c r="H128" s="243" t="s">
        <v>1046</v>
      </c>
      <c r="I128" s="243" t="s">
        <v>996</v>
      </c>
      <c r="J128" s="243" t="s">
        <v>1045</v>
      </c>
      <c r="K128" s="289"/>
    </row>
    <row r="129" spans="2:11" s="1" customFormat="1" ht="15" customHeight="1">
      <c r="B129" s="286"/>
      <c r="C129" s="243" t="s">
        <v>1005</v>
      </c>
      <c r="D129" s="243"/>
      <c r="E129" s="243"/>
      <c r="F129" s="264" t="s">
        <v>1000</v>
      </c>
      <c r="G129" s="243"/>
      <c r="H129" s="243" t="s">
        <v>1006</v>
      </c>
      <c r="I129" s="243" t="s">
        <v>996</v>
      </c>
      <c r="J129" s="243">
        <v>15</v>
      </c>
      <c r="K129" s="289"/>
    </row>
    <row r="130" spans="2:11" s="1" customFormat="1" ht="15" customHeight="1">
      <c r="B130" s="286"/>
      <c r="C130" s="267" t="s">
        <v>1007</v>
      </c>
      <c r="D130" s="267"/>
      <c r="E130" s="267"/>
      <c r="F130" s="268" t="s">
        <v>1000</v>
      </c>
      <c r="G130" s="267"/>
      <c r="H130" s="267" t="s">
        <v>1008</v>
      </c>
      <c r="I130" s="267" t="s">
        <v>996</v>
      </c>
      <c r="J130" s="267">
        <v>15</v>
      </c>
      <c r="K130" s="289"/>
    </row>
    <row r="131" spans="2:11" s="1" customFormat="1" ht="15" customHeight="1">
      <c r="B131" s="286"/>
      <c r="C131" s="267" t="s">
        <v>1009</v>
      </c>
      <c r="D131" s="267"/>
      <c r="E131" s="267"/>
      <c r="F131" s="268" t="s">
        <v>1000</v>
      </c>
      <c r="G131" s="267"/>
      <c r="H131" s="267" t="s">
        <v>1010</v>
      </c>
      <c r="I131" s="267" t="s">
        <v>996</v>
      </c>
      <c r="J131" s="267">
        <v>20</v>
      </c>
      <c r="K131" s="289"/>
    </row>
    <row r="132" spans="2:11" s="1" customFormat="1" ht="15" customHeight="1">
      <c r="B132" s="286"/>
      <c r="C132" s="267" t="s">
        <v>1011</v>
      </c>
      <c r="D132" s="267"/>
      <c r="E132" s="267"/>
      <c r="F132" s="268" t="s">
        <v>1000</v>
      </c>
      <c r="G132" s="267"/>
      <c r="H132" s="267" t="s">
        <v>1012</v>
      </c>
      <c r="I132" s="267" t="s">
        <v>996</v>
      </c>
      <c r="J132" s="267">
        <v>20</v>
      </c>
      <c r="K132" s="289"/>
    </row>
    <row r="133" spans="2:11" s="1" customFormat="1" ht="15" customHeight="1">
      <c r="B133" s="286"/>
      <c r="C133" s="243" t="s">
        <v>999</v>
      </c>
      <c r="D133" s="243"/>
      <c r="E133" s="243"/>
      <c r="F133" s="264" t="s">
        <v>1000</v>
      </c>
      <c r="G133" s="243"/>
      <c r="H133" s="243" t="s">
        <v>1034</v>
      </c>
      <c r="I133" s="243" t="s">
        <v>996</v>
      </c>
      <c r="J133" s="243">
        <v>50</v>
      </c>
      <c r="K133" s="289"/>
    </row>
    <row r="134" spans="2:11" s="1" customFormat="1" ht="15" customHeight="1">
      <c r="B134" s="286"/>
      <c r="C134" s="243" t="s">
        <v>1013</v>
      </c>
      <c r="D134" s="243"/>
      <c r="E134" s="243"/>
      <c r="F134" s="264" t="s">
        <v>1000</v>
      </c>
      <c r="G134" s="243"/>
      <c r="H134" s="243" t="s">
        <v>1034</v>
      </c>
      <c r="I134" s="243" t="s">
        <v>996</v>
      </c>
      <c r="J134" s="243">
        <v>50</v>
      </c>
      <c r="K134" s="289"/>
    </row>
    <row r="135" spans="2:11" s="1" customFormat="1" ht="15" customHeight="1">
      <c r="B135" s="286"/>
      <c r="C135" s="243" t="s">
        <v>1019</v>
      </c>
      <c r="D135" s="243"/>
      <c r="E135" s="243"/>
      <c r="F135" s="264" t="s">
        <v>1000</v>
      </c>
      <c r="G135" s="243"/>
      <c r="H135" s="243" t="s">
        <v>1034</v>
      </c>
      <c r="I135" s="243" t="s">
        <v>996</v>
      </c>
      <c r="J135" s="243">
        <v>50</v>
      </c>
      <c r="K135" s="289"/>
    </row>
    <row r="136" spans="2:11" s="1" customFormat="1" ht="15" customHeight="1">
      <c r="B136" s="286"/>
      <c r="C136" s="243" t="s">
        <v>1021</v>
      </c>
      <c r="D136" s="243"/>
      <c r="E136" s="243"/>
      <c r="F136" s="264" t="s">
        <v>1000</v>
      </c>
      <c r="G136" s="243"/>
      <c r="H136" s="243" t="s">
        <v>1034</v>
      </c>
      <c r="I136" s="243" t="s">
        <v>996</v>
      </c>
      <c r="J136" s="243">
        <v>50</v>
      </c>
      <c r="K136" s="289"/>
    </row>
    <row r="137" spans="2:11" s="1" customFormat="1" ht="15" customHeight="1">
      <c r="B137" s="286"/>
      <c r="C137" s="243" t="s">
        <v>1022</v>
      </c>
      <c r="D137" s="243"/>
      <c r="E137" s="243"/>
      <c r="F137" s="264" t="s">
        <v>1000</v>
      </c>
      <c r="G137" s="243"/>
      <c r="H137" s="243" t="s">
        <v>1047</v>
      </c>
      <c r="I137" s="243" t="s">
        <v>996</v>
      </c>
      <c r="J137" s="243">
        <v>255</v>
      </c>
      <c r="K137" s="289"/>
    </row>
    <row r="138" spans="2:11" s="1" customFormat="1" ht="15" customHeight="1">
      <c r="B138" s="286"/>
      <c r="C138" s="243" t="s">
        <v>1024</v>
      </c>
      <c r="D138" s="243"/>
      <c r="E138" s="243"/>
      <c r="F138" s="264" t="s">
        <v>994</v>
      </c>
      <c r="G138" s="243"/>
      <c r="H138" s="243" t="s">
        <v>1048</v>
      </c>
      <c r="I138" s="243" t="s">
        <v>1026</v>
      </c>
      <c r="J138" s="243"/>
      <c r="K138" s="289"/>
    </row>
    <row r="139" spans="2:11" s="1" customFormat="1" ht="15" customHeight="1">
      <c r="B139" s="286"/>
      <c r="C139" s="243" t="s">
        <v>1027</v>
      </c>
      <c r="D139" s="243"/>
      <c r="E139" s="243"/>
      <c r="F139" s="264" t="s">
        <v>994</v>
      </c>
      <c r="G139" s="243"/>
      <c r="H139" s="243" t="s">
        <v>1049</v>
      </c>
      <c r="I139" s="243" t="s">
        <v>1029</v>
      </c>
      <c r="J139" s="243"/>
      <c r="K139" s="289"/>
    </row>
    <row r="140" spans="2:11" s="1" customFormat="1" ht="15" customHeight="1">
      <c r="B140" s="286"/>
      <c r="C140" s="243" t="s">
        <v>1030</v>
      </c>
      <c r="D140" s="243"/>
      <c r="E140" s="243"/>
      <c r="F140" s="264" t="s">
        <v>994</v>
      </c>
      <c r="G140" s="243"/>
      <c r="H140" s="243" t="s">
        <v>1030</v>
      </c>
      <c r="I140" s="243" t="s">
        <v>1029</v>
      </c>
      <c r="J140" s="243"/>
      <c r="K140" s="289"/>
    </row>
    <row r="141" spans="2:11" s="1" customFormat="1" ht="15" customHeight="1">
      <c r="B141" s="286"/>
      <c r="C141" s="243" t="s">
        <v>38</v>
      </c>
      <c r="D141" s="243"/>
      <c r="E141" s="243"/>
      <c r="F141" s="264" t="s">
        <v>994</v>
      </c>
      <c r="G141" s="243"/>
      <c r="H141" s="243" t="s">
        <v>1050</v>
      </c>
      <c r="I141" s="243" t="s">
        <v>1029</v>
      </c>
      <c r="J141" s="243"/>
      <c r="K141" s="289"/>
    </row>
    <row r="142" spans="2:11" s="1" customFormat="1" ht="15" customHeight="1">
      <c r="B142" s="286"/>
      <c r="C142" s="243" t="s">
        <v>1051</v>
      </c>
      <c r="D142" s="243"/>
      <c r="E142" s="243"/>
      <c r="F142" s="264" t="s">
        <v>994</v>
      </c>
      <c r="G142" s="243"/>
      <c r="H142" s="243" t="s">
        <v>1052</v>
      </c>
      <c r="I142" s="243" t="s">
        <v>1029</v>
      </c>
      <c r="J142" s="243"/>
      <c r="K142" s="289"/>
    </row>
    <row r="143" spans="2:11" s="1" customFormat="1" ht="15" customHeight="1">
      <c r="B143" s="290"/>
      <c r="C143" s="291"/>
      <c r="D143" s="291"/>
      <c r="E143" s="291"/>
      <c r="F143" s="291"/>
      <c r="G143" s="291"/>
      <c r="H143" s="291"/>
      <c r="I143" s="291"/>
      <c r="J143" s="291"/>
      <c r="K143" s="292"/>
    </row>
    <row r="144" spans="2:11" s="1" customFormat="1" ht="18.75" customHeight="1">
      <c r="B144" s="277"/>
      <c r="C144" s="277"/>
      <c r="D144" s="277"/>
      <c r="E144" s="277"/>
      <c r="F144" s="278"/>
      <c r="G144" s="277"/>
      <c r="H144" s="277"/>
      <c r="I144" s="277"/>
      <c r="J144" s="277"/>
      <c r="K144" s="277"/>
    </row>
    <row r="145" spans="2:11" s="1" customFormat="1" ht="18.75" customHeight="1">
      <c r="B145" s="250"/>
      <c r="C145" s="250"/>
      <c r="D145" s="250"/>
      <c r="E145" s="250"/>
      <c r="F145" s="250"/>
      <c r="G145" s="250"/>
      <c r="H145" s="250"/>
      <c r="I145" s="250"/>
      <c r="J145" s="250"/>
      <c r="K145" s="250"/>
    </row>
    <row r="146" spans="2:11" s="1" customFormat="1" ht="7.5" customHeight="1">
      <c r="B146" s="251"/>
      <c r="C146" s="252"/>
      <c r="D146" s="252"/>
      <c r="E146" s="252"/>
      <c r="F146" s="252"/>
      <c r="G146" s="252"/>
      <c r="H146" s="252"/>
      <c r="I146" s="252"/>
      <c r="J146" s="252"/>
      <c r="K146" s="253"/>
    </row>
    <row r="147" spans="2:11" s="1" customFormat="1" ht="45" customHeight="1">
      <c r="B147" s="254"/>
      <c r="C147" s="363" t="s">
        <v>1053</v>
      </c>
      <c r="D147" s="363"/>
      <c r="E147" s="363"/>
      <c r="F147" s="363"/>
      <c r="G147" s="363"/>
      <c r="H147" s="363"/>
      <c r="I147" s="363"/>
      <c r="J147" s="363"/>
      <c r="K147" s="255"/>
    </row>
    <row r="148" spans="2:11" s="1" customFormat="1" ht="17.25" customHeight="1">
      <c r="B148" s="254"/>
      <c r="C148" s="256" t="s">
        <v>988</v>
      </c>
      <c r="D148" s="256"/>
      <c r="E148" s="256"/>
      <c r="F148" s="256" t="s">
        <v>989</v>
      </c>
      <c r="G148" s="257"/>
      <c r="H148" s="256" t="s">
        <v>54</v>
      </c>
      <c r="I148" s="256" t="s">
        <v>57</v>
      </c>
      <c r="J148" s="256" t="s">
        <v>990</v>
      </c>
      <c r="K148" s="255"/>
    </row>
    <row r="149" spans="2:11" s="1" customFormat="1" ht="17.25" customHeight="1">
      <c r="B149" s="254"/>
      <c r="C149" s="258" t="s">
        <v>991</v>
      </c>
      <c r="D149" s="258"/>
      <c r="E149" s="258"/>
      <c r="F149" s="259" t="s">
        <v>992</v>
      </c>
      <c r="G149" s="260"/>
      <c r="H149" s="258"/>
      <c r="I149" s="258"/>
      <c r="J149" s="258" t="s">
        <v>993</v>
      </c>
      <c r="K149" s="255"/>
    </row>
    <row r="150" spans="2:11" s="1" customFormat="1" ht="5.25" customHeight="1">
      <c r="B150" s="266"/>
      <c r="C150" s="261"/>
      <c r="D150" s="261"/>
      <c r="E150" s="261"/>
      <c r="F150" s="261"/>
      <c r="G150" s="262"/>
      <c r="H150" s="261"/>
      <c r="I150" s="261"/>
      <c r="J150" s="261"/>
      <c r="K150" s="289"/>
    </row>
    <row r="151" spans="2:11" s="1" customFormat="1" ht="15" customHeight="1">
      <c r="B151" s="266"/>
      <c r="C151" s="293" t="s">
        <v>997</v>
      </c>
      <c r="D151" s="243"/>
      <c r="E151" s="243"/>
      <c r="F151" s="294" t="s">
        <v>994</v>
      </c>
      <c r="G151" s="243"/>
      <c r="H151" s="293" t="s">
        <v>1034</v>
      </c>
      <c r="I151" s="293" t="s">
        <v>996</v>
      </c>
      <c r="J151" s="293">
        <v>120</v>
      </c>
      <c r="K151" s="289"/>
    </row>
    <row r="152" spans="2:11" s="1" customFormat="1" ht="15" customHeight="1">
      <c r="B152" s="266"/>
      <c r="C152" s="293" t="s">
        <v>1043</v>
      </c>
      <c r="D152" s="243"/>
      <c r="E152" s="243"/>
      <c r="F152" s="294" t="s">
        <v>994</v>
      </c>
      <c r="G152" s="243"/>
      <c r="H152" s="293" t="s">
        <v>1054</v>
      </c>
      <c r="I152" s="293" t="s">
        <v>996</v>
      </c>
      <c r="J152" s="293" t="s">
        <v>1045</v>
      </c>
      <c r="K152" s="289"/>
    </row>
    <row r="153" spans="2:11" s="1" customFormat="1" ht="15" customHeight="1">
      <c r="B153" s="266"/>
      <c r="C153" s="293" t="s">
        <v>942</v>
      </c>
      <c r="D153" s="243"/>
      <c r="E153" s="243"/>
      <c r="F153" s="294" t="s">
        <v>994</v>
      </c>
      <c r="G153" s="243"/>
      <c r="H153" s="293" t="s">
        <v>1055</v>
      </c>
      <c r="I153" s="293" t="s">
        <v>996</v>
      </c>
      <c r="J153" s="293" t="s">
        <v>1045</v>
      </c>
      <c r="K153" s="289"/>
    </row>
    <row r="154" spans="2:11" s="1" customFormat="1" ht="15" customHeight="1">
      <c r="B154" s="266"/>
      <c r="C154" s="293" t="s">
        <v>999</v>
      </c>
      <c r="D154" s="243"/>
      <c r="E154" s="243"/>
      <c r="F154" s="294" t="s">
        <v>1000</v>
      </c>
      <c r="G154" s="243"/>
      <c r="H154" s="293" t="s">
        <v>1034</v>
      </c>
      <c r="I154" s="293" t="s">
        <v>996</v>
      </c>
      <c r="J154" s="293">
        <v>50</v>
      </c>
      <c r="K154" s="289"/>
    </row>
    <row r="155" spans="2:11" s="1" customFormat="1" ht="15" customHeight="1">
      <c r="B155" s="266"/>
      <c r="C155" s="293" t="s">
        <v>1002</v>
      </c>
      <c r="D155" s="243"/>
      <c r="E155" s="243"/>
      <c r="F155" s="294" t="s">
        <v>994</v>
      </c>
      <c r="G155" s="243"/>
      <c r="H155" s="293" t="s">
        <v>1034</v>
      </c>
      <c r="I155" s="293" t="s">
        <v>1004</v>
      </c>
      <c r="J155" s="293"/>
      <c r="K155" s="289"/>
    </row>
    <row r="156" spans="2:11" s="1" customFormat="1" ht="15" customHeight="1">
      <c r="B156" s="266"/>
      <c r="C156" s="293" t="s">
        <v>1013</v>
      </c>
      <c r="D156" s="243"/>
      <c r="E156" s="243"/>
      <c r="F156" s="294" t="s">
        <v>1000</v>
      </c>
      <c r="G156" s="243"/>
      <c r="H156" s="293" t="s">
        <v>1034</v>
      </c>
      <c r="I156" s="293" t="s">
        <v>996</v>
      </c>
      <c r="J156" s="293">
        <v>50</v>
      </c>
      <c r="K156" s="289"/>
    </row>
    <row r="157" spans="2:11" s="1" customFormat="1" ht="15" customHeight="1">
      <c r="B157" s="266"/>
      <c r="C157" s="293" t="s">
        <v>1021</v>
      </c>
      <c r="D157" s="243"/>
      <c r="E157" s="243"/>
      <c r="F157" s="294" t="s">
        <v>1000</v>
      </c>
      <c r="G157" s="243"/>
      <c r="H157" s="293" t="s">
        <v>1034</v>
      </c>
      <c r="I157" s="293" t="s">
        <v>996</v>
      </c>
      <c r="J157" s="293">
        <v>50</v>
      </c>
      <c r="K157" s="289"/>
    </row>
    <row r="158" spans="2:11" s="1" customFormat="1" ht="15" customHeight="1">
      <c r="B158" s="266"/>
      <c r="C158" s="293" t="s">
        <v>1019</v>
      </c>
      <c r="D158" s="243"/>
      <c r="E158" s="243"/>
      <c r="F158" s="294" t="s">
        <v>1000</v>
      </c>
      <c r="G158" s="243"/>
      <c r="H158" s="293" t="s">
        <v>1034</v>
      </c>
      <c r="I158" s="293" t="s">
        <v>996</v>
      </c>
      <c r="J158" s="293">
        <v>50</v>
      </c>
      <c r="K158" s="289"/>
    </row>
    <row r="159" spans="2:11" s="1" customFormat="1" ht="15" customHeight="1">
      <c r="B159" s="266"/>
      <c r="C159" s="293" t="s">
        <v>93</v>
      </c>
      <c r="D159" s="243"/>
      <c r="E159" s="243"/>
      <c r="F159" s="294" t="s">
        <v>994</v>
      </c>
      <c r="G159" s="243"/>
      <c r="H159" s="293" t="s">
        <v>1056</v>
      </c>
      <c r="I159" s="293" t="s">
        <v>996</v>
      </c>
      <c r="J159" s="293" t="s">
        <v>1057</v>
      </c>
      <c r="K159" s="289"/>
    </row>
    <row r="160" spans="2:11" s="1" customFormat="1" ht="15" customHeight="1">
      <c r="B160" s="266"/>
      <c r="C160" s="293" t="s">
        <v>1058</v>
      </c>
      <c r="D160" s="243"/>
      <c r="E160" s="243"/>
      <c r="F160" s="294" t="s">
        <v>994</v>
      </c>
      <c r="G160" s="243"/>
      <c r="H160" s="293" t="s">
        <v>1059</v>
      </c>
      <c r="I160" s="293" t="s">
        <v>1029</v>
      </c>
      <c r="J160" s="293"/>
      <c r="K160" s="289"/>
    </row>
    <row r="161" spans="2:11" s="1" customFormat="1" ht="15" customHeight="1">
      <c r="B161" s="295"/>
      <c r="C161" s="296"/>
      <c r="D161" s="296"/>
      <c r="E161" s="296"/>
      <c r="F161" s="296"/>
      <c r="G161" s="296"/>
      <c r="H161" s="296"/>
      <c r="I161" s="296"/>
      <c r="J161" s="296"/>
      <c r="K161" s="297"/>
    </row>
    <row r="162" spans="2:11" s="1" customFormat="1" ht="18.75" customHeight="1">
      <c r="B162" s="277"/>
      <c r="C162" s="287"/>
      <c r="D162" s="287"/>
      <c r="E162" s="287"/>
      <c r="F162" s="298"/>
      <c r="G162" s="287"/>
      <c r="H162" s="287"/>
      <c r="I162" s="287"/>
      <c r="J162" s="287"/>
      <c r="K162" s="277"/>
    </row>
    <row r="163" spans="2:11" s="1" customFormat="1" ht="18.75" customHeight="1">
      <c r="B163" s="277"/>
      <c r="C163" s="287"/>
      <c r="D163" s="287"/>
      <c r="E163" s="287"/>
      <c r="F163" s="298"/>
      <c r="G163" s="287"/>
      <c r="H163" s="287"/>
      <c r="I163" s="287"/>
      <c r="J163" s="287"/>
      <c r="K163" s="277"/>
    </row>
    <row r="164" spans="2:11" s="1" customFormat="1" ht="18.75" customHeight="1">
      <c r="B164" s="277"/>
      <c r="C164" s="287"/>
      <c r="D164" s="287"/>
      <c r="E164" s="287"/>
      <c r="F164" s="298"/>
      <c r="G164" s="287"/>
      <c r="H164" s="287"/>
      <c r="I164" s="287"/>
      <c r="J164" s="287"/>
      <c r="K164" s="277"/>
    </row>
    <row r="165" spans="2:11" s="1" customFormat="1" ht="18.75" customHeight="1">
      <c r="B165" s="277"/>
      <c r="C165" s="287"/>
      <c r="D165" s="287"/>
      <c r="E165" s="287"/>
      <c r="F165" s="298"/>
      <c r="G165" s="287"/>
      <c r="H165" s="287"/>
      <c r="I165" s="287"/>
      <c r="J165" s="287"/>
      <c r="K165" s="277"/>
    </row>
    <row r="166" spans="2:11" s="1" customFormat="1" ht="18.75" customHeight="1">
      <c r="B166" s="277"/>
      <c r="C166" s="287"/>
      <c r="D166" s="287"/>
      <c r="E166" s="287"/>
      <c r="F166" s="298"/>
      <c r="G166" s="287"/>
      <c r="H166" s="287"/>
      <c r="I166" s="287"/>
      <c r="J166" s="287"/>
      <c r="K166" s="277"/>
    </row>
    <row r="167" spans="2:11" s="1" customFormat="1" ht="18.75" customHeight="1">
      <c r="B167" s="277"/>
      <c r="C167" s="287"/>
      <c r="D167" s="287"/>
      <c r="E167" s="287"/>
      <c r="F167" s="298"/>
      <c r="G167" s="287"/>
      <c r="H167" s="287"/>
      <c r="I167" s="287"/>
      <c r="J167" s="287"/>
      <c r="K167" s="277"/>
    </row>
    <row r="168" spans="2:11" s="1" customFormat="1" ht="18.75" customHeight="1">
      <c r="B168" s="277"/>
      <c r="C168" s="287"/>
      <c r="D168" s="287"/>
      <c r="E168" s="287"/>
      <c r="F168" s="298"/>
      <c r="G168" s="287"/>
      <c r="H168" s="287"/>
      <c r="I168" s="287"/>
      <c r="J168" s="287"/>
      <c r="K168" s="277"/>
    </row>
    <row r="169" spans="2:11" s="1" customFormat="1" ht="18.75" customHeight="1">
      <c r="B169" s="250"/>
      <c r="C169" s="250"/>
      <c r="D169" s="250"/>
      <c r="E169" s="250"/>
      <c r="F169" s="250"/>
      <c r="G169" s="250"/>
      <c r="H169" s="250"/>
      <c r="I169" s="250"/>
      <c r="J169" s="250"/>
      <c r="K169" s="250"/>
    </row>
    <row r="170" spans="2:11" s="1" customFormat="1" ht="7.5" customHeight="1">
      <c r="B170" s="232"/>
      <c r="C170" s="233"/>
      <c r="D170" s="233"/>
      <c r="E170" s="233"/>
      <c r="F170" s="233"/>
      <c r="G170" s="233"/>
      <c r="H170" s="233"/>
      <c r="I170" s="233"/>
      <c r="J170" s="233"/>
      <c r="K170" s="234"/>
    </row>
    <row r="171" spans="2:11" s="1" customFormat="1" ht="45" customHeight="1">
      <c r="B171" s="235"/>
      <c r="C171" s="364" t="s">
        <v>1060</v>
      </c>
      <c r="D171" s="364"/>
      <c r="E171" s="364"/>
      <c r="F171" s="364"/>
      <c r="G171" s="364"/>
      <c r="H171" s="364"/>
      <c r="I171" s="364"/>
      <c r="J171" s="364"/>
      <c r="K171" s="236"/>
    </row>
    <row r="172" spans="2:11" s="1" customFormat="1" ht="17.25" customHeight="1">
      <c r="B172" s="235"/>
      <c r="C172" s="256" t="s">
        <v>988</v>
      </c>
      <c r="D172" s="256"/>
      <c r="E172" s="256"/>
      <c r="F172" s="256" t="s">
        <v>989</v>
      </c>
      <c r="G172" s="299"/>
      <c r="H172" s="300" t="s">
        <v>54</v>
      </c>
      <c r="I172" s="300" t="s">
        <v>57</v>
      </c>
      <c r="J172" s="256" t="s">
        <v>990</v>
      </c>
      <c r="K172" s="236"/>
    </row>
    <row r="173" spans="2:11" s="1" customFormat="1" ht="17.25" customHeight="1">
      <c r="B173" s="237"/>
      <c r="C173" s="258" t="s">
        <v>991</v>
      </c>
      <c r="D173" s="258"/>
      <c r="E173" s="258"/>
      <c r="F173" s="259" t="s">
        <v>992</v>
      </c>
      <c r="G173" s="301"/>
      <c r="H173" s="302"/>
      <c r="I173" s="302"/>
      <c r="J173" s="258" t="s">
        <v>993</v>
      </c>
      <c r="K173" s="238"/>
    </row>
    <row r="174" spans="2:11" s="1" customFormat="1" ht="5.25" customHeight="1">
      <c r="B174" s="266"/>
      <c r="C174" s="261"/>
      <c r="D174" s="261"/>
      <c r="E174" s="261"/>
      <c r="F174" s="261"/>
      <c r="G174" s="262"/>
      <c r="H174" s="261"/>
      <c r="I174" s="261"/>
      <c r="J174" s="261"/>
      <c r="K174" s="289"/>
    </row>
    <row r="175" spans="2:11" s="1" customFormat="1" ht="15" customHeight="1">
      <c r="B175" s="266"/>
      <c r="C175" s="243" t="s">
        <v>997</v>
      </c>
      <c r="D175" s="243"/>
      <c r="E175" s="243"/>
      <c r="F175" s="264" t="s">
        <v>994</v>
      </c>
      <c r="G175" s="243"/>
      <c r="H175" s="243" t="s">
        <v>1034</v>
      </c>
      <c r="I175" s="243" t="s">
        <v>996</v>
      </c>
      <c r="J175" s="243">
        <v>120</v>
      </c>
      <c r="K175" s="289"/>
    </row>
    <row r="176" spans="2:11" s="1" customFormat="1" ht="15" customHeight="1">
      <c r="B176" s="266"/>
      <c r="C176" s="243" t="s">
        <v>1043</v>
      </c>
      <c r="D176" s="243"/>
      <c r="E176" s="243"/>
      <c r="F176" s="264" t="s">
        <v>994</v>
      </c>
      <c r="G176" s="243"/>
      <c r="H176" s="243" t="s">
        <v>1044</v>
      </c>
      <c r="I176" s="243" t="s">
        <v>996</v>
      </c>
      <c r="J176" s="243" t="s">
        <v>1045</v>
      </c>
      <c r="K176" s="289"/>
    </row>
    <row r="177" spans="2:11" s="1" customFormat="1" ht="15" customHeight="1">
      <c r="B177" s="266"/>
      <c r="C177" s="243" t="s">
        <v>942</v>
      </c>
      <c r="D177" s="243"/>
      <c r="E177" s="243"/>
      <c r="F177" s="264" t="s">
        <v>994</v>
      </c>
      <c r="G177" s="243"/>
      <c r="H177" s="243" t="s">
        <v>1061</v>
      </c>
      <c r="I177" s="243" t="s">
        <v>996</v>
      </c>
      <c r="J177" s="243" t="s">
        <v>1045</v>
      </c>
      <c r="K177" s="289"/>
    </row>
    <row r="178" spans="2:11" s="1" customFormat="1" ht="15" customHeight="1">
      <c r="B178" s="266"/>
      <c r="C178" s="243" t="s">
        <v>999</v>
      </c>
      <c r="D178" s="243"/>
      <c r="E178" s="243"/>
      <c r="F178" s="264" t="s">
        <v>1000</v>
      </c>
      <c r="G178" s="243"/>
      <c r="H178" s="243" t="s">
        <v>1061</v>
      </c>
      <c r="I178" s="243" t="s">
        <v>996</v>
      </c>
      <c r="J178" s="243">
        <v>50</v>
      </c>
      <c r="K178" s="289"/>
    </row>
    <row r="179" spans="2:11" s="1" customFormat="1" ht="15" customHeight="1">
      <c r="B179" s="266"/>
      <c r="C179" s="243" t="s">
        <v>1002</v>
      </c>
      <c r="D179" s="243"/>
      <c r="E179" s="243"/>
      <c r="F179" s="264" t="s">
        <v>994</v>
      </c>
      <c r="G179" s="243"/>
      <c r="H179" s="243" t="s">
        <v>1061</v>
      </c>
      <c r="I179" s="243" t="s">
        <v>1004</v>
      </c>
      <c r="J179" s="243"/>
      <c r="K179" s="289"/>
    </row>
    <row r="180" spans="2:11" s="1" customFormat="1" ht="15" customHeight="1">
      <c r="B180" s="266"/>
      <c r="C180" s="243" t="s">
        <v>1013</v>
      </c>
      <c r="D180" s="243"/>
      <c r="E180" s="243"/>
      <c r="F180" s="264" t="s">
        <v>1000</v>
      </c>
      <c r="G180" s="243"/>
      <c r="H180" s="243" t="s">
        <v>1061</v>
      </c>
      <c r="I180" s="243" t="s">
        <v>996</v>
      </c>
      <c r="J180" s="243">
        <v>50</v>
      </c>
      <c r="K180" s="289"/>
    </row>
    <row r="181" spans="2:11" s="1" customFormat="1" ht="15" customHeight="1">
      <c r="B181" s="266"/>
      <c r="C181" s="243" t="s">
        <v>1021</v>
      </c>
      <c r="D181" s="243"/>
      <c r="E181" s="243"/>
      <c r="F181" s="264" t="s">
        <v>1000</v>
      </c>
      <c r="G181" s="243"/>
      <c r="H181" s="243" t="s">
        <v>1061</v>
      </c>
      <c r="I181" s="243" t="s">
        <v>996</v>
      </c>
      <c r="J181" s="243">
        <v>50</v>
      </c>
      <c r="K181" s="289"/>
    </row>
    <row r="182" spans="2:11" s="1" customFormat="1" ht="15" customHeight="1">
      <c r="B182" s="266"/>
      <c r="C182" s="243" t="s">
        <v>1019</v>
      </c>
      <c r="D182" s="243"/>
      <c r="E182" s="243"/>
      <c r="F182" s="264" t="s">
        <v>1000</v>
      </c>
      <c r="G182" s="243"/>
      <c r="H182" s="243" t="s">
        <v>1061</v>
      </c>
      <c r="I182" s="243" t="s">
        <v>996</v>
      </c>
      <c r="J182" s="243">
        <v>50</v>
      </c>
      <c r="K182" s="289"/>
    </row>
    <row r="183" spans="2:11" s="1" customFormat="1" ht="15" customHeight="1">
      <c r="B183" s="266"/>
      <c r="C183" s="243" t="s">
        <v>100</v>
      </c>
      <c r="D183" s="243"/>
      <c r="E183" s="243"/>
      <c r="F183" s="264" t="s">
        <v>994</v>
      </c>
      <c r="G183" s="243"/>
      <c r="H183" s="243" t="s">
        <v>1062</v>
      </c>
      <c r="I183" s="243" t="s">
        <v>1063</v>
      </c>
      <c r="J183" s="243"/>
      <c r="K183" s="289"/>
    </row>
    <row r="184" spans="2:11" s="1" customFormat="1" ht="15" customHeight="1">
      <c r="B184" s="266"/>
      <c r="C184" s="243" t="s">
        <v>57</v>
      </c>
      <c r="D184" s="243"/>
      <c r="E184" s="243"/>
      <c r="F184" s="264" t="s">
        <v>994</v>
      </c>
      <c r="G184" s="243"/>
      <c r="H184" s="243" t="s">
        <v>1064</v>
      </c>
      <c r="I184" s="243" t="s">
        <v>1065</v>
      </c>
      <c r="J184" s="243">
        <v>1</v>
      </c>
      <c r="K184" s="289"/>
    </row>
    <row r="185" spans="2:11" s="1" customFormat="1" ht="15" customHeight="1">
      <c r="B185" s="266"/>
      <c r="C185" s="243" t="s">
        <v>53</v>
      </c>
      <c r="D185" s="243"/>
      <c r="E185" s="243"/>
      <c r="F185" s="264" t="s">
        <v>994</v>
      </c>
      <c r="G185" s="243"/>
      <c r="H185" s="243" t="s">
        <v>1066</v>
      </c>
      <c r="I185" s="243" t="s">
        <v>996</v>
      </c>
      <c r="J185" s="243">
        <v>20</v>
      </c>
      <c r="K185" s="289"/>
    </row>
    <row r="186" spans="2:11" s="1" customFormat="1" ht="15" customHeight="1">
      <c r="B186" s="266"/>
      <c r="C186" s="243" t="s">
        <v>54</v>
      </c>
      <c r="D186" s="243"/>
      <c r="E186" s="243"/>
      <c r="F186" s="264" t="s">
        <v>994</v>
      </c>
      <c r="G186" s="243"/>
      <c r="H186" s="243" t="s">
        <v>1067</v>
      </c>
      <c r="I186" s="243" t="s">
        <v>996</v>
      </c>
      <c r="J186" s="243">
        <v>255</v>
      </c>
      <c r="K186" s="289"/>
    </row>
    <row r="187" spans="2:11" s="1" customFormat="1" ht="15" customHeight="1">
      <c r="B187" s="266"/>
      <c r="C187" s="243" t="s">
        <v>101</v>
      </c>
      <c r="D187" s="243"/>
      <c r="E187" s="243"/>
      <c r="F187" s="264" t="s">
        <v>994</v>
      </c>
      <c r="G187" s="243"/>
      <c r="H187" s="243" t="s">
        <v>958</v>
      </c>
      <c r="I187" s="243" t="s">
        <v>996</v>
      </c>
      <c r="J187" s="243">
        <v>10</v>
      </c>
      <c r="K187" s="289"/>
    </row>
    <row r="188" spans="2:11" s="1" customFormat="1" ht="15" customHeight="1">
      <c r="B188" s="266"/>
      <c r="C188" s="243" t="s">
        <v>102</v>
      </c>
      <c r="D188" s="243"/>
      <c r="E188" s="243"/>
      <c r="F188" s="264" t="s">
        <v>994</v>
      </c>
      <c r="G188" s="243"/>
      <c r="H188" s="243" t="s">
        <v>1068</v>
      </c>
      <c r="I188" s="243" t="s">
        <v>1029</v>
      </c>
      <c r="J188" s="243"/>
      <c r="K188" s="289"/>
    </row>
    <row r="189" spans="2:11" s="1" customFormat="1" ht="15" customHeight="1">
      <c r="B189" s="266"/>
      <c r="C189" s="243" t="s">
        <v>1069</v>
      </c>
      <c r="D189" s="243"/>
      <c r="E189" s="243"/>
      <c r="F189" s="264" t="s">
        <v>994</v>
      </c>
      <c r="G189" s="243"/>
      <c r="H189" s="243" t="s">
        <v>1070</v>
      </c>
      <c r="I189" s="243" t="s">
        <v>1029</v>
      </c>
      <c r="J189" s="243"/>
      <c r="K189" s="289"/>
    </row>
    <row r="190" spans="2:11" s="1" customFormat="1" ht="15" customHeight="1">
      <c r="B190" s="266"/>
      <c r="C190" s="243" t="s">
        <v>1058</v>
      </c>
      <c r="D190" s="243"/>
      <c r="E190" s="243"/>
      <c r="F190" s="264" t="s">
        <v>994</v>
      </c>
      <c r="G190" s="243"/>
      <c r="H190" s="243" t="s">
        <v>1071</v>
      </c>
      <c r="I190" s="243" t="s">
        <v>1029</v>
      </c>
      <c r="J190" s="243"/>
      <c r="K190" s="289"/>
    </row>
    <row r="191" spans="2:11" s="1" customFormat="1" ht="15" customHeight="1">
      <c r="B191" s="266"/>
      <c r="C191" s="243" t="s">
        <v>104</v>
      </c>
      <c r="D191" s="243"/>
      <c r="E191" s="243"/>
      <c r="F191" s="264" t="s">
        <v>1000</v>
      </c>
      <c r="G191" s="243"/>
      <c r="H191" s="243" t="s">
        <v>1072</v>
      </c>
      <c r="I191" s="243" t="s">
        <v>996</v>
      </c>
      <c r="J191" s="243">
        <v>50</v>
      </c>
      <c r="K191" s="289"/>
    </row>
    <row r="192" spans="2:11" s="1" customFormat="1" ht="15" customHeight="1">
      <c r="B192" s="266"/>
      <c r="C192" s="243" t="s">
        <v>1073</v>
      </c>
      <c r="D192" s="243"/>
      <c r="E192" s="243"/>
      <c r="F192" s="264" t="s">
        <v>1000</v>
      </c>
      <c r="G192" s="243"/>
      <c r="H192" s="243" t="s">
        <v>1074</v>
      </c>
      <c r="I192" s="243" t="s">
        <v>1075</v>
      </c>
      <c r="J192" s="243"/>
      <c r="K192" s="289"/>
    </row>
    <row r="193" spans="2:11" s="1" customFormat="1" ht="15" customHeight="1">
      <c r="B193" s="266"/>
      <c r="C193" s="243" t="s">
        <v>1076</v>
      </c>
      <c r="D193" s="243"/>
      <c r="E193" s="243"/>
      <c r="F193" s="264" t="s">
        <v>1000</v>
      </c>
      <c r="G193" s="243"/>
      <c r="H193" s="243" t="s">
        <v>1077</v>
      </c>
      <c r="I193" s="243" t="s">
        <v>1075</v>
      </c>
      <c r="J193" s="243"/>
      <c r="K193" s="289"/>
    </row>
    <row r="194" spans="2:11" s="1" customFormat="1" ht="15" customHeight="1">
      <c r="B194" s="266"/>
      <c r="C194" s="243" t="s">
        <v>1078</v>
      </c>
      <c r="D194" s="243"/>
      <c r="E194" s="243"/>
      <c r="F194" s="264" t="s">
        <v>1000</v>
      </c>
      <c r="G194" s="243"/>
      <c r="H194" s="243" t="s">
        <v>1079</v>
      </c>
      <c r="I194" s="243" t="s">
        <v>1075</v>
      </c>
      <c r="J194" s="243"/>
      <c r="K194" s="289"/>
    </row>
    <row r="195" spans="2:11" s="1" customFormat="1" ht="15" customHeight="1">
      <c r="B195" s="266"/>
      <c r="C195" s="303" t="s">
        <v>1080</v>
      </c>
      <c r="D195" s="243"/>
      <c r="E195" s="243"/>
      <c r="F195" s="264" t="s">
        <v>1000</v>
      </c>
      <c r="G195" s="243"/>
      <c r="H195" s="243" t="s">
        <v>1081</v>
      </c>
      <c r="I195" s="243" t="s">
        <v>1082</v>
      </c>
      <c r="J195" s="304" t="s">
        <v>1083</v>
      </c>
      <c r="K195" s="289"/>
    </row>
    <row r="196" spans="2:11" s="1" customFormat="1" ht="15" customHeight="1">
      <c r="B196" s="266"/>
      <c r="C196" s="303" t="s">
        <v>42</v>
      </c>
      <c r="D196" s="243"/>
      <c r="E196" s="243"/>
      <c r="F196" s="264" t="s">
        <v>994</v>
      </c>
      <c r="G196" s="243"/>
      <c r="H196" s="240" t="s">
        <v>1084</v>
      </c>
      <c r="I196" s="243" t="s">
        <v>1085</v>
      </c>
      <c r="J196" s="243"/>
      <c r="K196" s="289"/>
    </row>
    <row r="197" spans="2:11" s="1" customFormat="1" ht="15" customHeight="1">
      <c r="B197" s="266"/>
      <c r="C197" s="303" t="s">
        <v>1086</v>
      </c>
      <c r="D197" s="243"/>
      <c r="E197" s="243"/>
      <c r="F197" s="264" t="s">
        <v>994</v>
      </c>
      <c r="G197" s="243"/>
      <c r="H197" s="243" t="s">
        <v>1087</v>
      </c>
      <c r="I197" s="243" t="s">
        <v>1029</v>
      </c>
      <c r="J197" s="243"/>
      <c r="K197" s="289"/>
    </row>
    <row r="198" spans="2:11" s="1" customFormat="1" ht="15" customHeight="1">
      <c r="B198" s="266"/>
      <c r="C198" s="303" t="s">
        <v>1088</v>
      </c>
      <c r="D198" s="243"/>
      <c r="E198" s="243"/>
      <c r="F198" s="264" t="s">
        <v>994</v>
      </c>
      <c r="G198" s="243"/>
      <c r="H198" s="243" t="s">
        <v>1089</v>
      </c>
      <c r="I198" s="243" t="s">
        <v>1029</v>
      </c>
      <c r="J198" s="243"/>
      <c r="K198" s="289"/>
    </row>
    <row r="199" spans="2:11" s="1" customFormat="1" ht="15" customHeight="1">
      <c r="B199" s="266"/>
      <c r="C199" s="303" t="s">
        <v>1090</v>
      </c>
      <c r="D199" s="243"/>
      <c r="E199" s="243"/>
      <c r="F199" s="264" t="s">
        <v>1000</v>
      </c>
      <c r="G199" s="243"/>
      <c r="H199" s="243" t="s">
        <v>1091</v>
      </c>
      <c r="I199" s="243" t="s">
        <v>1029</v>
      </c>
      <c r="J199" s="243"/>
      <c r="K199" s="289"/>
    </row>
    <row r="200" spans="2:11" s="1" customFormat="1" ht="15" customHeight="1">
      <c r="B200" s="295"/>
      <c r="C200" s="305"/>
      <c r="D200" s="296"/>
      <c r="E200" s="296"/>
      <c r="F200" s="296"/>
      <c r="G200" s="296"/>
      <c r="H200" s="296"/>
      <c r="I200" s="296"/>
      <c r="J200" s="296"/>
      <c r="K200" s="297"/>
    </row>
    <row r="201" spans="2:11" s="1" customFormat="1" ht="18.75" customHeight="1">
      <c r="B201" s="277"/>
      <c r="C201" s="287"/>
      <c r="D201" s="287"/>
      <c r="E201" s="287"/>
      <c r="F201" s="298"/>
      <c r="G201" s="287"/>
      <c r="H201" s="287"/>
      <c r="I201" s="287"/>
      <c r="J201" s="287"/>
      <c r="K201" s="277"/>
    </row>
    <row r="202" spans="2:11" s="1" customFormat="1" ht="18.75" customHeight="1">
      <c r="B202" s="250"/>
      <c r="C202" s="250"/>
      <c r="D202" s="250"/>
      <c r="E202" s="250"/>
      <c r="F202" s="250"/>
      <c r="G202" s="250"/>
      <c r="H202" s="250"/>
      <c r="I202" s="250"/>
      <c r="J202" s="250"/>
      <c r="K202" s="250"/>
    </row>
    <row r="203" spans="2:11" s="1" customFormat="1" ht="12">
      <c r="B203" s="232"/>
      <c r="C203" s="233"/>
      <c r="D203" s="233"/>
      <c r="E203" s="233"/>
      <c r="F203" s="233"/>
      <c r="G203" s="233"/>
      <c r="H203" s="233"/>
      <c r="I203" s="233"/>
      <c r="J203" s="233"/>
      <c r="K203" s="234"/>
    </row>
    <row r="204" spans="2:11" s="1" customFormat="1" ht="21" customHeight="1">
      <c r="B204" s="235"/>
      <c r="C204" s="364" t="s">
        <v>1092</v>
      </c>
      <c r="D204" s="364"/>
      <c r="E204" s="364"/>
      <c r="F204" s="364"/>
      <c r="G204" s="364"/>
      <c r="H204" s="364"/>
      <c r="I204" s="364"/>
      <c r="J204" s="364"/>
      <c r="K204" s="236"/>
    </row>
    <row r="205" spans="2:11" s="1" customFormat="1" ht="25.5" customHeight="1">
      <c r="B205" s="235"/>
      <c r="C205" s="306" t="s">
        <v>1093</v>
      </c>
      <c r="D205" s="306"/>
      <c r="E205" s="306"/>
      <c r="F205" s="306" t="s">
        <v>1094</v>
      </c>
      <c r="G205" s="307"/>
      <c r="H205" s="365" t="s">
        <v>1095</v>
      </c>
      <c r="I205" s="365"/>
      <c r="J205" s="365"/>
      <c r="K205" s="236"/>
    </row>
    <row r="206" spans="2:11" s="1" customFormat="1" ht="5.25" customHeight="1">
      <c r="B206" s="266"/>
      <c r="C206" s="261"/>
      <c r="D206" s="261"/>
      <c r="E206" s="261"/>
      <c r="F206" s="261"/>
      <c r="G206" s="287"/>
      <c r="H206" s="261"/>
      <c r="I206" s="261"/>
      <c r="J206" s="261"/>
      <c r="K206" s="289"/>
    </row>
    <row r="207" spans="2:11" s="1" customFormat="1" ht="15" customHeight="1">
      <c r="B207" s="266"/>
      <c r="C207" s="243" t="s">
        <v>1085</v>
      </c>
      <c r="D207" s="243"/>
      <c r="E207" s="243"/>
      <c r="F207" s="264" t="s">
        <v>43</v>
      </c>
      <c r="G207" s="243"/>
      <c r="H207" s="366" t="s">
        <v>1096</v>
      </c>
      <c r="I207" s="366"/>
      <c r="J207" s="366"/>
      <c r="K207" s="289"/>
    </row>
    <row r="208" spans="2:11" s="1" customFormat="1" ht="15" customHeight="1">
      <c r="B208" s="266"/>
      <c r="C208" s="243"/>
      <c r="D208" s="243"/>
      <c r="E208" s="243"/>
      <c r="F208" s="264" t="s">
        <v>44</v>
      </c>
      <c r="G208" s="243"/>
      <c r="H208" s="366" t="s">
        <v>1097</v>
      </c>
      <c r="I208" s="366"/>
      <c r="J208" s="366"/>
      <c r="K208" s="289"/>
    </row>
    <row r="209" spans="2:11" s="1" customFormat="1" ht="15" customHeight="1">
      <c r="B209" s="266"/>
      <c r="C209" s="243"/>
      <c r="D209" s="243"/>
      <c r="E209" s="243"/>
      <c r="F209" s="264" t="s">
        <v>47</v>
      </c>
      <c r="G209" s="243"/>
      <c r="H209" s="366" t="s">
        <v>1098</v>
      </c>
      <c r="I209" s="366"/>
      <c r="J209" s="366"/>
      <c r="K209" s="289"/>
    </row>
    <row r="210" spans="2:11" s="1" customFormat="1" ht="15" customHeight="1">
      <c r="B210" s="266"/>
      <c r="C210" s="243"/>
      <c r="D210" s="243"/>
      <c r="E210" s="243"/>
      <c r="F210" s="264" t="s">
        <v>45</v>
      </c>
      <c r="G210" s="243"/>
      <c r="H210" s="366" t="s">
        <v>1099</v>
      </c>
      <c r="I210" s="366"/>
      <c r="J210" s="366"/>
      <c r="K210" s="289"/>
    </row>
    <row r="211" spans="2:11" s="1" customFormat="1" ht="15" customHeight="1">
      <c r="B211" s="266"/>
      <c r="C211" s="243"/>
      <c r="D211" s="243"/>
      <c r="E211" s="243"/>
      <c r="F211" s="264" t="s">
        <v>46</v>
      </c>
      <c r="G211" s="243"/>
      <c r="H211" s="366" t="s">
        <v>1100</v>
      </c>
      <c r="I211" s="366"/>
      <c r="J211" s="366"/>
      <c r="K211" s="289"/>
    </row>
    <row r="212" spans="2:11" s="1" customFormat="1" ht="15" customHeight="1">
      <c r="B212" s="266"/>
      <c r="C212" s="243"/>
      <c r="D212" s="243"/>
      <c r="E212" s="243"/>
      <c r="F212" s="264"/>
      <c r="G212" s="243"/>
      <c r="H212" s="243"/>
      <c r="I212" s="243"/>
      <c r="J212" s="243"/>
      <c r="K212" s="289"/>
    </row>
    <row r="213" spans="2:11" s="1" customFormat="1" ht="15" customHeight="1">
      <c r="B213" s="266"/>
      <c r="C213" s="243" t="s">
        <v>1041</v>
      </c>
      <c r="D213" s="243"/>
      <c r="E213" s="243"/>
      <c r="F213" s="264" t="s">
        <v>79</v>
      </c>
      <c r="G213" s="243"/>
      <c r="H213" s="366" t="s">
        <v>1101</v>
      </c>
      <c r="I213" s="366"/>
      <c r="J213" s="366"/>
      <c r="K213" s="289"/>
    </row>
    <row r="214" spans="2:11" s="1" customFormat="1" ht="15" customHeight="1">
      <c r="B214" s="266"/>
      <c r="C214" s="243"/>
      <c r="D214" s="243"/>
      <c r="E214" s="243"/>
      <c r="F214" s="264" t="s">
        <v>940</v>
      </c>
      <c r="G214" s="243"/>
      <c r="H214" s="366" t="s">
        <v>941</v>
      </c>
      <c r="I214" s="366"/>
      <c r="J214" s="366"/>
      <c r="K214" s="289"/>
    </row>
    <row r="215" spans="2:11" s="1" customFormat="1" ht="15" customHeight="1">
      <c r="B215" s="266"/>
      <c r="C215" s="243"/>
      <c r="D215" s="243"/>
      <c r="E215" s="243"/>
      <c r="F215" s="264" t="s">
        <v>938</v>
      </c>
      <c r="G215" s="243"/>
      <c r="H215" s="366" t="s">
        <v>1102</v>
      </c>
      <c r="I215" s="366"/>
      <c r="J215" s="366"/>
      <c r="K215" s="289"/>
    </row>
    <row r="216" spans="2:11" s="1" customFormat="1" ht="15" customHeight="1">
      <c r="B216" s="308"/>
      <c r="C216" s="243"/>
      <c r="D216" s="243"/>
      <c r="E216" s="243"/>
      <c r="F216" s="264" t="s">
        <v>86</v>
      </c>
      <c r="G216" s="303"/>
      <c r="H216" s="367" t="s">
        <v>87</v>
      </c>
      <c r="I216" s="367"/>
      <c r="J216" s="367"/>
      <c r="K216" s="309"/>
    </row>
    <row r="217" spans="2:11" s="1" customFormat="1" ht="15" customHeight="1">
      <c r="B217" s="308"/>
      <c r="C217" s="243"/>
      <c r="D217" s="243"/>
      <c r="E217" s="243"/>
      <c r="F217" s="264" t="s">
        <v>651</v>
      </c>
      <c r="G217" s="303"/>
      <c r="H217" s="367" t="s">
        <v>1103</v>
      </c>
      <c r="I217" s="367"/>
      <c r="J217" s="367"/>
      <c r="K217" s="309"/>
    </row>
    <row r="218" spans="2:11" s="1" customFormat="1" ht="15" customHeight="1">
      <c r="B218" s="308"/>
      <c r="C218" s="243"/>
      <c r="D218" s="243"/>
      <c r="E218" s="243"/>
      <c r="F218" s="264"/>
      <c r="G218" s="303"/>
      <c r="H218" s="293"/>
      <c r="I218" s="293"/>
      <c r="J218" s="293"/>
      <c r="K218" s="309"/>
    </row>
    <row r="219" spans="2:11" s="1" customFormat="1" ht="15" customHeight="1">
      <c r="B219" s="308"/>
      <c r="C219" s="243" t="s">
        <v>1065</v>
      </c>
      <c r="D219" s="243"/>
      <c r="E219" s="243"/>
      <c r="F219" s="264">
        <v>1</v>
      </c>
      <c r="G219" s="303"/>
      <c r="H219" s="367" t="s">
        <v>1104</v>
      </c>
      <c r="I219" s="367"/>
      <c r="J219" s="367"/>
      <c r="K219" s="309"/>
    </row>
    <row r="220" spans="2:11" s="1" customFormat="1" ht="15" customHeight="1">
      <c r="B220" s="308"/>
      <c r="C220" s="243"/>
      <c r="D220" s="243"/>
      <c r="E220" s="243"/>
      <c r="F220" s="264">
        <v>2</v>
      </c>
      <c r="G220" s="303"/>
      <c r="H220" s="367" t="s">
        <v>1105</v>
      </c>
      <c r="I220" s="367"/>
      <c r="J220" s="367"/>
      <c r="K220" s="309"/>
    </row>
    <row r="221" spans="2:11" s="1" customFormat="1" ht="15" customHeight="1">
      <c r="B221" s="308"/>
      <c r="C221" s="243"/>
      <c r="D221" s="243"/>
      <c r="E221" s="243"/>
      <c r="F221" s="264">
        <v>3</v>
      </c>
      <c r="G221" s="303"/>
      <c r="H221" s="367" t="s">
        <v>1106</v>
      </c>
      <c r="I221" s="367"/>
      <c r="J221" s="367"/>
      <c r="K221" s="309"/>
    </row>
    <row r="222" spans="2:11" s="1" customFormat="1" ht="15" customHeight="1">
      <c r="B222" s="308"/>
      <c r="C222" s="243"/>
      <c r="D222" s="243"/>
      <c r="E222" s="243"/>
      <c r="F222" s="264">
        <v>4</v>
      </c>
      <c r="G222" s="303"/>
      <c r="H222" s="367" t="s">
        <v>1107</v>
      </c>
      <c r="I222" s="367"/>
      <c r="J222" s="367"/>
      <c r="K222" s="309"/>
    </row>
    <row r="223" spans="2:11" s="1" customFormat="1" ht="12.75" customHeight="1">
      <c r="B223" s="310"/>
      <c r="C223" s="311"/>
      <c r="D223" s="311"/>
      <c r="E223" s="311"/>
      <c r="F223" s="311"/>
      <c r="G223" s="311"/>
      <c r="H223" s="311"/>
      <c r="I223" s="311"/>
      <c r="J223" s="311"/>
      <c r="K223" s="312"/>
    </row>
  </sheetData>
  <sheetProtection formatCells="0" formatColumns="0" formatRows="0" insertColumns="0" insertRows="0" insertHyperlinks="0" deleteColumns="0" deleteRows="0" sort="0" autoFilter="0" pivotTables="0"/>
  <mergeCells count="77">
    <mergeCell ref="G44:J44"/>
    <mergeCell ref="G45:J45"/>
    <mergeCell ref="C6:J6"/>
    <mergeCell ref="C7:J7"/>
    <mergeCell ref="D11:J11"/>
    <mergeCell ref="D15:J15"/>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7:J217"/>
    <mergeCell ref="H219:J219"/>
    <mergeCell ref="H220:J220"/>
    <mergeCell ref="H221:J221"/>
    <mergeCell ref="H222:J222"/>
    <mergeCell ref="H211:J211"/>
    <mergeCell ref="H213:J213"/>
    <mergeCell ref="H214:J214"/>
    <mergeCell ref="H215:J215"/>
    <mergeCell ref="H216:J216"/>
    <mergeCell ref="H205:J205"/>
    <mergeCell ref="H207:J207"/>
    <mergeCell ref="H208:J208"/>
    <mergeCell ref="H209:J209"/>
    <mergeCell ref="H210:J210"/>
    <mergeCell ref="C102:J102"/>
    <mergeCell ref="C122:J122"/>
    <mergeCell ref="C147:J147"/>
    <mergeCell ref="C171:J171"/>
    <mergeCell ref="C204:J204"/>
  </mergeCells>
  <pageMargins left="0.7" right="0.7" top="0.78740157499999996" bottom="0.78740157499999996"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8</vt:i4>
      </vt:variant>
    </vt:vector>
  </HeadingPairs>
  <TitlesOfParts>
    <vt:vector size="13" baseType="lpstr">
      <vt:lpstr>Rekapitulace zakázky</vt:lpstr>
      <vt:lpstr>SO 01 - Železniční svršek...</vt:lpstr>
      <vt:lpstr>SO 02 - Oprava a izolace ...</vt:lpstr>
      <vt:lpstr>VON - Vedlejší a ostatní ...</vt:lpstr>
      <vt:lpstr>Pokyny pro vyplnění</vt:lpstr>
      <vt:lpstr>'Rekapitulace zakázky'!Názvy_tisku</vt:lpstr>
      <vt:lpstr>'SO 01 - Železniční svršek...'!Názvy_tisku</vt:lpstr>
      <vt:lpstr>'SO 02 - Oprava a izolace ...'!Názvy_tisku</vt:lpstr>
      <vt:lpstr>'VON - Vedlejší a ostatní ...'!Názvy_tisku</vt:lpstr>
      <vt:lpstr>'Rekapitulace zakázky'!Oblast_tisku</vt:lpstr>
      <vt:lpstr>'SO 01 - Železniční svršek...'!Oblast_tisku</vt:lpstr>
      <vt:lpstr>'SO 02 - Oprava a izolace ...'!Oblast_tisku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Zaplatílek Radek, Ing.</dc:creator>
  <cp:lastModifiedBy>Zaplatílek Radek, Ing.</cp:lastModifiedBy>
  <dcterms:created xsi:type="dcterms:W3CDTF">2020-08-04T04:54:45Z</dcterms:created>
  <dcterms:modified xsi:type="dcterms:W3CDTF">2020-08-04T04:57:23Z</dcterms:modified>
</cp:coreProperties>
</file>