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Karlovy Vary - Dv..." sheetId="2" r:id="rId2"/>
    <sheet name="SO 02 - Dalovice - Elektr..." sheetId="3" r:id="rId3"/>
    <sheet name="SO 03 - Hájek - Elektromo..." sheetId="4" r:id="rId4"/>
    <sheet name="SO 04 - Ostrov n-O - Elek..." sheetId="5" r:id="rId5"/>
    <sheet name="SO 05 - Vojkovice n-O - E..." sheetId="6" r:id="rId6"/>
    <sheet name="SO 06 - Stráž n-O - Elekt..." sheetId="7" r:id="rId7"/>
    <sheet name="SO 07 - Kotvina - Elektro..." sheetId="8" r:id="rId8"/>
    <sheet name="SO 08 - Perštějn n-O - El..." sheetId="9" r:id="rId9"/>
    <sheet name="SO 09 - Klášterec n-O - E..." sheetId="10" r:id="rId10"/>
    <sheet name="SO 10 - Citice - Elektrom..." sheetId="11" r:id="rId11"/>
    <sheet name="SO 11 - VON" sheetId="12" r:id="rId12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'SO 01 - Karlovy Vary - Dv...'!$C$116:$K$141</definedName>
    <definedName name="_xlnm.Print_Area" localSheetId="1">'SO 01 - Karlovy Vary - Dv...'!$C$104:$K$141</definedName>
    <definedName name="_xlnm.Print_Titles" localSheetId="1">'SO 01 - Karlovy Vary - Dv...'!$116:$116</definedName>
    <definedName name="_xlnm._FilterDatabase" localSheetId="2" hidden="1">'SO 02 - Dalovice - Elektr...'!$C$116:$K$146</definedName>
    <definedName name="_xlnm.Print_Area" localSheetId="2">'SO 02 - Dalovice - Elektr...'!$C$104:$K$146</definedName>
    <definedName name="_xlnm.Print_Titles" localSheetId="2">'SO 02 - Dalovice - Elektr...'!$116:$116</definedName>
    <definedName name="_xlnm._FilterDatabase" localSheetId="3" hidden="1">'SO 03 - Hájek - Elektromo...'!$C$116:$K$146</definedName>
    <definedName name="_xlnm.Print_Area" localSheetId="3">'SO 03 - Hájek - Elektromo...'!$C$104:$K$146</definedName>
    <definedName name="_xlnm.Print_Titles" localSheetId="3">'SO 03 - Hájek - Elektromo...'!$116:$116</definedName>
    <definedName name="_xlnm._FilterDatabase" localSheetId="4" hidden="1">'SO 04 - Ostrov n-O - Elek...'!$C$116:$K$146</definedName>
    <definedName name="_xlnm.Print_Area" localSheetId="4">'SO 04 - Ostrov n-O - Elek...'!$C$104:$K$146</definedName>
    <definedName name="_xlnm.Print_Titles" localSheetId="4">'SO 04 - Ostrov n-O - Elek...'!$116:$116</definedName>
    <definedName name="_xlnm._FilterDatabase" localSheetId="5" hidden="1">'SO 05 - Vojkovice n-O - E...'!$C$116:$K$146</definedName>
    <definedName name="_xlnm.Print_Area" localSheetId="5">'SO 05 - Vojkovice n-O - E...'!$C$104:$K$146</definedName>
    <definedName name="_xlnm.Print_Titles" localSheetId="5">'SO 05 - Vojkovice n-O - E...'!$116:$116</definedName>
    <definedName name="_xlnm._FilterDatabase" localSheetId="6" hidden="1">'SO 06 - Stráž n-O - Elekt...'!$C$116:$K$146</definedName>
    <definedName name="_xlnm.Print_Area" localSheetId="6">'SO 06 - Stráž n-O - Elekt...'!$C$104:$K$146</definedName>
    <definedName name="_xlnm.Print_Titles" localSheetId="6">'SO 06 - Stráž n-O - Elekt...'!$116:$116</definedName>
    <definedName name="_xlnm._FilterDatabase" localSheetId="7" hidden="1">'SO 07 - Kotvina - Elektro...'!$C$116:$K$123</definedName>
    <definedName name="_xlnm.Print_Area" localSheetId="7">'SO 07 - Kotvina - Elektro...'!$C$104:$K$123</definedName>
    <definedName name="_xlnm.Print_Titles" localSheetId="7">'SO 07 - Kotvina - Elektro...'!$116:$116</definedName>
    <definedName name="_xlnm._FilterDatabase" localSheetId="8" hidden="1">'SO 08 - Perštějn n-O - El...'!$C$116:$K$143</definedName>
    <definedName name="_xlnm.Print_Area" localSheetId="8">'SO 08 - Perštějn n-O - El...'!$C$104:$K$143</definedName>
    <definedName name="_xlnm.Print_Titles" localSheetId="8">'SO 08 - Perštějn n-O - El...'!$116:$116</definedName>
    <definedName name="_xlnm._FilterDatabase" localSheetId="9" hidden="1">'SO 09 - Klášterec n-O - E...'!$C$116:$K$146</definedName>
    <definedName name="_xlnm.Print_Area" localSheetId="9">'SO 09 - Klášterec n-O - E...'!$C$104:$K$146</definedName>
    <definedName name="_xlnm.Print_Titles" localSheetId="9">'SO 09 - Klášterec n-O - E...'!$116:$116</definedName>
    <definedName name="_xlnm._FilterDatabase" localSheetId="10" hidden="1">'SO 10 - Citice - Elektrom...'!$C$116:$K$140</definedName>
    <definedName name="_xlnm.Print_Area" localSheetId="10">'SO 10 - Citice - Elektrom...'!$C$104:$K$140</definedName>
    <definedName name="_xlnm.Print_Titles" localSheetId="10">'SO 10 - Citice - Elektrom...'!$116:$116</definedName>
    <definedName name="_xlnm._FilterDatabase" localSheetId="11" hidden="1">'SO 11 - VON'!$C$116:$K$122</definedName>
    <definedName name="_xlnm.Print_Area" localSheetId="11">'SO 11 - VON'!$C$104:$K$122</definedName>
    <definedName name="_xlnm.Print_Titles" localSheetId="11">'SO 11 - VON'!$116:$116</definedName>
  </definedNames>
  <calcPr/>
</workbook>
</file>

<file path=xl/calcChain.xml><?xml version="1.0" encoding="utf-8"?>
<calcChain xmlns="http://schemas.openxmlformats.org/spreadsheetml/2006/main">
  <c i="12" l="1" r="J37"/>
  <c r="J36"/>
  <c i="1" r="AY105"/>
  <c i="12" r="J35"/>
  <c i="1" r="AX105"/>
  <c i="12"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91"/>
  <c r="J14"/>
  <c r="J12"/>
  <c r="J111"/>
  <c r="E7"/>
  <c r="E85"/>
  <c i="11" r="J37"/>
  <c r="J36"/>
  <c i="1" r="AY104"/>
  <c i="11" r="J35"/>
  <c i="1" r="AX104"/>
  <c i="11"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111"/>
  <c r="E7"/>
  <c r="E107"/>
  <c i="10" r="J37"/>
  <c r="J36"/>
  <c i="1" r="AY103"/>
  <c i="10" r="J35"/>
  <c i="1" r="AX103"/>
  <c i="10"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113"/>
  <c r="J20"/>
  <c r="J18"/>
  <c r="E18"/>
  <c r="F92"/>
  <c r="J17"/>
  <c r="J15"/>
  <c r="E15"/>
  <c r="F91"/>
  <c r="J14"/>
  <c r="J12"/>
  <c r="J111"/>
  <c r="E7"/>
  <c r="E85"/>
  <c i="9" r="J37"/>
  <c r="J36"/>
  <c i="1" r="AY102"/>
  <c i="9" r="J35"/>
  <c i="1" r="AX102"/>
  <c i="9"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111"/>
  <c r="E7"/>
  <c r="E85"/>
  <c i="8" r="J37"/>
  <c r="J36"/>
  <c i="1" r="AY101"/>
  <c i="8" r="J35"/>
  <c i="1" r="AX101"/>
  <c i="8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91"/>
  <c r="J20"/>
  <c r="J18"/>
  <c r="E18"/>
  <c r="F114"/>
  <c r="J17"/>
  <c r="J15"/>
  <c r="E15"/>
  <c r="F91"/>
  <c r="J14"/>
  <c r="J12"/>
  <c r="J111"/>
  <c r="E7"/>
  <c r="E107"/>
  <c i="7" r="J37"/>
  <c r="J36"/>
  <c i="1" r="AY100"/>
  <c i="7" r="J35"/>
  <c i="1" r="AX100"/>
  <c i="7"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114"/>
  <c r="J17"/>
  <c r="J15"/>
  <c r="E15"/>
  <c r="F113"/>
  <c r="J14"/>
  <c r="J12"/>
  <c r="J111"/>
  <c r="E7"/>
  <c r="E85"/>
  <c i="6" r="J37"/>
  <c r="J36"/>
  <c i="1" r="AY99"/>
  <c i="6" r="J35"/>
  <c i="1" r="AX99"/>
  <c i="6"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91"/>
  <c r="J20"/>
  <c r="J18"/>
  <c r="E18"/>
  <c r="F114"/>
  <c r="J17"/>
  <c r="J15"/>
  <c r="E15"/>
  <c r="F113"/>
  <c r="J14"/>
  <c r="J12"/>
  <c r="J111"/>
  <c r="E7"/>
  <c r="E85"/>
  <c i="5" r="J37"/>
  <c r="J36"/>
  <c i="1" r="AY98"/>
  <c i="5" r="J35"/>
  <c i="1" r="AX98"/>
  <c i="5"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92"/>
  <c r="J17"/>
  <c r="J15"/>
  <c r="E15"/>
  <c r="F113"/>
  <c r="J14"/>
  <c r="J12"/>
  <c r="J111"/>
  <c r="E7"/>
  <c r="E107"/>
  <c i="4" r="J37"/>
  <c r="J36"/>
  <c i="1" r="AY97"/>
  <c i="4" r="J35"/>
  <c i="1" r="AX97"/>
  <c i="4"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91"/>
  <c r="J14"/>
  <c r="J12"/>
  <c r="J111"/>
  <c r="E7"/>
  <c r="E107"/>
  <c i="3" r="J37"/>
  <c r="J36"/>
  <c i="1" r="AY96"/>
  <c i="3" r="J35"/>
  <c i="1" r="AX96"/>
  <c i="3"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111"/>
  <c r="E7"/>
  <c r="E107"/>
  <c i="2" r="J37"/>
  <c r="J36"/>
  <c i="1" r="AY95"/>
  <c i="2" r="J35"/>
  <c i="1" r="AX95"/>
  <c i="2"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111"/>
  <c r="E7"/>
  <c r="E107"/>
  <c i="1" r="L90"/>
  <c r="AM90"/>
  <c r="AM89"/>
  <c r="L89"/>
  <c r="AM87"/>
  <c r="L87"/>
  <c r="L85"/>
  <c r="L84"/>
  <c i="12" r="BK121"/>
  <c r="BK120"/>
  <c r="J119"/>
  <c i="11" r="J140"/>
  <c r="BK139"/>
  <c r="BK138"/>
  <c r="J135"/>
  <c r="J134"/>
  <c r="J133"/>
  <c r="J131"/>
  <c r="BK130"/>
  <c r="J128"/>
  <c r="J127"/>
  <c r="J126"/>
  <c r="BK125"/>
  <c r="J124"/>
  <c r="J123"/>
  <c i="10" r="BK146"/>
  <c r="J145"/>
  <c r="BK143"/>
  <c r="J142"/>
  <c r="J141"/>
  <c r="J140"/>
  <c r="BK137"/>
  <c r="J136"/>
  <c r="BK135"/>
  <c r="BK133"/>
  <c r="J132"/>
  <c r="J129"/>
  <c r="BK127"/>
  <c r="BK121"/>
  <c r="J119"/>
  <c i="9" r="BK143"/>
  <c r="BK141"/>
  <c r="J140"/>
  <c r="BK139"/>
  <c r="J138"/>
  <c r="BK135"/>
  <c r="J133"/>
  <c r="BK131"/>
  <c r="J130"/>
  <c r="BK128"/>
  <c r="BK126"/>
  <c r="J125"/>
  <c i="8" r="J123"/>
  <c r="BK122"/>
  <c r="BK120"/>
  <c i="7" r="J146"/>
  <c r="BK145"/>
  <c r="J143"/>
  <c r="J141"/>
  <c r="J140"/>
  <c r="BK139"/>
  <c r="BK138"/>
  <c r="BK137"/>
  <c r="J136"/>
  <c r="BK134"/>
  <c r="BK132"/>
  <c r="J130"/>
  <c r="J129"/>
  <c r="J128"/>
  <c r="BK127"/>
  <c r="J126"/>
  <c r="J125"/>
  <c r="J123"/>
  <c r="J121"/>
  <c i="6" r="J145"/>
  <c r="BK144"/>
  <c r="BK142"/>
  <c r="BK138"/>
  <c r="BK137"/>
  <c r="BK135"/>
  <c r="BK134"/>
  <c r="J133"/>
  <c r="J130"/>
  <c r="J129"/>
  <c r="BK128"/>
  <c r="BK126"/>
  <c r="BK125"/>
  <c r="BK119"/>
  <c i="5" r="BK146"/>
  <c r="J145"/>
  <c r="BK143"/>
  <c r="BK141"/>
  <c r="BK138"/>
  <c r="BK137"/>
  <c r="BK136"/>
  <c r="J134"/>
  <c r="BK133"/>
  <c r="BK132"/>
  <c r="BK130"/>
  <c r="J128"/>
  <c r="BK126"/>
  <c r="BK125"/>
  <c r="J123"/>
  <c r="J121"/>
  <c r="BK119"/>
  <c i="4" r="BK146"/>
  <c r="BK145"/>
  <c r="BK144"/>
  <c r="J142"/>
  <c r="J141"/>
  <c r="BK140"/>
  <c r="J139"/>
  <c r="J138"/>
  <c r="BK136"/>
  <c r="BK134"/>
  <c r="J133"/>
  <c r="J130"/>
  <c r="J128"/>
  <c r="J119"/>
  <c i="3" r="BK145"/>
  <c r="J144"/>
  <c r="BK143"/>
  <c r="J139"/>
  <c r="BK138"/>
  <c r="J137"/>
  <c r="BK136"/>
  <c r="BK135"/>
  <c r="J133"/>
  <c r="J130"/>
  <c r="J129"/>
  <c r="BK127"/>
  <c r="BK126"/>
  <c r="J125"/>
  <c r="BK123"/>
  <c i="2" r="BK141"/>
  <c r="J138"/>
  <c r="BK135"/>
  <c r="BK134"/>
  <c r="BK132"/>
  <c r="BK131"/>
  <c r="J130"/>
  <c r="J128"/>
  <c r="J125"/>
  <c r="BK124"/>
  <c i="1" r="AS94"/>
  <c i="12" r="J121"/>
  <c r="J122"/>
  <c r="J120"/>
  <c r="BK119"/>
  <c i="11" r="J138"/>
  <c r="BK137"/>
  <c r="BK136"/>
  <c r="BK135"/>
  <c r="BK134"/>
  <c r="BK133"/>
  <c r="J132"/>
  <c r="BK128"/>
  <c r="BK126"/>
  <c r="J125"/>
  <c r="BK123"/>
  <c r="J121"/>
  <c r="J119"/>
  <c i="10" r="BK145"/>
  <c r="J144"/>
  <c r="J143"/>
  <c r="BK141"/>
  <c r="J139"/>
  <c r="J138"/>
  <c r="J137"/>
  <c r="BK136"/>
  <c r="J135"/>
  <c r="J134"/>
  <c r="J133"/>
  <c r="J130"/>
  <c r="BK129"/>
  <c r="J128"/>
  <c r="BK126"/>
  <c r="J125"/>
  <c r="BK123"/>
  <c r="J121"/>
  <c i="9" r="J143"/>
  <c r="J142"/>
  <c r="BK140"/>
  <c r="J139"/>
  <c r="J137"/>
  <c r="BK136"/>
  <c r="BK134"/>
  <c r="BK132"/>
  <c r="J129"/>
  <c r="BK127"/>
  <c r="J124"/>
  <c r="BK123"/>
  <c r="J121"/>
  <c r="BK119"/>
  <c i="8" r="BK123"/>
  <c r="J121"/>
  <c r="J119"/>
  <c i="7" r="J145"/>
  <c r="J144"/>
  <c r="BK142"/>
  <c r="BK140"/>
  <c r="J139"/>
  <c r="J138"/>
  <c r="J137"/>
  <c r="J135"/>
  <c r="J133"/>
  <c r="BK129"/>
  <c r="BK128"/>
  <c r="BK126"/>
  <c r="BK125"/>
  <c r="BK121"/>
  <c r="J119"/>
  <c i="6" r="BK146"/>
  <c r="BK143"/>
  <c r="J141"/>
  <c r="J140"/>
  <c r="J137"/>
  <c r="BK136"/>
  <c r="J135"/>
  <c r="BK133"/>
  <c r="BK132"/>
  <c r="BK130"/>
  <c r="J128"/>
  <c r="J127"/>
  <c r="J126"/>
  <c r="BK123"/>
  <c r="J121"/>
  <c i="5" r="BK145"/>
  <c r="BK144"/>
  <c r="J143"/>
  <c r="BK142"/>
  <c r="J141"/>
  <c r="BK140"/>
  <c r="BK139"/>
  <c r="J137"/>
  <c r="J136"/>
  <c r="BK135"/>
  <c r="BK134"/>
  <c r="J133"/>
  <c r="J130"/>
  <c r="J129"/>
  <c r="BK128"/>
  <c r="BK127"/>
  <c r="J126"/>
  <c r="J119"/>
  <c i="4" r="J143"/>
  <c r="BK142"/>
  <c r="J140"/>
  <c r="BK139"/>
  <c r="J137"/>
  <c r="BK135"/>
  <c r="BK133"/>
  <c r="BK132"/>
  <c r="BK129"/>
  <c r="BK128"/>
  <c r="J127"/>
  <c r="J121"/>
  <c i="3" r="J146"/>
  <c r="J145"/>
  <c r="J143"/>
  <c r="BK142"/>
  <c r="J141"/>
  <c r="BK140"/>
  <c r="J138"/>
  <c r="BK134"/>
  <c r="BK132"/>
  <c r="BK130"/>
  <c r="BK129"/>
  <c r="BK128"/>
  <c r="J127"/>
  <c r="J123"/>
  <c r="BK121"/>
  <c r="BK119"/>
  <c i="2" r="J141"/>
  <c r="J140"/>
  <c r="J139"/>
  <c r="BK138"/>
  <c r="BK137"/>
  <c r="BK136"/>
  <c r="J134"/>
  <c r="BK133"/>
  <c r="BK130"/>
  <c r="J127"/>
  <c r="J126"/>
  <c r="BK125"/>
  <c r="J123"/>
  <c r="J121"/>
  <c r="BK119"/>
  <c i="12" r="BK122"/>
  <c i="11" r="BK140"/>
  <c r="J139"/>
  <c r="J137"/>
  <c r="J136"/>
  <c r="BK132"/>
  <c r="BK131"/>
  <c r="J130"/>
  <c r="BK127"/>
  <c r="BK124"/>
  <c r="BK121"/>
  <c r="BK119"/>
  <c i="10" r="J146"/>
  <c r="BK144"/>
  <c r="BK142"/>
  <c r="BK140"/>
  <c r="BK139"/>
  <c r="BK138"/>
  <c r="BK134"/>
  <c r="BK132"/>
  <c r="BK130"/>
  <c r="BK128"/>
  <c r="J127"/>
  <c r="J126"/>
  <c r="BK125"/>
  <c r="J123"/>
  <c r="BK119"/>
  <c i="9" r="BK142"/>
  <c r="J141"/>
  <c r="BK138"/>
  <c r="BK137"/>
  <c r="J136"/>
  <c r="J135"/>
  <c r="J134"/>
  <c r="BK133"/>
  <c r="J132"/>
  <c r="J131"/>
  <c r="BK130"/>
  <c r="BK129"/>
  <c r="J128"/>
  <c r="J127"/>
  <c r="J126"/>
  <c r="BK125"/>
  <c r="BK124"/>
  <c r="J123"/>
  <c r="BK121"/>
  <c r="J119"/>
  <c i="8" r="J122"/>
  <c r="BK121"/>
  <c r="J120"/>
  <c r="BK119"/>
  <c i="7" r="BK146"/>
  <c r="BK144"/>
  <c r="BK143"/>
  <c r="J142"/>
  <c r="BK141"/>
  <c r="BK136"/>
  <c r="BK135"/>
  <c r="J134"/>
  <c r="BK133"/>
  <c r="J132"/>
  <c r="BK130"/>
  <c r="J127"/>
  <c r="BK123"/>
  <c r="BK119"/>
  <c i="6" r="J146"/>
  <c r="BK145"/>
  <c r="J144"/>
  <c r="J143"/>
  <c r="J142"/>
  <c r="BK141"/>
  <c r="BK140"/>
  <c r="BK139"/>
  <c r="J139"/>
  <c r="J138"/>
  <c r="J136"/>
  <c r="J134"/>
  <c r="J132"/>
  <c r="BK129"/>
  <c r="BK127"/>
  <c r="J125"/>
  <c r="J123"/>
  <c r="BK121"/>
  <c r="J119"/>
  <c i="5" r="J146"/>
  <c r="J144"/>
  <c r="J142"/>
  <c r="J140"/>
  <c r="J139"/>
  <c r="J138"/>
  <c r="J135"/>
  <c r="J132"/>
  <c r="BK129"/>
  <c r="J127"/>
  <c r="J125"/>
  <c r="BK123"/>
  <c r="BK121"/>
  <c i="4" r="J146"/>
  <c r="J145"/>
  <c r="J144"/>
  <c r="BK143"/>
  <c r="BK141"/>
  <c r="BK138"/>
  <c r="BK137"/>
  <c r="J136"/>
  <c r="J135"/>
  <c r="J134"/>
  <c r="J132"/>
  <c r="BK130"/>
  <c r="J129"/>
  <c r="BK127"/>
  <c r="BK126"/>
  <c r="J126"/>
  <c r="BK125"/>
  <c r="J125"/>
  <c r="BK123"/>
  <c r="J123"/>
  <c r="BK121"/>
  <c r="BK119"/>
  <c i="3" r="BK146"/>
  <c r="BK144"/>
  <c r="J142"/>
  <c r="BK141"/>
  <c r="J140"/>
  <c r="BK139"/>
  <c r="BK137"/>
  <c r="J136"/>
  <c r="J135"/>
  <c r="J134"/>
  <c r="BK133"/>
  <c r="J132"/>
  <c r="J128"/>
  <c r="J126"/>
  <c r="BK125"/>
  <c r="J121"/>
  <c r="J119"/>
  <c i="2" r="BK140"/>
  <c r="BK139"/>
  <c r="J137"/>
  <c r="J136"/>
  <c r="J135"/>
  <c r="J133"/>
  <c r="J132"/>
  <c r="J131"/>
  <c r="BK128"/>
  <c r="BK127"/>
  <c r="BK126"/>
  <c r="J124"/>
  <c r="BK123"/>
  <c r="BK121"/>
  <c r="J119"/>
  <c l="1" r="BK118"/>
  <c r="BK117"/>
  <c r="J117"/>
  <c r="R118"/>
  <c r="R117"/>
  <c i="3" r="T118"/>
  <c r="T117"/>
  <c i="4" r="BK118"/>
  <c r="J118"/>
  <c r="J97"/>
  <c r="R118"/>
  <c r="R117"/>
  <c i="5" r="BK118"/>
  <c r="J118"/>
  <c r="J97"/>
  <c r="P118"/>
  <c r="P117"/>
  <c i="1" r="AU98"/>
  <c i="6" r="P118"/>
  <c r="P117"/>
  <c i="1" r="AU99"/>
  <c i="7" r="BK118"/>
  <c r="BK117"/>
  <c r="J117"/>
  <c r="R118"/>
  <c r="R117"/>
  <c i="8" r="P118"/>
  <c r="P117"/>
  <c i="1" r="AU101"/>
  <c i="8" r="R118"/>
  <c r="R117"/>
  <c i="9" r="BK118"/>
  <c r="J118"/>
  <c r="J97"/>
  <c r="T118"/>
  <c r="T117"/>
  <c i="10" r="P118"/>
  <c r="P117"/>
  <c i="1" r="AU103"/>
  <c i="11" r="R118"/>
  <c r="R117"/>
  <c i="12" r="P118"/>
  <c r="P117"/>
  <c i="1" r="AU105"/>
  <c i="2" r="P118"/>
  <c r="P117"/>
  <c i="1" r="AU95"/>
  <c i="3" r="R118"/>
  <c r="R117"/>
  <c i="4" r="P118"/>
  <c r="P117"/>
  <c i="1" r="AU97"/>
  <c i="5" r="T118"/>
  <c r="T117"/>
  <c i="6" r="R118"/>
  <c r="R117"/>
  <c i="7" r="T118"/>
  <c r="T117"/>
  <c i="8" r="BK118"/>
  <c r="BK117"/>
  <c r="J117"/>
  <c r="J96"/>
  <c r="T118"/>
  <c r="T117"/>
  <c i="9" r="R118"/>
  <c r="R117"/>
  <c i="10" r="T118"/>
  <c r="T117"/>
  <c i="11" r="P118"/>
  <c r="P117"/>
  <c i="1" r="AU104"/>
  <c i="12" r="R118"/>
  <c r="R117"/>
  <c i="11" r="BK118"/>
  <c r="BK117"/>
  <c r="J117"/>
  <c r="J96"/>
  <c i="12" r="BK118"/>
  <c r="J118"/>
  <c r="J97"/>
  <c i="2" r="T118"/>
  <c r="T117"/>
  <c i="3" r="BK118"/>
  <c r="J118"/>
  <c r="J97"/>
  <c r="P118"/>
  <c r="P117"/>
  <c i="1" r="AU96"/>
  <c i="4" r="T118"/>
  <c r="T117"/>
  <c i="5" r="R118"/>
  <c r="R117"/>
  <c i="6" r="BK118"/>
  <c r="J118"/>
  <c r="J97"/>
  <c r="T118"/>
  <c r="T117"/>
  <c i="7" r="P118"/>
  <c r="P117"/>
  <c i="1" r="AU100"/>
  <c i="9" r="P118"/>
  <c r="P117"/>
  <c i="1" r="AU102"/>
  <c i="10" r="BK118"/>
  <c r="J118"/>
  <c r="J97"/>
  <c r="R118"/>
  <c r="R117"/>
  <c i="11" r="T118"/>
  <c r="T117"/>
  <c i="12" r="T118"/>
  <c r="T117"/>
  <c i="2" r="E85"/>
  <c r="F91"/>
  <c r="J91"/>
  <c r="J92"/>
  <c r="BE128"/>
  <c r="BE132"/>
  <c r="BE133"/>
  <c r="BE135"/>
  <c r="BE137"/>
  <c r="BE138"/>
  <c r="BE139"/>
  <c r="BE141"/>
  <c i="3" r="E85"/>
  <c r="J89"/>
  <c r="J91"/>
  <c r="J92"/>
  <c r="BE119"/>
  <c r="BE123"/>
  <c r="BE125"/>
  <c r="BE129"/>
  <c r="BE134"/>
  <c r="BE135"/>
  <c r="BE136"/>
  <c r="BE138"/>
  <c r="BE143"/>
  <c i="4" r="J91"/>
  <c r="J92"/>
  <c r="F113"/>
  <c r="BE123"/>
  <c r="BE125"/>
  <c r="BE127"/>
  <c r="BE128"/>
  <c r="BE129"/>
  <c r="BE136"/>
  <c r="BE143"/>
  <c r="BE145"/>
  <c r="BE146"/>
  <c i="5" r="E85"/>
  <c r="F91"/>
  <c r="J92"/>
  <c r="F114"/>
  <c r="BE123"/>
  <c r="BE127"/>
  <c r="BE128"/>
  <c r="BE136"/>
  <c r="BE137"/>
  <c r="BE139"/>
  <c r="BE142"/>
  <c r="BE145"/>
  <c i="6" r="F91"/>
  <c r="E107"/>
  <c r="BE123"/>
  <c r="BE125"/>
  <c r="BE132"/>
  <c r="BE135"/>
  <c r="BE136"/>
  <c r="BE138"/>
  <c r="BE140"/>
  <c r="BE144"/>
  <c i="7" r="F91"/>
  <c r="F92"/>
  <c r="E107"/>
  <c r="J113"/>
  <c r="BE121"/>
  <c r="BE126"/>
  <c r="BE128"/>
  <c r="BE129"/>
  <c r="BE140"/>
  <c r="BE142"/>
  <c r="BE146"/>
  <c i="8" r="E85"/>
  <c r="F92"/>
  <c r="F113"/>
  <c r="J114"/>
  <c r="BE121"/>
  <c r="BE123"/>
  <c i="9" r="J89"/>
  <c r="F92"/>
  <c r="E107"/>
  <c r="BE119"/>
  <c r="BE123"/>
  <c r="BE124"/>
  <c r="BE128"/>
  <c r="BE129"/>
  <c r="BE131"/>
  <c r="BE132"/>
  <c r="BE136"/>
  <c r="BE137"/>
  <c r="BE141"/>
  <c r="BE143"/>
  <c i="10" r="J91"/>
  <c r="E107"/>
  <c r="F113"/>
  <c r="F114"/>
  <c r="BE127"/>
  <c r="BE129"/>
  <c r="BE137"/>
  <c r="BE138"/>
  <c r="BE141"/>
  <c r="BE146"/>
  <c i="11" r="E85"/>
  <c r="J89"/>
  <c r="F92"/>
  <c r="BE119"/>
  <c r="BE124"/>
  <c r="BE125"/>
  <c r="BE131"/>
  <c r="BE135"/>
  <c r="BE136"/>
  <c i="12" r="J89"/>
  <c r="F92"/>
  <c r="E107"/>
  <c r="F113"/>
  <c i="2" r="J89"/>
  <c r="F92"/>
  <c r="BE121"/>
  <c r="BE124"/>
  <c r="BE127"/>
  <c r="BE131"/>
  <c r="BE136"/>
  <c i="3" r="F91"/>
  <c r="F92"/>
  <c r="BE126"/>
  <c r="BE127"/>
  <c r="BE132"/>
  <c r="BE133"/>
  <c r="BE139"/>
  <c r="BE142"/>
  <c r="BE144"/>
  <c r="BE146"/>
  <c i="4" r="J89"/>
  <c r="F92"/>
  <c r="BE119"/>
  <c r="BE126"/>
  <c r="BE130"/>
  <c r="BE133"/>
  <c r="BE134"/>
  <c r="BE135"/>
  <c r="BE138"/>
  <c r="BE139"/>
  <c r="BE141"/>
  <c r="BE144"/>
  <c i="5" r="J89"/>
  <c r="J113"/>
  <c r="BE121"/>
  <c r="BE126"/>
  <c r="BE130"/>
  <c r="BE133"/>
  <c r="BE138"/>
  <c r="BE141"/>
  <c r="BE143"/>
  <c i="6" r="J89"/>
  <c r="F92"/>
  <c r="J113"/>
  <c r="J114"/>
  <c r="BE129"/>
  <c r="BE134"/>
  <c r="BE139"/>
  <c r="BE142"/>
  <c r="BE145"/>
  <c r="BE146"/>
  <c i="7" r="J89"/>
  <c r="J92"/>
  <c r="BE123"/>
  <c r="BE125"/>
  <c r="BE127"/>
  <c r="BE130"/>
  <c r="BE132"/>
  <c r="BE133"/>
  <c r="BE134"/>
  <c r="BE135"/>
  <c r="BE141"/>
  <c i="8" r="J113"/>
  <c r="BE119"/>
  <c r="BE120"/>
  <c r="BE122"/>
  <c i="9" r="J91"/>
  <c r="BE121"/>
  <c r="BE126"/>
  <c r="BE133"/>
  <c r="BE135"/>
  <c r="BE139"/>
  <c r="BE140"/>
  <c r="BE142"/>
  <c i="10" r="J89"/>
  <c r="J114"/>
  <c r="BE121"/>
  <c r="BE125"/>
  <c r="BE128"/>
  <c r="BE133"/>
  <c r="BE134"/>
  <c r="BE135"/>
  <c r="BE136"/>
  <c r="BE143"/>
  <c r="BE145"/>
  <c i="11" r="F91"/>
  <c r="J92"/>
  <c r="BE121"/>
  <c r="BE127"/>
  <c r="BE132"/>
  <c r="BE133"/>
  <c r="BE139"/>
  <c i="12" r="J91"/>
  <c r="J92"/>
  <c r="BE122"/>
  <c r="BE121"/>
  <c i="2" r="BE119"/>
  <c r="BE123"/>
  <c r="BE125"/>
  <c r="BE126"/>
  <c r="BE130"/>
  <c r="BE134"/>
  <c r="BE140"/>
  <c i="3" r="BE121"/>
  <c r="BE128"/>
  <c r="BE130"/>
  <c r="BE137"/>
  <c r="BE140"/>
  <c r="BE141"/>
  <c r="BE145"/>
  <c i="4" r="E85"/>
  <c r="BE121"/>
  <c r="BE132"/>
  <c r="BE137"/>
  <c r="BE140"/>
  <c r="BE142"/>
  <c i="5" r="BE119"/>
  <c r="BE125"/>
  <c r="BE129"/>
  <c r="BE132"/>
  <c r="BE134"/>
  <c r="BE135"/>
  <c r="BE140"/>
  <c r="BE144"/>
  <c r="BE146"/>
  <c i="6" r="BE119"/>
  <c r="BE121"/>
  <c r="BE126"/>
  <c r="BE127"/>
  <c r="BE128"/>
  <c r="BE130"/>
  <c r="BE133"/>
  <c r="BE137"/>
  <c r="BE141"/>
  <c r="BE143"/>
  <c i="7" r="BE119"/>
  <c r="BE136"/>
  <c r="BE137"/>
  <c r="BE138"/>
  <c r="BE139"/>
  <c r="BE143"/>
  <c r="BE144"/>
  <c r="BE145"/>
  <c i="8" r="J89"/>
  <c i="9" r="F91"/>
  <c r="J92"/>
  <c r="BE125"/>
  <c r="BE127"/>
  <c r="BE130"/>
  <c r="BE134"/>
  <c r="BE138"/>
  <c i="10" r="BE119"/>
  <c r="BE123"/>
  <c r="BE126"/>
  <c r="BE130"/>
  <c r="BE132"/>
  <c r="BE139"/>
  <c r="BE140"/>
  <c r="BE142"/>
  <c r="BE144"/>
  <c i="11" r="J91"/>
  <c r="BE123"/>
  <c r="BE126"/>
  <c r="BE128"/>
  <c r="BE130"/>
  <c r="BE134"/>
  <c r="BE137"/>
  <c r="BE138"/>
  <c r="BE140"/>
  <c i="12" r="BE119"/>
  <c r="BE120"/>
  <c i="2" r="F34"/>
  <c i="1" r="BA95"/>
  <c i="3" r="J34"/>
  <c i="1" r="AW96"/>
  <c i="3" r="F34"/>
  <c i="1" r="BA96"/>
  <c i="4" r="F34"/>
  <c i="1" r="BA97"/>
  <c i="5" r="F37"/>
  <c i="1" r="BD98"/>
  <c i="8" r="F37"/>
  <c i="1" r="BD101"/>
  <c i="9" r="F35"/>
  <c i="1" r="BB102"/>
  <c i="11" r="J34"/>
  <c i="1" r="AW104"/>
  <c i="12" r="F37"/>
  <c i="1" r="BD105"/>
  <c i="2" r="J34"/>
  <c i="1" r="AW95"/>
  <c i="3" r="F35"/>
  <c i="1" r="BB96"/>
  <c i="4" r="F36"/>
  <c i="1" r="BC97"/>
  <c i="6" r="J34"/>
  <c i="1" r="AW99"/>
  <c i="9" r="F36"/>
  <c i="1" r="BC102"/>
  <c i="2" r="F35"/>
  <c i="1" r="BB95"/>
  <c i="6" r="F35"/>
  <c i="1" r="BB99"/>
  <c i="7" r="F36"/>
  <c i="1" r="BC100"/>
  <c i="8" r="F34"/>
  <c i="1" r="BA101"/>
  <c i="8" r="F36"/>
  <c i="1" r="BC101"/>
  <c i="10" r="F37"/>
  <c i="1" r="BD103"/>
  <c i="3" r="F36"/>
  <c i="1" r="BC96"/>
  <c i="6" r="F36"/>
  <c i="1" r="BC99"/>
  <c i="8" r="J34"/>
  <c i="1" r="AW101"/>
  <c i="10" r="F35"/>
  <c i="1" r="BB103"/>
  <c i="2" r="F36"/>
  <c i="1" r="BC95"/>
  <c i="7" r="F35"/>
  <c i="1" r="BB100"/>
  <c i="10" r="F34"/>
  <c i="1" r="BA103"/>
  <c i="10" r="F36"/>
  <c i="1" r="BC103"/>
  <c i="11" r="F35"/>
  <c i="1" r="BB104"/>
  <c i="12" r="F35"/>
  <c i="1" r="BB105"/>
  <c i="2" r="J30"/>
  <c i="1" r="AG95"/>
  <c i="3" r="F37"/>
  <c i="1" r="BD96"/>
  <c i="4" r="F35"/>
  <c i="1" r="BB97"/>
  <c i="7" r="J34"/>
  <c i="1" r="AW100"/>
  <c i="9" r="F37"/>
  <c i="1" r="BD102"/>
  <c i="4" r="F37"/>
  <c i="1" r="BD97"/>
  <c i="6" r="F34"/>
  <c i="1" r="BA99"/>
  <c i="7" r="F37"/>
  <c i="1" r="BD100"/>
  <c i="11" r="F36"/>
  <c i="1" r="BC104"/>
  <c i="4" r="J34"/>
  <c i="1" r="AW97"/>
  <c i="5" r="F36"/>
  <c i="1" r="BC98"/>
  <c i="6" r="F37"/>
  <c i="1" r="BD99"/>
  <c i="12" r="F34"/>
  <c i="1" r="BA105"/>
  <c i="12" r="J34"/>
  <c i="1" r="AW105"/>
  <c i="5" r="F34"/>
  <c i="1" r="BA98"/>
  <c i="5" r="F35"/>
  <c i="1" r="BB98"/>
  <c i="7" r="J30"/>
  <c i="1" r="AG100"/>
  <c i="8" r="F35"/>
  <c i="1" r="BB101"/>
  <c i="9" r="J34"/>
  <c i="1" r="AW102"/>
  <c i="10" r="J34"/>
  <c i="1" r="AW103"/>
  <c i="2" r="F37"/>
  <c i="1" r="BD95"/>
  <c i="5" r="J34"/>
  <c i="1" r="AW98"/>
  <c i="7" r="F34"/>
  <c i="1" r="BA100"/>
  <c i="9" r="F34"/>
  <c i="1" r="BA102"/>
  <c i="11" r="F34"/>
  <c i="1" r="BA104"/>
  <c i="11" r="F37"/>
  <c i="1" r="BD104"/>
  <c i="12" r="F36"/>
  <c i="1" r="BC105"/>
  <c i="2" l="1" r="J96"/>
  <c r="J118"/>
  <c r="J97"/>
  <c i="3" r="BK117"/>
  <c r="J117"/>
  <c i="7" r="J96"/>
  <c r="J118"/>
  <c r="J97"/>
  <c i="8" r="J118"/>
  <c r="J97"/>
  <c i="10" r="BK117"/>
  <c r="J117"/>
  <c i="4" r="BK117"/>
  <c r="J117"/>
  <c r="J96"/>
  <c i="5" r="BK117"/>
  <c r="J117"/>
  <c r="J96"/>
  <c i="6" r="BK117"/>
  <c r="J117"/>
  <c r="J96"/>
  <c i="12" r="BK117"/>
  <c r="J117"/>
  <c r="J96"/>
  <c i="11" r="J118"/>
  <c r="J97"/>
  <c i="9" r="BK117"/>
  <c r="J117"/>
  <c i="3" r="J30"/>
  <c i="1" r="AG96"/>
  <c i="10" r="J30"/>
  <c i="1" r="AG103"/>
  <c r="BA94"/>
  <c r="AW94"/>
  <c r="AK30"/>
  <c i="6" r="J33"/>
  <c i="1" r="AV99"/>
  <c r="AT99"/>
  <c i="7" r="F33"/>
  <c i="1" r="AZ100"/>
  <c i="10" r="J33"/>
  <c i="1" r="AV103"/>
  <c r="AT103"/>
  <c i="3" r="F33"/>
  <c i="1" r="AZ96"/>
  <c i="9" r="F33"/>
  <c i="1" r="AZ102"/>
  <c i="8" r="J30"/>
  <c i="1" r="AG101"/>
  <c r="BD94"/>
  <c r="W33"/>
  <c i="11" r="F33"/>
  <c i="1" r="AZ104"/>
  <c r="BC94"/>
  <c r="AY94"/>
  <c i="2" r="F33"/>
  <c i="1" r="AZ95"/>
  <c i="4" r="F33"/>
  <c i="1" r="AZ97"/>
  <c r="AU94"/>
  <c i="5" r="J33"/>
  <c i="1" r="AV98"/>
  <c r="AT98"/>
  <c i="8" r="F33"/>
  <c i="1" r="AZ101"/>
  <c i="12" r="F33"/>
  <c i="1" r="AZ105"/>
  <c i="11" r="J30"/>
  <c i="1" r="AG104"/>
  <c i="9" r="J30"/>
  <c i="1" r="AG102"/>
  <c i="4" r="J33"/>
  <c i="1" r="AV97"/>
  <c r="AT97"/>
  <c i="8" r="J33"/>
  <c i="1" r="AV101"/>
  <c r="AT101"/>
  <c i="9" r="J33"/>
  <c i="1" r="AV102"/>
  <c r="AT102"/>
  <c r="BB94"/>
  <c r="AX94"/>
  <c i="6" r="F33"/>
  <c i="1" r="AZ99"/>
  <c i="7" r="J33"/>
  <c i="1" r="AV100"/>
  <c r="AT100"/>
  <c i="11" r="J33"/>
  <c i="1" r="AV104"/>
  <c r="AT104"/>
  <c i="2" r="J33"/>
  <c i="1" r="AV95"/>
  <c r="AT95"/>
  <c i="5" r="F33"/>
  <c i="1" r="AZ98"/>
  <c i="10" r="F33"/>
  <c i="1" r="AZ103"/>
  <c i="3" r="J33"/>
  <c i="1" r="AV96"/>
  <c r="AT96"/>
  <c i="12" r="J33"/>
  <c i="1" r="AV105"/>
  <c r="AT105"/>
  <c i="10" l="1" r="J39"/>
  <c i="3" r="J39"/>
  <c i="8" r="J39"/>
  <c i="9" r="J39"/>
  <c i="11" r="J39"/>
  <c i="9" r="J96"/>
  <c i="10" r="J96"/>
  <c i="3" r="J96"/>
  <c i="7" r="J39"/>
  <c i="2" r="J39"/>
  <c i="1" r="AN95"/>
  <c r="AN100"/>
  <c r="AN96"/>
  <c r="AN103"/>
  <c r="AN101"/>
  <c r="AN104"/>
  <c r="AN102"/>
  <c i="4" r="J30"/>
  <c i="1" r="AG97"/>
  <c r="AN97"/>
  <c i="6" r="J30"/>
  <c i="1" r="AG99"/>
  <c r="AN99"/>
  <c r="AZ94"/>
  <c r="AV94"/>
  <c r="AK29"/>
  <c r="W30"/>
  <c r="W31"/>
  <c i="5" r="J30"/>
  <c i="1" r="AG98"/>
  <c r="AN98"/>
  <c r="W32"/>
  <c i="12" r="J30"/>
  <c i="1" r="AG105"/>
  <c r="AN105"/>
  <c i="4" l="1" r="J39"/>
  <c i="12" r="J39"/>
  <c i="5" r="J39"/>
  <c i="6" r="J39"/>
  <c i="1" r="AT94"/>
  <c r="AG94"/>
  <c r="AK26"/>
  <c r="AK35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<sst xmlns="http://schemas.openxmlformats.org/spreadsheetml/2006/main">
  <si>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</si>
  <si>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</si>
  <si>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</si>
  <si>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</si>
  <si>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</si>
  <si>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{065cdc88-a526-4dad-bdb7-960d6709af73}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</si>
  <si>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</si>
  <si>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</si>
  <si>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</si>
  <si>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</si>
  <si>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</si>
  <si>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</si>
  <si>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</si>
  <si>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</si>
  <si>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</si>
  <si>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</si>
  <si>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</si>
  <si>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EOV a osvětlení na trati Karlovy Vary - Kadaň</t>
  </si>
  <si>
    <t>KSO:</t>
  </si>
  <si>
    <t>CC-CZ:</t>
  </si>
  <si>
    <t>Místo:</t>
  </si>
  <si>
    <t xml:space="preserve"> </t>
  </si>
  <si>
    <t>Datum:</t>
  </si>
  <si>
    <t>23. 7. 2019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</si>
  <si>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</si>
  <si>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</si>
  <si>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</si>
  <si>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</si>
  <si>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</si>
  <si>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</si>
  <si>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</si>
  <si>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</si>
  <si>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</si>
  <si>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</si>
  <si>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</si>
  <si>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</si>
  <si>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</si>
  <si>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</si>
  <si>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</si>
  <si>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</si>
  <si>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</si>
  <si>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</si>
  <si>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</si>
  <si>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</si>
  <si>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</si>
  <si>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</si>
  <si>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</si>
  <si>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</si>
  <si>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</si>
  <si>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</si>
  <si>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</si>
  <si>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</si>
  <si>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</si>
  <si>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</si>
  <si>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</si>
  <si>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</si>
  <si>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</si>
  <si>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</si>
  <si>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</si>
  <si>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</si>
  <si>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</si>
  <si>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</si>
  <si>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</si>
  <si>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</si>
  <si>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</si>
  <si>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</si>
  <si>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</si>
  <si>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</si>
  <si>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</si>
  <si>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</si>
  <si>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</si>
  <si>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</si>
  <si>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</si>
  <si>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</si>
  <si>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</si>
  <si>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</si>
  <si>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</si>
  <si>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</si>
  <si>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</si>
  <si>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Karlovy Vary - Dvory-Elektromontáže (ÚOŽI)</t>
  </si>
  <si>
    <t>STA</t>
  </si>
  <si>
    <t>1</t>
  </si>
  <si>
    <t>{05fcd353-0312-4aea-84f7-30c6895df1bd}</t>
  </si>
  <si>
    <t>2</t>
  </si>
  <si>
    <t>SO 02</t>
  </si>
  <si>
    <t>Dalovice - Elektromontáže (ÚUOŽI)</t>
  </si>
  <si>
    <t>{7cf75e2d-e98b-4256-8e7d-f3ad07ada987}</t>
  </si>
  <si>
    <t>SO 03</t>
  </si>
  <si>
    <t>Hájek - Elektromontáže (ÚOŽI)</t>
  </si>
  <si>
    <t>{e6f0e18f-d126-47c0-bbcb-81258aa4c290}</t>
  </si>
  <si>
    <t>SO 04</t>
  </si>
  <si>
    <t>Ostrov n/O - Elektromontáže (ÚOŽI)</t>
  </si>
  <si>
    <t>{3c5e3c8a-bd1e-4736-bd40-adb7d86a71a8}</t>
  </si>
  <si>
    <t>SO 05</t>
  </si>
  <si>
    <t>Vojkovice n/O - Elektromontáže (ÚOŽI)</t>
  </si>
  <si>
    <t>{a615d93d-4eb2-46c5-a1cc-8af8f89ba9e8}</t>
  </si>
  <si>
    <t>SO 06</t>
  </si>
  <si>
    <t>Stráž n/O - Elektromontáže (ÚOŽI)</t>
  </si>
  <si>
    <t>{414fc4b9-fde2-4277-ba20-86a8f728ff7f}</t>
  </si>
  <si>
    <t>SO 07</t>
  </si>
  <si>
    <t>Kotvina - Elektromontáže (ÚOŽI)</t>
  </si>
  <si>
    <t>{eb43d9de-b681-487d-8363-a5d944130a60}</t>
  </si>
  <si>
    <t>SO 08</t>
  </si>
  <si>
    <t>Perštějn n/O - Elektromontáže (ÚOŽI)</t>
  </si>
  <si>
    <t>{e6450dcd-aab1-4473-8ff3-f96dc1176708}</t>
  </si>
  <si>
    <t>SO 09</t>
  </si>
  <si>
    <t>Klášterec n/O - Elektromontáže (ÚOŽI)</t>
  </si>
  <si>
    <t>{5a05c8e7-d33d-4cd1-bfa9-3045d60439d1}</t>
  </si>
  <si>
    <t>SO 10</t>
  </si>
  <si>
    <t>Citice - Elektromontáže (ÚUOŽI)</t>
  </si>
  <si>
    <t>{df70329d-72a2-40da-b41c-90cdd67c3562}</t>
  </si>
  <si>
    <t>SO 11</t>
  </si>
  <si>
    <t>VON</t>
  </si>
  <si>
    <t>{bec52f3d-fe65-4fc3-ba6e-29756444b82c}</t>
  </si>
  <si>
    <t>KRYCÍ LIST SOUPISU PRACÍ</t>
  </si>
  <si>
    <t>Objekt:</t>
  </si>
  <si>
    <t>SO 01 - Karlovy Vary - Dvory-Elektromontáže (ÚOŽI)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</si>
  <si>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</si>
  <si>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</si>
  <si>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</si>
  <si>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</si>
  <si>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</si>
  <si>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001 -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</si>
  <si>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</si>
  <si>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</si>
  <si>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</si>
  <si>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</si>
  <si>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</si>
  <si>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</si>
  <si>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</si>
  <si>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</si>
  <si>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</si>
  <si>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</si>
  <si>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</si>
  <si>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</si>
  <si>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</si>
  <si>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001</t>
  </si>
  <si>
    <t>ROZPOCET</t>
  </si>
  <si>
    <t>M</t>
  </si>
  <si>
    <t>7493300070</t>
  </si>
  <si>
    <t>Elektrický ohřev výhybek (EOV) Periferní rozváděče Rozváděč ohřevu výměn pro 4 výhybky s měřením a podřízenou jednotkou</t>
  </si>
  <si>
    <t>kus</t>
  </si>
  <si>
    <t>ÚOŽI 2019 01</t>
  </si>
  <si>
    <t>8</t>
  </si>
  <si>
    <t>4</t>
  </si>
  <si>
    <t>809884157</t>
  </si>
  <si>
    <t>P</t>
  </si>
  <si>
    <t>Poznámka k položce:_x000d_
Výměna desky REOV - TVDP4-R (deska)</t>
  </si>
  <si>
    <t>7493301000</t>
  </si>
  <si>
    <t>Elektrický ohřev výhybek (EOV) SW Rozváděč MSU:</t>
  </si>
  <si>
    <t>870013425</t>
  </si>
  <si>
    <t>Poznámka k položce:_x000d_
c</t>
  </si>
  <si>
    <t>3</t>
  </si>
  <si>
    <t>7493300780</t>
  </si>
  <si>
    <t>Elektrický ohřev výhybek (EOV) Příslušenství Srážkové čidlo včetně držáku</t>
  </si>
  <si>
    <t>-2133180228</t>
  </si>
  <si>
    <t>7493300760</t>
  </si>
  <si>
    <t>Elektrický ohřev výhybek (EOV) Příslušenství Klec ochranná</t>
  </si>
  <si>
    <t>4682616</t>
  </si>
  <si>
    <t>5</t>
  </si>
  <si>
    <t>7493300770</t>
  </si>
  <si>
    <t>Elektrický ohřev výhybek (EOV) Příslušenství Čidlo teploty kolejové</t>
  </si>
  <si>
    <t>Sborník UOŽI 01 2020</t>
  </si>
  <si>
    <t>128</t>
  </si>
  <si>
    <t>248357367</t>
  </si>
  <si>
    <t>6</t>
  </si>
  <si>
    <t>7493300990</t>
  </si>
  <si>
    <t>Elektrický ohřev výhybek (EOV) SW Odzkoušení rozváděče</t>
  </si>
  <si>
    <t>-1665648044</t>
  </si>
  <si>
    <t>7</t>
  </si>
  <si>
    <t>7493300980</t>
  </si>
  <si>
    <t>Elektrický ohřev výhybek (EOV) SW Parametrizace komunikace</t>
  </si>
  <si>
    <t>-1835394060</t>
  </si>
  <si>
    <t>7493301080</t>
  </si>
  <si>
    <t>Elektrický ohřev výhybek (EOV) SW Parametrizace okruhu EOV (na výhybku), dle počtu výhybek</t>
  </si>
  <si>
    <t>498746990</t>
  </si>
  <si>
    <t>VV</t>
  </si>
  <si>
    <t>1*4 'Přepočtené koeficientem množství</t>
  </si>
  <si>
    <t>9</t>
  </si>
  <si>
    <t>K</t>
  </si>
  <si>
    <t>7493351115</t>
  </si>
  <si>
    <t>Montáž elektrického ohřevu výhybek (EOV) topné tyče srážkového čidla včetně držáku</t>
  </si>
  <si>
    <t>512</t>
  </si>
  <si>
    <t>-27638286</t>
  </si>
  <si>
    <t>10</t>
  </si>
  <si>
    <t>7493351120</t>
  </si>
  <si>
    <t>Montáž elektrického ohřevu výhybek (EOV) topné tyče ochranné klece</t>
  </si>
  <si>
    <t>586787823</t>
  </si>
  <si>
    <t>11</t>
  </si>
  <si>
    <t>7493351110</t>
  </si>
  <si>
    <t>Montáž elektrického ohřevu výhybek (EOV) topné tyče teplotního čidla</t>
  </si>
  <si>
    <t>2005360335</t>
  </si>
  <si>
    <t>12</t>
  </si>
  <si>
    <t>7493352010</t>
  </si>
  <si>
    <t>Montáž rozvaděče pro elektrický ohřev výhybky silového pro připojení základních výhybkových jednotek do 8 kusů 3-f vývodů - instalace rozvaděče do terénu nebo rozvodny včetně elektrovýzbroje</t>
  </si>
  <si>
    <t>-1088884274</t>
  </si>
  <si>
    <t>13</t>
  </si>
  <si>
    <t>7493352025</t>
  </si>
  <si>
    <t>Montáž rozvaděče pro elektrický ohřev výhybky řídícího software do PLC řídící jednotky EOV - 1x výhybka - pro možnost chodu rozvaděče a jeho oživení, neobsahuje cenu za software</t>
  </si>
  <si>
    <t>2075932640</t>
  </si>
  <si>
    <t>14</t>
  </si>
  <si>
    <t>7493352030</t>
  </si>
  <si>
    <t>Montáž rozvaděče pro elektrický ohřev výhybky ovladače pro EOV a osvětlení - včetně instalace ovladače do vnitřního prostoru včetně napojení na podružné rozvaděče a nadřazený systém včetně připojovacích poplatků</t>
  </si>
  <si>
    <t>-2133859440</t>
  </si>
  <si>
    <t>7493371060</t>
  </si>
  <si>
    <t>Demontáže zařízení na elektrickém ohřevu výhybek čidla</t>
  </si>
  <si>
    <t>417736292</t>
  </si>
  <si>
    <t>16</t>
  </si>
  <si>
    <t>7493371080</t>
  </si>
  <si>
    <t>Demontáže zařízení na elektrickém ohřevu výhybek napájecího rozvaděče</t>
  </si>
  <si>
    <t>2053012864</t>
  </si>
  <si>
    <t>17</t>
  </si>
  <si>
    <t>7496754020</t>
  </si>
  <si>
    <t>Elektrodispečink SKŘ-DŘT parametrizace přenášených dat z koncového zařízení na ED (konfigurace komunikovaných dat, nastavení základních poloh, nastavení výpisů, nastavení protokolu IEC 60870-5-104) - nastavení parametrů jednotlivých koncových zařízení, zkomunikování, propojení a odzkoušení s ED, naprogramování funkcí vstupů, výstupů, blokovacích podmínek a měření pro PLC automat určený pro řízení techlonogií funkčních zkoušek</t>
  </si>
  <si>
    <t>hod</t>
  </si>
  <si>
    <t>1601270473</t>
  </si>
  <si>
    <t>18</t>
  </si>
  <si>
    <t>7496732010</t>
  </si>
  <si>
    <t>Oprava SW řídící jednotky RDOOS/EOV pro zprovoznění komunikace protokolem IEC 60870-5-104 - včetně zkoušek a parametrizace systému. Jedná se o řídící jednotky RDOOS z roku výroby 2009 a novější</t>
  </si>
  <si>
    <t>1489692147</t>
  </si>
  <si>
    <t>22</t>
  </si>
  <si>
    <t>7497655010</t>
  </si>
  <si>
    <t>Tažné hnací vozidlo k pracovním soupravám pro montáž a demontáž - obsahuje i veškeré výkony tažného hnacího vozidla pro posun montážní techniky v kolejišti</t>
  </si>
  <si>
    <t>64</t>
  </si>
  <si>
    <t>-1059365185</t>
  </si>
  <si>
    <t>23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</si>
  <si>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</si>
  <si>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</si>
  <si>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-1960276378</t>
  </si>
  <si>
    <t>SO 02 - Dalovice - Elektromontáže (ÚUOŽI)</t>
  </si>
  <si>
    <t>7493300040</t>
  </si>
  <si>
    <t>Elektrický ohřev výhybek (EOV) Periferní rozváděče Rozváděč ohřevu výměn pro 6 výhybek s měřením a podřízenou jednotkou</t>
  </si>
  <si>
    <t>-267004060</t>
  </si>
  <si>
    <t>Poznámka k položce:_x000d_
Repase rozvaděče REOV - TVDP5-R - plastový pilíř</t>
  </si>
  <si>
    <t>7493300090</t>
  </si>
  <si>
    <t>Elektrický ohřev výhybek (EOV) Periferní rozváděče Rozváděč ohřevu výměn pro 4 výhybky bez měření a bez podřízené jednotky</t>
  </si>
  <si>
    <t>-280643841</t>
  </si>
  <si>
    <t>Poznámka k položce:_x000d_
Repase rozvaděče REOV - TVDP4-P - plastový pilíř</t>
  </si>
  <si>
    <t>Poznámka k položce:_x000d_
Rozvaděč RDOOS/ EOV, bez dotykové obrazovky</t>
  </si>
  <si>
    <t>343296995</t>
  </si>
  <si>
    <t>2,25*4 'Přepočtené koeficientem množství</t>
  </si>
  <si>
    <t>222069390</t>
  </si>
  <si>
    <t>2134982751</t>
  </si>
  <si>
    <t>19</t>
  </si>
  <si>
    <t>-298201942</t>
  </si>
  <si>
    <t>20</t>
  </si>
  <si>
    <t>7493100670</t>
  </si>
  <si>
    <t>Venkovní osvětlení Svítidla pro železnici LED svítidlo o příkonu 56 - 100 W určené pro osvětlení venkovních prostor veřejnosti přístupných (nástupiště, přechody kolejiště) na ŽDC.</t>
  </si>
  <si>
    <t>1534964037</t>
  </si>
  <si>
    <t>7493152525</t>
  </si>
  <si>
    <t>Montáž svítidla pro železnici na pevný stožár výšky přes 6 m mimo kolejiště - kompletace a montáž včetně "superlife" světelného zdroje, elektronického předřadníku a připojení kabelu</t>
  </si>
  <si>
    <t>1329007199</t>
  </si>
  <si>
    <t>7493174015</t>
  </si>
  <si>
    <t>Demontáž svítidel z osvětlovacího stožáru, osvětlovací věže nebo brány trakčního vedení</t>
  </si>
  <si>
    <t>147547916</t>
  </si>
  <si>
    <t>24</t>
  </si>
  <si>
    <t>-1878995653</t>
  </si>
  <si>
    <t>SO 03 - Hájek - Elektromontáže (ÚOŽI)</t>
  </si>
  <si>
    <t>-846300528</t>
  </si>
  <si>
    <t>Poznámka k položce:_x000d_
Repase rozvaděče REOV - TVDP4-R - plastový pilíř</t>
  </si>
  <si>
    <t>-1013198981</t>
  </si>
  <si>
    <t>2*4 'Přepočtené koeficientem množství</t>
  </si>
  <si>
    <t>-206157244</t>
  </si>
  <si>
    <t>793378351</t>
  </si>
  <si>
    <t>822418933</t>
  </si>
  <si>
    <t>492319349</t>
  </si>
  <si>
    <t>SO 04 - Ostrov n/O - Elektromontáže (ÚOŽI)</t>
  </si>
  <si>
    <t>Poznámka k položce:_x000d_
Repase rozcaděč REOV - TVDP5-R - plastový pilíř</t>
  </si>
  <si>
    <t>Poznámka k položce:_x000d_
Repase rozvaděče TVDP3-P - plastový pilíř</t>
  </si>
  <si>
    <t>-920326466</t>
  </si>
  <si>
    <t>-2047093740</t>
  </si>
  <si>
    <t>-836689099</t>
  </si>
  <si>
    <t>533910290</t>
  </si>
  <si>
    <t>SO 05 - Vojkovice n/O - Elektromontáže (ÚOŽI)</t>
  </si>
  <si>
    <t>-402455391</t>
  </si>
  <si>
    <t>Poznámka k položce:_x000d_
Reapse rozvaděče REOV - TVDP3-R - plastový pilíř</t>
  </si>
  <si>
    <t>7493300060</t>
  </si>
  <si>
    <t>Elektrický ohřev výhybek (EOV) Periferní rozváděče Rozváděč ohřevu výměn pro 6 výhybek bez měření a bez podřízené jednotky</t>
  </si>
  <si>
    <t>-1915061676</t>
  </si>
  <si>
    <t>Poznámka k položce:_x000d_
Repase REOV - TVDP5-P - plastový pilíř</t>
  </si>
  <si>
    <t>263065890</t>
  </si>
  <si>
    <t>1024003049</t>
  </si>
  <si>
    <t>-345044827</t>
  </si>
  <si>
    <t>769222437</t>
  </si>
  <si>
    <t>SO 06 - Stráž n/O - Elektromontáže (ÚOŽI)</t>
  </si>
  <si>
    <t>Poznámka k položce:_x000d_
Výměna desky REOV - TVDP3-R (deska)</t>
  </si>
  <si>
    <t>-1663803484</t>
  </si>
  <si>
    <t>-1182102737</t>
  </si>
  <si>
    <t>-1971816156</t>
  </si>
  <si>
    <t>-1031958691</t>
  </si>
  <si>
    <t>SO 07 - Kotvina - Elektromontáže (ÚOŽI)</t>
  </si>
  <si>
    <t>-1250759983</t>
  </si>
  <si>
    <t>7498150515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</si>
  <si>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</si>
  <si>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1863658957</t>
  </si>
  <si>
    <t>SO 08 - Perštějn n/O - Elektromontáže (ÚOŽI)</t>
  </si>
  <si>
    <t>Poznámka k položce:_x000d_
Výměna desky REOV - TVDP5-R (deska)</t>
  </si>
  <si>
    <t>1534982582</t>
  </si>
  <si>
    <t>1613472696</t>
  </si>
  <si>
    <t>-1982264252</t>
  </si>
  <si>
    <t>713081778</t>
  </si>
  <si>
    <t>SO 09 - Klášterec n/O - Elektromontáže (ÚOŽI)</t>
  </si>
  <si>
    <t>Poznámka k položce:_x000d_
Repase rozvaděče REOV - TVDP3-P - plastový pilíř</t>
  </si>
  <si>
    <t>1007435966</t>
  </si>
  <si>
    <t>-1639498074</t>
  </si>
  <si>
    <t>-1771707284</t>
  </si>
  <si>
    <t>-1923512107</t>
  </si>
  <si>
    <t>SO 10 - Citice - Elektromontáže (ÚUOŽI)</t>
  </si>
  <si>
    <t>SO 11 - VON</t>
  </si>
  <si>
    <t>VRN - Vedlejší rozpočtové náklady</t>
  </si>
  <si>
    <t>VRN</t>
  </si>
  <si>
    <t>Vedlejší rozpočtové náklady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</si>
  <si>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</si>
  <si>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</si>
  <si>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%</t>
  </si>
  <si>
    <t>442605638</t>
  </si>
  <si>
    <t>031111051</t>
  </si>
  <si>
    <t>Zařízení a vybavení staveniště pronájem ploch</t>
  </si>
  <si>
    <t>-545516135</t>
  </si>
  <si>
    <t>032105001</t>
  </si>
  <si>
    <t>Územní vlivy mimostaveništní doprava</t>
  </si>
  <si>
    <t>Kč</t>
  </si>
  <si>
    <t>-231227313</t>
  </si>
  <si>
    <t>033121001</t>
  </si>
  <si>
    <t>Provozní vlivy Rušení prací železničním provozem širá trať nebo dopravny s kolejovým rozvětvením s počtem vlaků za směnu 8,5 hod. do 25</t>
  </si>
  <si>
    <t>416439443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</si>
</sst>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037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EOV a osvětlení na trati Karlovy Vary - Kadaň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23. 7. 2019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ROUND(SUM(AG95:AG105),2)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ROUND(SUM(AS95:AS105),2)</f>
        <v>0</v>
      </c>
      <c r="AT94" s="111">
        <f>ROUND(SUM(AV94:AW94),2)</f>
        <v>0</v>
      </c>
      <c r="AU94" s="112">
        <f>ROUND(SUM(AU95:AU105),5)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ROUND(SUM(AZ95:AZ105),2)</f>
        <v>0</v>
      </c>
      <c r="BA94" s="111">
        <f>ROUND(SUM(BA95:BA105),2)</f>
        <v>0</v>
      </c>
      <c r="BB94" s="111">
        <f>ROUND(SUM(BB95:BB105),2)</f>
        <v>0</v>
      </c>
      <c r="BC94" s="111">
        <f>ROUND(SUM(BC95:BC105),2)</f>
        <v>0</v>
      </c>
      <c r="BD94" s="113">
        <f>ROUND(SUM(BD95:BD105),2)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24.7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01 - Karlovy Vary - Dv...'!J30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'SO 01 - Karlovy Vary - Dv...'!P117</f>
        <v>0</v>
      </c>
      <c r="AV95" s="125">
        <f>'SO 01 - Karlovy Vary - Dv...'!J33</f>
        <v>0</v>
      </c>
      <c r="AW95" s="125">
        <f>'SO 01 - Karlovy Vary - Dv...'!J34</f>
        <v>0</v>
      </c>
      <c r="AX95" s="125">
        <f>'SO 01 - Karlovy Vary - Dv...'!J35</f>
        <v>0</v>
      </c>
      <c r="AY95" s="125">
        <f>'SO 01 - Karlovy Vary - Dv...'!J36</f>
        <v>0</v>
      </c>
      <c r="AZ95" s="125">
        <f>'SO 01 - Karlovy Vary - Dv...'!F33</f>
        <v>0</v>
      </c>
      <c r="BA95" s="125">
        <f>'SO 01 - Karlovy Vary - Dv...'!F34</f>
        <v>0</v>
      </c>
      <c r="BB95" s="125">
        <f>'SO 01 - Karlovy Vary - Dv...'!F35</f>
        <v>0</v>
      </c>
      <c r="BC95" s="125">
        <f>'SO 01 - Karlovy Vary - Dv...'!F36</f>
        <v>0</v>
      </c>
      <c r="BD95" s="127">
        <f>'SO 01 - Karlovy Vary - Dv...'!F37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7" customFormat="1" ht="16.5" customHeight="1">
      <c r="A96" s="116" t="s">
        <v>77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85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'SO 02 - Dalovice - Elektr...'!J30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80</v>
      </c>
      <c r="AR96" s="123"/>
      <c r="AS96" s="124">
        <v>0</v>
      </c>
      <c r="AT96" s="125">
        <f>ROUND(SUM(AV96:AW96),2)</f>
        <v>0</v>
      </c>
      <c r="AU96" s="126">
        <f>'SO 02 - Dalovice - Elektr...'!P117</f>
        <v>0</v>
      </c>
      <c r="AV96" s="125">
        <f>'SO 02 - Dalovice - Elektr...'!J33</f>
        <v>0</v>
      </c>
      <c r="AW96" s="125">
        <f>'SO 02 - Dalovice - Elektr...'!J34</f>
        <v>0</v>
      </c>
      <c r="AX96" s="125">
        <f>'SO 02 - Dalovice - Elektr...'!J35</f>
        <v>0</v>
      </c>
      <c r="AY96" s="125">
        <f>'SO 02 - Dalovice - Elektr...'!J36</f>
        <v>0</v>
      </c>
      <c r="AZ96" s="125">
        <f>'SO 02 - Dalovice - Elektr...'!F33</f>
        <v>0</v>
      </c>
      <c r="BA96" s="125">
        <f>'SO 02 - Dalovice - Elektr...'!F34</f>
        <v>0</v>
      </c>
      <c r="BB96" s="125">
        <f>'SO 02 - Dalovice - Elektr...'!F35</f>
        <v>0</v>
      </c>
      <c r="BC96" s="125">
        <f>'SO 02 - Dalovice - Elektr...'!F36</f>
        <v>0</v>
      </c>
      <c r="BD96" s="127">
        <f>'SO 02 - Dalovice - Elektr...'!F37</f>
        <v>0</v>
      </c>
      <c r="BE96" s="7"/>
      <c r="BT96" s="128" t="s">
        <v>81</v>
      </c>
      <c r="BV96" s="128" t="s">
        <v>75</v>
      </c>
      <c r="BW96" s="128" t="s">
        <v>86</v>
      </c>
      <c r="BX96" s="128" t="s">
        <v>5</v>
      </c>
      <c r="CL96" s="128" t="s">
        <v>1</v>
      </c>
      <c r="CM96" s="128" t="s">
        <v>83</v>
      </c>
    </row>
    <row r="97" s="7" customFormat="1" ht="16.5" customHeight="1">
      <c r="A97" s="116" t="s">
        <v>77</v>
      </c>
      <c r="B97" s="117"/>
      <c r="C97" s="118"/>
      <c r="D97" s="119" t="s">
        <v>87</v>
      </c>
      <c r="E97" s="119"/>
      <c r="F97" s="119"/>
      <c r="G97" s="119"/>
      <c r="H97" s="119"/>
      <c r="I97" s="120"/>
      <c r="J97" s="119" t="s">
        <v>88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'SO 03 - Hájek - Elektromo...'!J30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80</v>
      </c>
      <c r="AR97" s="123"/>
      <c r="AS97" s="124">
        <v>0</v>
      </c>
      <c r="AT97" s="125">
        <f>ROUND(SUM(AV97:AW97),2)</f>
        <v>0</v>
      </c>
      <c r="AU97" s="126">
        <f>'SO 03 - Hájek - Elektromo...'!P117</f>
        <v>0</v>
      </c>
      <c r="AV97" s="125">
        <f>'SO 03 - Hájek - Elektromo...'!J33</f>
        <v>0</v>
      </c>
      <c r="AW97" s="125">
        <f>'SO 03 - Hájek - Elektromo...'!J34</f>
        <v>0</v>
      </c>
      <c r="AX97" s="125">
        <f>'SO 03 - Hájek - Elektromo...'!J35</f>
        <v>0</v>
      </c>
      <c r="AY97" s="125">
        <f>'SO 03 - Hájek - Elektromo...'!J36</f>
        <v>0</v>
      </c>
      <c r="AZ97" s="125">
        <f>'SO 03 - Hájek - Elektromo...'!F33</f>
        <v>0</v>
      </c>
      <c r="BA97" s="125">
        <f>'SO 03 - Hájek - Elektromo...'!F34</f>
        <v>0</v>
      </c>
      <c r="BB97" s="125">
        <f>'SO 03 - Hájek - Elektromo...'!F35</f>
        <v>0</v>
      </c>
      <c r="BC97" s="125">
        <f>'SO 03 - Hájek - Elektromo...'!F36</f>
        <v>0</v>
      </c>
      <c r="BD97" s="127">
        <f>'SO 03 - Hájek - Elektromo...'!F37</f>
        <v>0</v>
      </c>
      <c r="BE97" s="7"/>
      <c r="BT97" s="128" t="s">
        <v>81</v>
      </c>
      <c r="BV97" s="128" t="s">
        <v>75</v>
      </c>
      <c r="BW97" s="128" t="s">
        <v>89</v>
      </c>
      <c r="BX97" s="128" t="s">
        <v>5</v>
      </c>
      <c r="CL97" s="128" t="s">
        <v>1</v>
      </c>
      <c r="CM97" s="128" t="s">
        <v>83</v>
      </c>
    </row>
    <row r="98" s="7" customFormat="1" ht="16.5" customHeight="1">
      <c r="A98" s="116" t="s">
        <v>77</v>
      </c>
      <c r="B98" s="117"/>
      <c r="C98" s="118"/>
      <c r="D98" s="119" t="s">
        <v>90</v>
      </c>
      <c r="E98" s="119"/>
      <c r="F98" s="119"/>
      <c r="G98" s="119"/>
      <c r="H98" s="119"/>
      <c r="I98" s="120"/>
      <c r="J98" s="119" t="s">
        <v>91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'SO 04 - Ostrov n-O - Elek...'!J30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80</v>
      </c>
      <c r="AR98" s="123"/>
      <c r="AS98" s="124">
        <v>0</v>
      </c>
      <c r="AT98" s="125">
        <f>ROUND(SUM(AV98:AW98),2)</f>
        <v>0</v>
      </c>
      <c r="AU98" s="126">
        <f>'SO 04 - Ostrov n-O - Elek...'!P117</f>
        <v>0</v>
      </c>
      <c r="AV98" s="125">
        <f>'SO 04 - Ostrov n-O - Elek...'!J33</f>
        <v>0</v>
      </c>
      <c r="AW98" s="125">
        <f>'SO 04 - Ostrov n-O - Elek...'!J34</f>
        <v>0</v>
      </c>
      <c r="AX98" s="125">
        <f>'SO 04 - Ostrov n-O - Elek...'!J35</f>
        <v>0</v>
      </c>
      <c r="AY98" s="125">
        <f>'SO 04 - Ostrov n-O - Elek...'!J36</f>
        <v>0</v>
      </c>
      <c r="AZ98" s="125">
        <f>'SO 04 - Ostrov n-O - Elek...'!F33</f>
        <v>0</v>
      </c>
      <c r="BA98" s="125">
        <f>'SO 04 - Ostrov n-O - Elek...'!F34</f>
        <v>0</v>
      </c>
      <c r="BB98" s="125">
        <f>'SO 04 - Ostrov n-O - Elek...'!F35</f>
        <v>0</v>
      </c>
      <c r="BC98" s="125">
        <f>'SO 04 - Ostrov n-O - Elek...'!F36</f>
        <v>0</v>
      </c>
      <c r="BD98" s="127">
        <f>'SO 04 - Ostrov n-O - Elek...'!F37</f>
        <v>0</v>
      </c>
      <c r="BE98" s="7"/>
      <c r="BT98" s="128" t="s">
        <v>81</v>
      </c>
      <c r="BV98" s="128" t="s">
        <v>75</v>
      </c>
      <c r="BW98" s="128" t="s">
        <v>92</v>
      </c>
      <c r="BX98" s="128" t="s">
        <v>5</v>
      </c>
      <c r="CL98" s="128" t="s">
        <v>1</v>
      </c>
      <c r="CM98" s="128" t="s">
        <v>83</v>
      </c>
    </row>
    <row r="99" s="7" customFormat="1" ht="16.5" customHeight="1">
      <c r="A99" s="116" t="s">
        <v>77</v>
      </c>
      <c r="B99" s="117"/>
      <c r="C99" s="118"/>
      <c r="D99" s="119" t="s">
        <v>93</v>
      </c>
      <c r="E99" s="119"/>
      <c r="F99" s="119"/>
      <c r="G99" s="119"/>
      <c r="H99" s="119"/>
      <c r="I99" s="120"/>
      <c r="J99" s="119" t="s">
        <v>94</v>
      </c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21">
        <f>'SO 05 - Vojkovice n-O - E...'!J30</f>
        <v>0</v>
      </c>
      <c r="AH99" s="120"/>
      <c r="AI99" s="120"/>
      <c r="AJ99" s="120"/>
      <c r="AK99" s="120"/>
      <c r="AL99" s="120"/>
      <c r="AM99" s="120"/>
      <c r="AN99" s="121">
        <f>SUM(AG99,AT99)</f>
        <v>0</v>
      </c>
      <c r="AO99" s="120"/>
      <c r="AP99" s="120"/>
      <c r="AQ99" s="122" t="s">
        <v>80</v>
      </c>
      <c r="AR99" s="123"/>
      <c r="AS99" s="124">
        <v>0</v>
      </c>
      <c r="AT99" s="125">
        <f>ROUND(SUM(AV99:AW99),2)</f>
        <v>0</v>
      </c>
      <c r="AU99" s="126">
        <f>'SO 05 - Vojkovice n-O - E...'!P117</f>
        <v>0</v>
      </c>
      <c r="AV99" s="125">
        <f>'SO 05 - Vojkovice n-O - E...'!J33</f>
        <v>0</v>
      </c>
      <c r="AW99" s="125">
        <f>'SO 05 - Vojkovice n-O - E...'!J34</f>
        <v>0</v>
      </c>
      <c r="AX99" s="125">
        <f>'SO 05 - Vojkovice n-O - E...'!J35</f>
        <v>0</v>
      </c>
      <c r="AY99" s="125">
        <f>'SO 05 - Vojkovice n-O - E...'!J36</f>
        <v>0</v>
      </c>
      <c r="AZ99" s="125">
        <f>'SO 05 - Vojkovice n-O - E...'!F33</f>
        <v>0</v>
      </c>
      <c r="BA99" s="125">
        <f>'SO 05 - Vojkovice n-O - E...'!F34</f>
        <v>0</v>
      </c>
      <c r="BB99" s="125">
        <f>'SO 05 - Vojkovice n-O - E...'!F35</f>
        <v>0</v>
      </c>
      <c r="BC99" s="125">
        <f>'SO 05 - Vojkovice n-O - E...'!F36</f>
        <v>0</v>
      </c>
      <c r="BD99" s="127">
        <f>'SO 05 - Vojkovice n-O - E...'!F37</f>
        <v>0</v>
      </c>
      <c r="BE99" s="7"/>
      <c r="BT99" s="128" t="s">
        <v>81</v>
      </c>
      <c r="BV99" s="128" t="s">
        <v>75</v>
      </c>
      <c r="BW99" s="128" t="s">
        <v>95</v>
      </c>
      <c r="BX99" s="128" t="s">
        <v>5</v>
      </c>
      <c r="CL99" s="128" t="s">
        <v>1</v>
      </c>
      <c r="CM99" s="128" t="s">
        <v>83</v>
      </c>
    </row>
    <row r="100" s="7" customFormat="1" ht="16.5" customHeight="1">
      <c r="A100" s="116" t="s">
        <v>77</v>
      </c>
      <c r="B100" s="117"/>
      <c r="C100" s="118"/>
      <c r="D100" s="119" t="s">
        <v>96</v>
      </c>
      <c r="E100" s="119"/>
      <c r="F100" s="119"/>
      <c r="G100" s="119"/>
      <c r="H100" s="119"/>
      <c r="I100" s="120"/>
      <c r="J100" s="119" t="s">
        <v>97</v>
      </c>
      <c r="K100" s="119"/>
      <c r="L100" s="119"/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  <c r="W100" s="119"/>
      <c r="X100" s="119"/>
      <c r="Y100" s="119"/>
      <c r="Z100" s="119"/>
      <c r="AA100" s="119"/>
      <c r="AB100" s="119"/>
      <c r="AC100" s="119"/>
      <c r="AD100" s="119"/>
      <c r="AE100" s="119"/>
      <c r="AF100" s="119"/>
      <c r="AG100" s="121">
        <f>'SO 06 - Stráž n-O - Elekt...'!J30</f>
        <v>0</v>
      </c>
      <c r="AH100" s="120"/>
      <c r="AI100" s="120"/>
      <c r="AJ100" s="120"/>
      <c r="AK100" s="120"/>
      <c r="AL100" s="120"/>
      <c r="AM100" s="120"/>
      <c r="AN100" s="121">
        <f>SUM(AG100,AT100)</f>
        <v>0</v>
      </c>
      <c r="AO100" s="120"/>
      <c r="AP100" s="120"/>
      <c r="AQ100" s="122" t="s">
        <v>80</v>
      </c>
      <c r="AR100" s="123"/>
      <c r="AS100" s="124">
        <v>0</v>
      </c>
      <c r="AT100" s="125">
        <f>ROUND(SUM(AV100:AW100),2)</f>
        <v>0</v>
      </c>
      <c r="AU100" s="126">
        <f>'SO 06 - Stráž n-O - Elekt...'!P117</f>
        <v>0</v>
      </c>
      <c r="AV100" s="125">
        <f>'SO 06 - Stráž n-O - Elekt...'!J33</f>
        <v>0</v>
      </c>
      <c r="AW100" s="125">
        <f>'SO 06 - Stráž n-O - Elekt...'!J34</f>
        <v>0</v>
      </c>
      <c r="AX100" s="125">
        <f>'SO 06 - Stráž n-O - Elekt...'!J35</f>
        <v>0</v>
      </c>
      <c r="AY100" s="125">
        <f>'SO 06 - Stráž n-O - Elekt...'!J36</f>
        <v>0</v>
      </c>
      <c r="AZ100" s="125">
        <f>'SO 06 - Stráž n-O - Elekt...'!F33</f>
        <v>0</v>
      </c>
      <c r="BA100" s="125">
        <f>'SO 06 - Stráž n-O - Elekt...'!F34</f>
        <v>0</v>
      </c>
      <c r="BB100" s="125">
        <f>'SO 06 - Stráž n-O - Elekt...'!F35</f>
        <v>0</v>
      </c>
      <c r="BC100" s="125">
        <f>'SO 06 - Stráž n-O - Elekt...'!F36</f>
        <v>0</v>
      </c>
      <c r="BD100" s="127">
        <f>'SO 06 - Stráž n-O - Elekt...'!F37</f>
        <v>0</v>
      </c>
      <c r="BE100" s="7"/>
      <c r="BT100" s="128" t="s">
        <v>81</v>
      </c>
      <c r="BV100" s="128" t="s">
        <v>75</v>
      </c>
      <c r="BW100" s="128" t="s">
        <v>98</v>
      </c>
      <c r="BX100" s="128" t="s">
        <v>5</v>
      </c>
      <c r="CL100" s="128" t="s">
        <v>1</v>
      </c>
      <c r="CM100" s="128" t="s">
        <v>83</v>
      </c>
    </row>
    <row r="101" s="7" customFormat="1" ht="16.5" customHeight="1">
      <c r="A101" s="116" t="s">
        <v>77</v>
      </c>
      <c r="B101" s="117"/>
      <c r="C101" s="118"/>
      <c r="D101" s="119" t="s">
        <v>99</v>
      </c>
      <c r="E101" s="119"/>
      <c r="F101" s="119"/>
      <c r="G101" s="119"/>
      <c r="H101" s="119"/>
      <c r="I101" s="120"/>
      <c r="J101" s="119" t="s">
        <v>100</v>
      </c>
      <c r="K101" s="119"/>
      <c r="L101" s="119"/>
      <c r="M101" s="119"/>
      <c r="N101" s="119"/>
      <c r="O101" s="119"/>
      <c r="P101" s="119"/>
      <c r="Q101" s="119"/>
      <c r="R101" s="119"/>
      <c r="S101" s="119"/>
      <c r="T101" s="119"/>
      <c r="U101" s="119"/>
      <c r="V101" s="119"/>
      <c r="W101" s="119"/>
      <c r="X101" s="119"/>
      <c r="Y101" s="119"/>
      <c r="Z101" s="119"/>
      <c r="AA101" s="119"/>
      <c r="AB101" s="119"/>
      <c r="AC101" s="119"/>
      <c r="AD101" s="119"/>
      <c r="AE101" s="119"/>
      <c r="AF101" s="119"/>
      <c r="AG101" s="121">
        <f>'SO 07 - Kotvina - Elektro...'!J30</f>
        <v>0</v>
      </c>
      <c r="AH101" s="120"/>
      <c r="AI101" s="120"/>
      <c r="AJ101" s="120"/>
      <c r="AK101" s="120"/>
      <c r="AL101" s="120"/>
      <c r="AM101" s="120"/>
      <c r="AN101" s="121">
        <f>SUM(AG101,AT101)</f>
        <v>0</v>
      </c>
      <c r="AO101" s="120"/>
      <c r="AP101" s="120"/>
      <c r="AQ101" s="122" t="s">
        <v>80</v>
      </c>
      <c r="AR101" s="123"/>
      <c r="AS101" s="124">
        <v>0</v>
      </c>
      <c r="AT101" s="125">
        <f>ROUND(SUM(AV101:AW101),2)</f>
        <v>0</v>
      </c>
      <c r="AU101" s="126">
        <f>'SO 07 - Kotvina - Elektro...'!P117</f>
        <v>0</v>
      </c>
      <c r="AV101" s="125">
        <f>'SO 07 - Kotvina - Elektro...'!J33</f>
        <v>0</v>
      </c>
      <c r="AW101" s="125">
        <f>'SO 07 - Kotvina - Elektro...'!J34</f>
        <v>0</v>
      </c>
      <c r="AX101" s="125">
        <f>'SO 07 - Kotvina - Elektro...'!J35</f>
        <v>0</v>
      </c>
      <c r="AY101" s="125">
        <f>'SO 07 - Kotvina - Elektro...'!J36</f>
        <v>0</v>
      </c>
      <c r="AZ101" s="125">
        <f>'SO 07 - Kotvina - Elektro...'!F33</f>
        <v>0</v>
      </c>
      <c r="BA101" s="125">
        <f>'SO 07 - Kotvina - Elektro...'!F34</f>
        <v>0</v>
      </c>
      <c r="BB101" s="125">
        <f>'SO 07 - Kotvina - Elektro...'!F35</f>
        <v>0</v>
      </c>
      <c r="BC101" s="125">
        <f>'SO 07 - Kotvina - Elektro...'!F36</f>
        <v>0</v>
      </c>
      <c r="BD101" s="127">
        <f>'SO 07 - Kotvina - Elektro...'!F37</f>
        <v>0</v>
      </c>
      <c r="BE101" s="7"/>
      <c r="BT101" s="128" t="s">
        <v>81</v>
      </c>
      <c r="BV101" s="128" t="s">
        <v>75</v>
      </c>
      <c r="BW101" s="128" t="s">
        <v>101</v>
      </c>
      <c r="BX101" s="128" t="s">
        <v>5</v>
      </c>
      <c r="CL101" s="128" t="s">
        <v>1</v>
      </c>
      <c r="CM101" s="128" t="s">
        <v>83</v>
      </c>
    </row>
    <row r="102" s="7" customFormat="1" ht="16.5" customHeight="1">
      <c r="A102" s="116" t="s">
        <v>77</v>
      </c>
      <c r="B102" s="117"/>
      <c r="C102" s="118"/>
      <c r="D102" s="119" t="s">
        <v>102</v>
      </c>
      <c r="E102" s="119"/>
      <c r="F102" s="119"/>
      <c r="G102" s="119"/>
      <c r="H102" s="119"/>
      <c r="I102" s="120"/>
      <c r="J102" s="119" t="s">
        <v>103</v>
      </c>
      <c r="K102" s="119"/>
      <c r="L102" s="119"/>
      <c r="M102" s="119"/>
      <c r="N102" s="119"/>
      <c r="O102" s="119"/>
      <c r="P102" s="119"/>
      <c r="Q102" s="119"/>
      <c r="R102" s="119"/>
      <c r="S102" s="119"/>
      <c r="T102" s="119"/>
      <c r="U102" s="119"/>
      <c r="V102" s="119"/>
      <c r="W102" s="119"/>
      <c r="X102" s="119"/>
      <c r="Y102" s="119"/>
      <c r="Z102" s="119"/>
      <c r="AA102" s="119"/>
      <c r="AB102" s="119"/>
      <c r="AC102" s="119"/>
      <c r="AD102" s="119"/>
      <c r="AE102" s="119"/>
      <c r="AF102" s="119"/>
      <c r="AG102" s="121">
        <f>'SO 08 - Perštějn n-O - El...'!J30</f>
        <v>0</v>
      </c>
      <c r="AH102" s="120"/>
      <c r="AI102" s="120"/>
      <c r="AJ102" s="120"/>
      <c r="AK102" s="120"/>
      <c r="AL102" s="120"/>
      <c r="AM102" s="120"/>
      <c r="AN102" s="121">
        <f>SUM(AG102,AT102)</f>
        <v>0</v>
      </c>
      <c r="AO102" s="120"/>
      <c r="AP102" s="120"/>
      <c r="AQ102" s="122" t="s">
        <v>80</v>
      </c>
      <c r="AR102" s="123"/>
      <c r="AS102" s="124">
        <v>0</v>
      </c>
      <c r="AT102" s="125">
        <f>ROUND(SUM(AV102:AW102),2)</f>
        <v>0</v>
      </c>
      <c r="AU102" s="126">
        <f>'SO 08 - Perštějn n-O - El...'!P117</f>
        <v>0</v>
      </c>
      <c r="AV102" s="125">
        <f>'SO 08 - Perštějn n-O - El...'!J33</f>
        <v>0</v>
      </c>
      <c r="AW102" s="125">
        <f>'SO 08 - Perštějn n-O - El...'!J34</f>
        <v>0</v>
      </c>
      <c r="AX102" s="125">
        <f>'SO 08 - Perštějn n-O - El...'!J35</f>
        <v>0</v>
      </c>
      <c r="AY102" s="125">
        <f>'SO 08 - Perštějn n-O - El...'!J36</f>
        <v>0</v>
      </c>
      <c r="AZ102" s="125">
        <f>'SO 08 - Perštějn n-O - El...'!F33</f>
        <v>0</v>
      </c>
      <c r="BA102" s="125">
        <f>'SO 08 - Perštějn n-O - El...'!F34</f>
        <v>0</v>
      </c>
      <c r="BB102" s="125">
        <f>'SO 08 - Perštějn n-O - El...'!F35</f>
        <v>0</v>
      </c>
      <c r="BC102" s="125">
        <f>'SO 08 - Perštějn n-O - El...'!F36</f>
        <v>0</v>
      </c>
      <c r="BD102" s="127">
        <f>'SO 08 - Perštějn n-O - El...'!F37</f>
        <v>0</v>
      </c>
      <c r="BE102" s="7"/>
      <c r="BT102" s="128" t="s">
        <v>81</v>
      </c>
      <c r="BV102" s="128" t="s">
        <v>75</v>
      </c>
      <c r="BW102" s="128" t="s">
        <v>104</v>
      </c>
      <c r="BX102" s="128" t="s">
        <v>5</v>
      </c>
      <c r="CL102" s="128" t="s">
        <v>1</v>
      </c>
      <c r="CM102" s="128" t="s">
        <v>83</v>
      </c>
    </row>
    <row r="103" s="7" customFormat="1" ht="16.5" customHeight="1">
      <c r="A103" s="116" t="s">
        <v>77</v>
      </c>
      <c r="B103" s="117"/>
      <c r="C103" s="118"/>
      <c r="D103" s="119" t="s">
        <v>105</v>
      </c>
      <c r="E103" s="119"/>
      <c r="F103" s="119"/>
      <c r="G103" s="119"/>
      <c r="H103" s="119"/>
      <c r="I103" s="120"/>
      <c r="J103" s="119" t="s">
        <v>106</v>
      </c>
      <c r="K103" s="119"/>
      <c r="L103" s="119"/>
      <c r="M103" s="119"/>
      <c r="N103" s="119"/>
      <c r="O103" s="119"/>
      <c r="P103" s="119"/>
      <c r="Q103" s="119"/>
      <c r="R103" s="119"/>
      <c r="S103" s="119"/>
      <c r="T103" s="119"/>
      <c r="U103" s="119"/>
      <c r="V103" s="119"/>
      <c r="W103" s="119"/>
      <c r="X103" s="119"/>
      <c r="Y103" s="119"/>
      <c r="Z103" s="119"/>
      <c r="AA103" s="119"/>
      <c r="AB103" s="119"/>
      <c r="AC103" s="119"/>
      <c r="AD103" s="119"/>
      <c r="AE103" s="119"/>
      <c r="AF103" s="119"/>
      <c r="AG103" s="121">
        <f>'SO 09 - Klášterec n-O - E...'!J30</f>
        <v>0</v>
      </c>
      <c r="AH103" s="120"/>
      <c r="AI103" s="120"/>
      <c r="AJ103" s="120"/>
      <c r="AK103" s="120"/>
      <c r="AL103" s="120"/>
      <c r="AM103" s="120"/>
      <c r="AN103" s="121">
        <f>SUM(AG103,AT103)</f>
        <v>0</v>
      </c>
      <c r="AO103" s="120"/>
      <c r="AP103" s="120"/>
      <c r="AQ103" s="122" t="s">
        <v>80</v>
      </c>
      <c r="AR103" s="123"/>
      <c r="AS103" s="124">
        <v>0</v>
      </c>
      <c r="AT103" s="125">
        <f>ROUND(SUM(AV103:AW103),2)</f>
        <v>0</v>
      </c>
      <c r="AU103" s="126">
        <f>'SO 09 - Klášterec n-O - E...'!P117</f>
        <v>0</v>
      </c>
      <c r="AV103" s="125">
        <f>'SO 09 - Klášterec n-O - E...'!J33</f>
        <v>0</v>
      </c>
      <c r="AW103" s="125">
        <f>'SO 09 - Klášterec n-O - E...'!J34</f>
        <v>0</v>
      </c>
      <c r="AX103" s="125">
        <f>'SO 09 - Klášterec n-O - E...'!J35</f>
        <v>0</v>
      </c>
      <c r="AY103" s="125">
        <f>'SO 09 - Klášterec n-O - E...'!J36</f>
        <v>0</v>
      </c>
      <c r="AZ103" s="125">
        <f>'SO 09 - Klášterec n-O - E...'!F33</f>
        <v>0</v>
      </c>
      <c r="BA103" s="125">
        <f>'SO 09 - Klášterec n-O - E...'!F34</f>
        <v>0</v>
      </c>
      <c r="BB103" s="125">
        <f>'SO 09 - Klášterec n-O - E...'!F35</f>
        <v>0</v>
      </c>
      <c r="BC103" s="125">
        <f>'SO 09 - Klášterec n-O - E...'!F36</f>
        <v>0</v>
      </c>
      <c r="BD103" s="127">
        <f>'SO 09 - Klášterec n-O - E...'!F37</f>
        <v>0</v>
      </c>
      <c r="BE103" s="7"/>
      <c r="BT103" s="128" t="s">
        <v>81</v>
      </c>
      <c r="BV103" s="128" t="s">
        <v>75</v>
      </c>
      <c r="BW103" s="128" t="s">
        <v>107</v>
      </c>
      <c r="BX103" s="128" t="s">
        <v>5</v>
      </c>
      <c r="CL103" s="128" t="s">
        <v>1</v>
      </c>
      <c r="CM103" s="128" t="s">
        <v>83</v>
      </c>
    </row>
    <row r="104" s="7" customFormat="1" ht="16.5" customHeight="1">
      <c r="A104" s="116" t="s">
        <v>77</v>
      </c>
      <c r="B104" s="117"/>
      <c r="C104" s="118"/>
      <c r="D104" s="119" t="s">
        <v>108</v>
      </c>
      <c r="E104" s="119"/>
      <c r="F104" s="119"/>
      <c r="G104" s="119"/>
      <c r="H104" s="119"/>
      <c r="I104" s="120"/>
      <c r="J104" s="119" t="s">
        <v>109</v>
      </c>
      <c r="K104" s="119"/>
      <c r="L104" s="119"/>
      <c r="M104" s="119"/>
      <c r="N104" s="119"/>
      <c r="O104" s="119"/>
      <c r="P104" s="119"/>
      <c r="Q104" s="119"/>
      <c r="R104" s="119"/>
      <c r="S104" s="119"/>
      <c r="T104" s="119"/>
      <c r="U104" s="119"/>
      <c r="V104" s="119"/>
      <c r="W104" s="119"/>
      <c r="X104" s="119"/>
      <c r="Y104" s="119"/>
      <c r="Z104" s="119"/>
      <c r="AA104" s="119"/>
      <c r="AB104" s="119"/>
      <c r="AC104" s="119"/>
      <c r="AD104" s="119"/>
      <c r="AE104" s="119"/>
      <c r="AF104" s="119"/>
      <c r="AG104" s="121">
        <f>'SO 10 - Citice - Elektrom...'!J30</f>
        <v>0</v>
      </c>
      <c r="AH104" s="120"/>
      <c r="AI104" s="120"/>
      <c r="AJ104" s="120"/>
      <c r="AK104" s="120"/>
      <c r="AL104" s="120"/>
      <c r="AM104" s="120"/>
      <c r="AN104" s="121">
        <f>SUM(AG104,AT104)</f>
        <v>0</v>
      </c>
      <c r="AO104" s="120"/>
      <c r="AP104" s="120"/>
      <c r="AQ104" s="122" t="s">
        <v>80</v>
      </c>
      <c r="AR104" s="123"/>
      <c r="AS104" s="124">
        <v>0</v>
      </c>
      <c r="AT104" s="125">
        <f>ROUND(SUM(AV104:AW104),2)</f>
        <v>0</v>
      </c>
      <c r="AU104" s="126">
        <f>'SO 10 - Citice - Elektrom...'!P117</f>
        <v>0</v>
      </c>
      <c r="AV104" s="125">
        <f>'SO 10 - Citice - Elektrom...'!J33</f>
        <v>0</v>
      </c>
      <c r="AW104" s="125">
        <f>'SO 10 - Citice - Elektrom...'!J34</f>
        <v>0</v>
      </c>
      <c r="AX104" s="125">
        <f>'SO 10 - Citice - Elektrom...'!J35</f>
        <v>0</v>
      </c>
      <c r="AY104" s="125">
        <f>'SO 10 - Citice - Elektrom...'!J36</f>
        <v>0</v>
      </c>
      <c r="AZ104" s="125">
        <f>'SO 10 - Citice - Elektrom...'!F33</f>
        <v>0</v>
      </c>
      <c r="BA104" s="125">
        <f>'SO 10 - Citice - Elektrom...'!F34</f>
        <v>0</v>
      </c>
      <c r="BB104" s="125">
        <f>'SO 10 - Citice - Elektrom...'!F35</f>
        <v>0</v>
      </c>
      <c r="BC104" s="125">
        <f>'SO 10 - Citice - Elektrom...'!F36</f>
        <v>0</v>
      </c>
      <c r="BD104" s="127">
        <f>'SO 10 - Citice - Elektrom...'!F37</f>
        <v>0</v>
      </c>
      <c r="BE104" s="7"/>
      <c r="BT104" s="128" t="s">
        <v>81</v>
      </c>
      <c r="BV104" s="128" t="s">
        <v>75</v>
      </c>
      <c r="BW104" s="128" t="s">
        <v>110</v>
      </c>
      <c r="BX104" s="128" t="s">
        <v>5</v>
      </c>
      <c r="CL104" s="128" t="s">
        <v>1</v>
      </c>
      <c r="CM104" s="128" t="s">
        <v>83</v>
      </c>
    </row>
    <row r="105" s="7" customFormat="1" ht="16.5" customHeight="1">
      <c r="A105" s="116" t="s">
        <v>77</v>
      </c>
      <c r="B105" s="117"/>
      <c r="C105" s="118"/>
      <c r="D105" s="119" t="s">
        <v>111</v>
      </c>
      <c r="E105" s="119"/>
      <c r="F105" s="119"/>
      <c r="G105" s="119"/>
      <c r="H105" s="119"/>
      <c r="I105" s="120"/>
      <c r="J105" s="119" t="s">
        <v>112</v>
      </c>
      <c r="K105" s="119"/>
      <c r="L105" s="119"/>
      <c r="M105" s="119"/>
      <c r="N105" s="119"/>
      <c r="O105" s="119"/>
      <c r="P105" s="119"/>
      <c r="Q105" s="119"/>
      <c r="R105" s="119"/>
      <c r="S105" s="119"/>
      <c r="T105" s="119"/>
      <c r="U105" s="119"/>
      <c r="V105" s="119"/>
      <c r="W105" s="119"/>
      <c r="X105" s="119"/>
      <c r="Y105" s="119"/>
      <c r="Z105" s="119"/>
      <c r="AA105" s="119"/>
      <c r="AB105" s="119"/>
      <c r="AC105" s="119"/>
      <c r="AD105" s="119"/>
      <c r="AE105" s="119"/>
      <c r="AF105" s="119"/>
      <c r="AG105" s="121">
        <f>'SO 11 - VON'!J30</f>
        <v>0</v>
      </c>
      <c r="AH105" s="120"/>
      <c r="AI105" s="120"/>
      <c r="AJ105" s="120"/>
      <c r="AK105" s="120"/>
      <c r="AL105" s="120"/>
      <c r="AM105" s="120"/>
      <c r="AN105" s="121">
        <f>SUM(AG105,AT105)</f>
        <v>0</v>
      </c>
      <c r="AO105" s="120"/>
      <c r="AP105" s="120"/>
      <c r="AQ105" s="122" t="s">
        <v>80</v>
      </c>
      <c r="AR105" s="123"/>
      <c r="AS105" s="129">
        <v>0</v>
      </c>
      <c r="AT105" s="130">
        <f>ROUND(SUM(AV105:AW105),2)</f>
        <v>0</v>
      </c>
      <c r="AU105" s="131">
        <f>'SO 11 - VON'!P117</f>
        <v>0</v>
      </c>
      <c r="AV105" s="130">
        <f>'SO 11 - VON'!J33</f>
        <v>0</v>
      </c>
      <c r="AW105" s="130">
        <f>'SO 11 - VON'!J34</f>
        <v>0</v>
      </c>
      <c r="AX105" s="130">
        <f>'SO 11 - VON'!J35</f>
        <v>0</v>
      </c>
      <c r="AY105" s="130">
        <f>'SO 11 - VON'!J36</f>
        <v>0</v>
      </c>
      <c r="AZ105" s="130">
        <f>'SO 11 - VON'!F33</f>
        <v>0</v>
      </c>
      <c r="BA105" s="130">
        <f>'SO 11 - VON'!F34</f>
        <v>0</v>
      </c>
      <c r="BB105" s="130">
        <f>'SO 11 - VON'!F35</f>
        <v>0</v>
      </c>
      <c r="BC105" s="130">
        <f>'SO 11 - VON'!F36</f>
        <v>0</v>
      </c>
      <c r="BD105" s="132">
        <f>'SO 11 - VON'!F37</f>
        <v>0</v>
      </c>
      <c r="BE105" s="7"/>
      <c r="BT105" s="128" t="s">
        <v>81</v>
      </c>
      <c r="BV105" s="128" t="s">
        <v>75</v>
      </c>
      <c r="BW105" s="128" t="s">
        <v>113</v>
      </c>
      <c r="BX105" s="128" t="s">
        <v>5</v>
      </c>
      <c r="CL105" s="128" t="s">
        <v>1</v>
      </c>
      <c r="CM105" s="128" t="s">
        <v>83</v>
      </c>
    </row>
    <row r="106" s="2" customFormat="1" ht="30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41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64"/>
      <c r="P107" s="64"/>
      <c r="Q107" s="64"/>
      <c r="R107" s="64"/>
      <c r="S107" s="64"/>
      <c r="T107" s="64"/>
      <c r="U107" s="64"/>
      <c r="V107" s="64"/>
      <c r="W107" s="64"/>
      <c r="X107" s="64"/>
      <c r="Y107" s="64"/>
      <c r="Z107" s="64"/>
      <c r="AA107" s="64"/>
      <c r="AB107" s="64"/>
      <c r="AC107" s="64"/>
      <c r="AD107" s="64"/>
      <c r="AE107" s="64"/>
      <c r="AF107" s="64"/>
      <c r="AG107" s="64"/>
      <c r="AH107" s="64"/>
      <c r="AI107" s="64"/>
      <c r="AJ107" s="64"/>
      <c r="AK107" s="64"/>
      <c r="AL107" s="64"/>
      <c r="AM107" s="64"/>
      <c r="AN107" s="64"/>
      <c r="AO107" s="64"/>
      <c r="AP107" s="64"/>
      <c r="AQ107" s="64"/>
      <c r="AR107" s="41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</row>
  </sheetData>
  <sheetProtection sheet="1" formatColumns="0" formatRows="0" objects="1" scenarios="1" spinCount="100000" saltValue="ZFXB+uQsziMXnTvbnELTOFhE/+2Vtg1N355LBCWk2kR/RICl2q/VjCXy6AEjLs7IRuK5Z+kJzBup9kCh1a9XCw==" hashValue="/K3kHDq0B4IdhvIBh4eSjFToslOvsmFhgDqYbkteq7f0FQzvOovjWwCPKxTqUi9K/qOsdS+TsD0D+6XLfxl/dA==" algorithmName="SHA-512" password="CC35"/>
  <mergeCells count="82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D105:H105"/>
    <mergeCell ref="J105:AF10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94:AP94"/>
  </mergeCells>
  <hyperlinks>
    <hyperlink ref="A95" location="'SO 01 - Karlovy Vary - Dv...'!C2" display="/"/>
    <hyperlink ref="A96" location="'SO 02 - Dalovice - Elektr...'!C2" display="/"/>
    <hyperlink ref="A97" location="'SO 03 - Hájek - Elektromo...'!C2" display="/"/>
    <hyperlink ref="A98" location="'SO 04 - Ostrov n-O - Elek...'!C2" display="/"/>
    <hyperlink ref="A99" location="'SO 05 - Vojkovice n-O - E...'!C2" display="/"/>
    <hyperlink ref="A100" location="'SO 06 - Stráž n-O - Elekt...'!C2" display="/"/>
    <hyperlink ref="A101" location="'SO 07 - Kotvina - Elektro...'!C2" display="/"/>
    <hyperlink ref="A102" location="'SO 08 - Perštějn n-O - El...'!C2" display="/"/>
    <hyperlink ref="A103" location="'SO 09 - Klášterec n-O - E...'!C2" display="/"/>
    <hyperlink ref="A104" location="'SO 10 - Citice - Elektrom...'!C2" display="/"/>
    <hyperlink ref="A105" location="'SO 11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107</v>
      </c>
    </row>
    <row r="3" hidden="1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83</v>
      </c>
    </row>
    <row r="4" hidden="1" s="1" customFormat="1" ht="24.96" customHeight="1">
      <c r="B4" s="17"/>
      <c r="D4" s="137" t="s">
        <v>114</v>
      </c>
      <c r="I4" s="133"/>
      <c r="L4" s="17"/>
      <c r="M4" s="138" t="s">
        <v>10</v>
      </c>
      <c r="AT4" s="14" t="s">
        <v>4</v>
      </c>
    </row>
    <row r="5" hidden="1" s="1" customFormat="1" ht="6.96" customHeight="1">
      <c r="B5" s="17"/>
      <c r="I5" s="133"/>
      <c r="L5" s="17"/>
    </row>
    <row r="6" hidden="1" s="1" customFormat="1" ht="12" customHeight="1">
      <c r="B6" s="17"/>
      <c r="D6" s="139" t="s">
        <v>16</v>
      </c>
      <c r="I6" s="133"/>
      <c r="L6" s="17"/>
    </row>
    <row r="7" hidden="1" s="1" customFormat="1" ht="16.5" customHeight="1">
      <c r="B7" s="17"/>
      <c r="E7" s="140" t="str">
        <f>'Rekapitulace stavby'!K6</f>
        <v>Oprava EOV a osvětlení na trati Karlovy Vary - Kadaň</v>
      </c>
      <c r="F7" s="139"/>
      <c r="G7" s="139"/>
      <c r="H7" s="139"/>
      <c r="I7" s="133"/>
      <c r="L7" s="17"/>
    </row>
    <row r="8" hidden="1" s="2" customFormat="1" ht="12" customHeight="1">
      <c r="A8" s="35"/>
      <c r="B8" s="41"/>
      <c r="C8" s="35"/>
      <c r="D8" s="139" t="s">
        <v>115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42" t="s">
        <v>301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23. 7. 2019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3" t="str">
        <f>IF('Rekapitulace stavby'!E11="","",'Rekapitulace stavby'!E11)</f>
        <v xml:space="preserve"> </v>
      </c>
      <c r="F15" s="35"/>
      <c r="G15" s="35"/>
      <c r="H15" s="35"/>
      <c r="I15" s="144" t="s">
        <v>26</v>
      </c>
      <c r="J15" s="143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9" t="s">
        <v>27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9" t="s">
        <v>29</v>
      </c>
      <c r="E20" s="35"/>
      <c r="F20" s="35"/>
      <c r="G20" s="35"/>
      <c r="H20" s="35"/>
      <c r="I20" s="144" t="s">
        <v>25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3" t="str">
        <f>IF('Rekapitulace stavby'!E17="","",'Rekapitulace stavby'!E17)</f>
        <v xml:space="preserve"> </v>
      </c>
      <c r="F21" s="35"/>
      <c r="G21" s="35"/>
      <c r="H21" s="35"/>
      <c r="I21" s="144" t="s">
        <v>26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9" t="s">
        <v>31</v>
      </c>
      <c r="E23" s="35"/>
      <c r="F23" s="35"/>
      <c r="G23" s="35"/>
      <c r="H23" s="35"/>
      <c r="I23" s="144" t="s">
        <v>25</v>
      </c>
      <c r="J23" s="143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3" t="str">
        <f>IF('Rekapitulace stavby'!E20="","",'Rekapitulace stavby'!E20)</f>
        <v xml:space="preserve"> </v>
      </c>
      <c r="F24" s="35"/>
      <c r="G24" s="35"/>
      <c r="H24" s="35"/>
      <c r="I24" s="144" t="s">
        <v>26</v>
      </c>
      <c r="J24" s="143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9" t="s">
        <v>32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53" t="s">
        <v>33</v>
      </c>
      <c r="E30" s="35"/>
      <c r="F30" s="35"/>
      <c r="G30" s="35"/>
      <c r="H30" s="35"/>
      <c r="I30" s="141"/>
      <c r="J30" s="154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55" t="s">
        <v>35</v>
      </c>
      <c r="G32" s="35"/>
      <c r="H32" s="35"/>
      <c r="I32" s="156" t="s">
        <v>34</v>
      </c>
      <c r="J32" s="15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7" t="s">
        <v>37</v>
      </c>
      <c r="E33" s="139" t="s">
        <v>38</v>
      </c>
      <c r="F33" s="158">
        <f>ROUND((SUM(BE117:BE146)),  2)</f>
        <v>0</v>
      </c>
      <c r="G33" s="35"/>
      <c r="H33" s="35"/>
      <c r="I33" s="159">
        <v>0.20999999999999999</v>
      </c>
      <c r="J33" s="158">
        <f>ROUND(((SUM(BE117:BE146))*I33),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9" t="s">
        <v>39</v>
      </c>
      <c r="F34" s="158">
        <f>ROUND((SUM(BF117:BF146)),  2)</f>
        <v>0</v>
      </c>
      <c r="G34" s="35"/>
      <c r="H34" s="35"/>
      <c r="I34" s="159">
        <v>0.14999999999999999</v>
      </c>
      <c r="J34" s="158">
        <f>ROUND(((SUM(BF117:BF146))*I34),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40</v>
      </c>
      <c r="F35" s="158">
        <f>ROUND((SUM(BG117:BG146)),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41</v>
      </c>
      <c r="F36" s="158">
        <f>ROUND((SUM(BH117:BH146)),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42</v>
      </c>
      <c r="F37" s="158">
        <f>ROUND((SUM(BI117:BI146)),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60"/>
      <c r="D39" s="161" t="s">
        <v>43</v>
      </c>
      <c r="E39" s="162"/>
      <c r="F39" s="162"/>
      <c r="G39" s="163" t="s">
        <v>44</v>
      </c>
      <c r="H39" s="164" t="s">
        <v>45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I41" s="133"/>
      <c r="L41" s="17"/>
    </row>
    <row r="42" hidden="1" s="1" customFormat="1" ht="14.4" customHeight="1">
      <c r="B42" s="17"/>
      <c r="I42" s="133"/>
      <c r="L42" s="17"/>
    </row>
    <row r="43" hidden="1" s="1" customFormat="1" ht="14.4" customHeight="1">
      <c r="B43" s="17"/>
      <c r="I43" s="133"/>
      <c r="L43" s="17"/>
    </row>
    <row r="44" hidden="1" s="1" customFormat="1" ht="14.4" customHeight="1">
      <c r="B44" s="17"/>
      <c r="I44" s="133"/>
      <c r="L44" s="17"/>
    </row>
    <row r="45" hidden="1" s="1" customFormat="1" ht="14.4" customHeight="1">
      <c r="B45" s="17"/>
      <c r="I45" s="133"/>
      <c r="L45" s="17"/>
    </row>
    <row r="46" hidden="1" s="1" customFormat="1" ht="14.4" customHeight="1">
      <c r="B46" s="17"/>
      <c r="I46" s="133"/>
      <c r="L46" s="17"/>
    </row>
    <row r="47" hidden="1" s="1" customFormat="1" ht="14.4" customHeight="1">
      <c r="B47" s="17"/>
      <c r="I47" s="133"/>
      <c r="L47" s="17"/>
    </row>
    <row r="48" hidden="1" s="1" customFormat="1" ht="14.4" customHeight="1">
      <c r="B48" s="17"/>
      <c r="I48" s="133"/>
      <c r="L48" s="17"/>
    </row>
    <row r="49" hidden="1" s="1" customFormat="1" ht="14.4" customHeight="1">
      <c r="B49" s="17"/>
      <c r="I49" s="133"/>
      <c r="L49" s="17"/>
    </row>
    <row r="50" hidden="1" s="2" customFormat="1" ht="14.4" customHeight="1">
      <c r="B50" s="60"/>
      <c r="D50" s="168" t="s">
        <v>46</v>
      </c>
      <c r="E50" s="169"/>
      <c r="F50" s="169"/>
      <c r="G50" s="168" t="s">
        <v>47</v>
      </c>
      <c r="H50" s="169"/>
      <c r="I50" s="170"/>
      <c r="J50" s="169"/>
      <c r="K50" s="169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4"/>
      <c r="J61" s="175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8" t="s">
        <v>50</v>
      </c>
      <c r="E65" s="176"/>
      <c r="F65" s="176"/>
      <c r="G65" s="168" t="s">
        <v>51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4"/>
      <c r="J76" s="175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117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4" t="str">
        <f>E7</f>
        <v>Oprava EOV a osvětlení na trati Karlovy Vary - Kadaň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115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SO 09 - Klášterec n/O - Elektromontáže (ÚOŽI)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144" t="s">
        <v>22</v>
      </c>
      <c r="J89" s="76" t="str">
        <f>IF(J12="","",J12)</f>
        <v>23. 7. 2019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144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144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85" t="s">
        <v>118</v>
      </c>
      <c r="D94" s="186"/>
      <c r="E94" s="186"/>
      <c r="F94" s="186"/>
      <c r="G94" s="186"/>
      <c r="H94" s="186"/>
      <c r="I94" s="187"/>
      <c r="J94" s="188" t="s">
        <v>119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89" t="s">
        <v>120</v>
      </c>
      <c r="D96" s="37"/>
      <c r="E96" s="37"/>
      <c r="F96" s="37"/>
      <c r="G96" s="37"/>
      <c r="H96" s="37"/>
      <c r="I96" s="141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121</v>
      </c>
    </row>
    <row r="97" hidden="1" s="9" customFormat="1" ht="24.96" customHeight="1">
      <c r="A97" s="9"/>
      <c r="B97" s="190"/>
      <c r="C97" s="191"/>
      <c r="D97" s="192" t="s">
        <v>122</v>
      </c>
      <c r="E97" s="193"/>
      <c r="F97" s="193"/>
      <c r="G97" s="193"/>
      <c r="H97" s="193"/>
      <c r="I97" s="194"/>
      <c r="J97" s="195">
        <f>J118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141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180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/>
    <row r="101" hidden="1"/>
    <row r="102" hidden="1"/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183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123</v>
      </c>
      <c r="D104" s="37"/>
      <c r="E104" s="37"/>
      <c r="F104" s="37"/>
      <c r="G104" s="37"/>
      <c r="H104" s="37"/>
      <c r="I104" s="141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141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14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84" t="str">
        <f>E7</f>
        <v>Oprava EOV a osvětlení na trati Karlovy Vary - Kadaň</v>
      </c>
      <c r="F107" s="29"/>
      <c r="G107" s="29"/>
      <c r="H107" s="29"/>
      <c r="I107" s="14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115</v>
      </c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SO 09 - Klášterec n/O - Elektromontáže (ÚOŽI)</v>
      </c>
      <c r="F109" s="37"/>
      <c r="G109" s="37"/>
      <c r="H109" s="37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144" t="s">
        <v>22</v>
      </c>
      <c r="J111" s="76" t="str">
        <f>IF(J12="","",J12)</f>
        <v>23. 7. 2019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144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144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97"/>
      <c r="B116" s="198"/>
      <c r="C116" s="199" t="s">
        <v>124</v>
      </c>
      <c r="D116" s="200" t="s">
        <v>58</v>
      </c>
      <c r="E116" s="200" t="s">
        <v>54</v>
      </c>
      <c r="F116" s="200" t="s">
        <v>55</v>
      </c>
      <c r="G116" s="200" t="s">
        <v>125</v>
      </c>
      <c r="H116" s="200" t="s">
        <v>126</v>
      </c>
      <c r="I116" s="201" t="s">
        <v>127</v>
      </c>
      <c r="J116" s="200" t="s">
        <v>119</v>
      </c>
      <c r="K116" s="202" t="s">
        <v>128</v>
      </c>
      <c r="L116" s="203"/>
      <c r="M116" s="97" t="s">
        <v>1</v>
      </c>
      <c r="N116" s="98" t="s">
        <v>37</v>
      </c>
      <c r="O116" s="98" t="s">
        <v>129</v>
      </c>
      <c r="P116" s="98" t="s">
        <v>130</v>
      </c>
      <c r="Q116" s="98" t="s">
        <v>131</v>
      </c>
      <c r="R116" s="98" t="s">
        <v>132</v>
      </c>
      <c r="S116" s="98" t="s">
        <v>133</v>
      </c>
      <c r="T116" s="99" t="s">
        <v>134</v>
      </c>
      <c r="U116" s="197"/>
      <c r="V116" s="197"/>
      <c r="W116" s="197"/>
      <c r="X116" s="197"/>
      <c r="Y116" s="197"/>
      <c r="Z116" s="197"/>
      <c r="AA116" s="197"/>
      <c r="AB116" s="197"/>
      <c r="AC116" s="197"/>
      <c r="AD116" s="197"/>
      <c r="AE116" s="197"/>
    </row>
    <row r="117" s="2" customFormat="1" ht="22.8" customHeight="1">
      <c r="A117" s="35"/>
      <c r="B117" s="36"/>
      <c r="C117" s="104" t="s">
        <v>135</v>
      </c>
      <c r="D117" s="37"/>
      <c r="E117" s="37"/>
      <c r="F117" s="37"/>
      <c r="G117" s="37"/>
      <c r="H117" s="37"/>
      <c r="I117" s="141"/>
      <c r="J117" s="204">
        <f>BK117</f>
        <v>0</v>
      </c>
      <c r="K117" s="37"/>
      <c r="L117" s="41"/>
      <c r="M117" s="100"/>
      <c r="N117" s="205"/>
      <c r="O117" s="101"/>
      <c r="P117" s="206">
        <f>P118</f>
        <v>0</v>
      </c>
      <c r="Q117" s="101"/>
      <c r="R117" s="206">
        <f>R118</f>
        <v>0</v>
      </c>
      <c r="S117" s="101"/>
      <c r="T117" s="207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121</v>
      </c>
      <c r="BK117" s="208">
        <f>BK118</f>
        <v>0</v>
      </c>
    </row>
    <row r="118" s="11" customFormat="1" ht="25.92" customHeight="1">
      <c r="A118" s="11"/>
      <c r="B118" s="209"/>
      <c r="C118" s="210"/>
      <c r="D118" s="211" t="s">
        <v>72</v>
      </c>
      <c r="E118" s="212" t="s">
        <v>136</v>
      </c>
      <c r="F118" s="212" t="s">
        <v>1</v>
      </c>
      <c r="G118" s="210"/>
      <c r="H118" s="210"/>
      <c r="I118" s="213"/>
      <c r="J118" s="214">
        <f>BK118</f>
        <v>0</v>
      </c>
      <c r="K118" s="210"/>
      <c r="L118" s="215"/>
      <c r="M118" s="216"/>
      <c r="N118" s="217"/>
      <c r="O118" s="217"/>
      <c r="P118" s="218">
        <f>SUM(P119:P146)</f>
        <v>0</v>
      </c>
      <c r="Q118" s="217"/>
      <c r="R118" s="218">
        <f>SUM(R119:R146)</f>
        <v>0</v>
      </c>
      <c r="S118" s="217"/>
      <c r="T118" s="219">
        <f>SUM(T119:T146)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20" t="s">
        <v>81</v>
      </c>
      <c r="AT118" s="221" t="s">
        <v>72</v>
      </c>
      <c r="AU118" s="221" t="s">
        <v>73</v>
      </c>
      <c r="AY118" s="220" t="s">
        <v>137</v>
      </c>
      <c r="BK118" s="222">
        <f>SUM(BK119:BK146)</f>
        <v>0</v>
      </c>
    </row>
    <row r="119" s="2" customFormat="1" ht="33" customHeight="1">
      <c r="A119" s="35"/>
      <c r="B119" s="36"/>
      <c r="C119" s="223" t="s">
        <v>81</v>
      </c>
      <c r="D119" s="223" t="s">
        <v>138</v>
      </c>
      <c r="E119" s="224" t="s">
        <v>230</v>
      </c>
      <c r="F119" s="225" t="s">
        <v>231</v>
      </c>
      <c r="G119" s="226" t="s">
        <v>141</v>
      </c>
      <c r="H119" s="227">
        <v>1</v>
      </c>
      <c r="I119" s="228"/>
      <c r="J119" s="229">
        <f>ROUND(I119*H119,2)</f>
        <v>0</v>
      </c>
      <c r="K119" s="225" t="s">
        <v>162</v>
      </c>
      <c r="L119" s="230"/>
      <c r="M119" s="231" t="s">
        <v>1</v>
      </c>
      <c r="N119" s="232" t="s">
        <v>38</v>
      </c>
      <c r="O119" s="88"/>
      <c r="P119" s="233">
        <f>O119*H119</f>
        <v>0</v>
      </c>
      <c r="Q119" s="233">
        <v>0</v>
      </c>
      <c r="R119" s="233">
        <f>Q119*H119</f>
        <v>0</v>
      </c>
      <c r="S119" s="233">
        <v>0</v>
      </c>
      <c r="T119" s="23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35" t="s">
        <v>163</v>
      </c>
      <c r="AT119" s="235" t="s">
        <v>138</v>
      </c>
      <c r="AU119" s="235" t="s">
        <v>81</v>
      </c>
      <c r="AY119" s="14" t="s">
        <v>137</v>
      </c>
      <c r="BE119" s="236">
        <f>IF(N119="základní",J119,0)</f>
        <v>0</v>
      </c>
      <c r="BF119" s="236">
        <f>IF(N119="snížená",J119,0)</f>
        <v>0</v>
      </c>
      <c r="BG119" s="236">
        <f>IF(N119="zákl. přenesená",J119,0)</f>
        <v>0</v>
      </c>
      <c r="BH119" s="236">
        <f>IF(N119="sníž. přenesená",J119,0)</f>
        <v>0</v>
      </c>
      <c r="BI119" s="236">
        <f>IF(N119="nulová",J119,0)</f>
        <v>0</v>
      </c>
      <c r="BJ119" s="14" t="s">
        <v>81</v>
      </c>
      <c r="BK119" s="236">
        <f>ROUND(I119*H119,2)</f>
        <v>0</v>
      </c>
      <c r="BL119" s="14" t="s">
        <v>163</v>
      </c>
      <c r="BM119" s="235" t="s">
        <v>232</v>
      </c>
    </row>
    <row r="120" s="2" customFormat="1">
      <c r="A120" s="35"/>
      <c r="B120" s="36"/>
      <c r="C120" s="37"/>
      <c r="D120" s="237" t="s">
        <v>146</v>
      </c>
      <c r="E120" s="37"/>
      <c r="F120" s="238" t="s">
        <v>233</v>
      </c>
      <c r="G120" s="37"/>
      <c r="H120" s="37"/>
      <c r="I120" s="141"/>
      <c r="J120" s="37"/>
      <c r="K120" s="37"/>
      <c r="L120" s="41"/>
      <c r="M120" s="239"/>
      <c r="N120" s="240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146</v>
      </c>
      <c r="AU120" s="14" t="s">
        <v>81</v>
      </c>
    </row>
    <row r="121" s="2" customFormat="1" ht="33" customHeight="1">
      <c r="A121" s="35"/>
      <c r="B121" s="36"/>
      <c r="C121" s="223" t="s">
        <v>83</v>
      </c>
      <c r="D121" s="223" t="s">
        <v>138</v>
      </c>
      <c r="E121" s="224" t="s">
        <v>234</v>
      </c>
      <c r="F121" s="225" t="s">
        <v>235</v>
      </c>
      <c r="G121" s="226" t="s">
        <v>141</v>
      </c>
      <c r="H121" s="227">
        <v>1</v>
      </c>
      <c r="I121" s="228"/>
      <c r="J121" s="229">
        <f>ROUND(I121*H121,2)</f>
        <v>0</v>
      </c>
      <c r="K121" s="225" t="s">
        <v>162</v>
      </c>
      <c r="L121" s="230"/>
      <c r="M121" s="231" t="s">
        <v>1</v>
      </c>
      <c r="N121" s="232" t="s">
        <v>38</v>
      </c>
      <c r="O121" s="88"/>
      <c r="P121" s="233">
        <f>O121*H121</f>
        <v>0</v>
      </c>
      <c r="Q121" s="233">
        <v>0</v>
      </c>
      <c r="R121" s="233">
        <f>Q121*H121</f>
        <v>0</v>
      </c>
      <c r="S121" s="233">
        <v>0</v>
      </c>
      <c r="T121" s="23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35" t="s">
        <v>163</v>
      </c>
      <c r="AT121" s="235" t="s">
        <v>138</v>
      </c>
      <c r="AU121" s="235" t="s">
        <v>81</v>
      </c>
      <c r="AY121" s="14" t="s">
        <v>137</v>
      </c>
      <c r="BE121" s="236">
        <f>IF(N121="základní",J121,0)</f>
        <v>0</v>
      </c>
      <c r="BF121" s="236">
        <f>IF(N121="snížená",J121,0)</f>
        <v>0</v>
      </c>
      <c r="BG121" s="236">
        <f>IF(N121="zákl. přenesená",J121,0)</f>
        <v>0</v>
      </c>
      <c r="BH121" s="236">
        <f>IF(N121="sníž. přenesená",J121,0)</f>
        <v>0</v>
      </c>
      <c r="BI121" s="236">
        <f>IF(N121="nulová",J121,0)</f>
        <v>0</v>
      </c>
      <c r="BJ121" s="14" t="s">
        <v>81</v>
      </c>
      <c r="BK121" s="236">
        <f>ROUND(I121*H121,2)</f>
        <v>0</v>
      </c>
      <c r="BL121" s="14" t="s">
        <v>163</v>
      </c>
      <c r="BM121" s="235" t="s">
        <v>236</v>
      </c>
    </row>
    <row r="122" s="2" customFormat="1">
      <c r="A122" s="35"/>
      <c r="B122" s="36"/>
      <c r="C122" s="37"/>
      <c r="D122" s="237" t="s">
        <v>146</v>
      </c>
      <c r="E122" s="37"/>
      <c r="F122" s="238" t="s">
        <v>302</v>
      </c>
      <c r="G122" s="37"/>
      <c r="H122" s="37"/>
      <c r="I122" s="141"/>
      <c r="J122" s="37"/>
      <c r="K122" s="37"/>
      <c r="L122" s="41"/>
      <c r="M122" s="239"/>
      <c r="N122" s="240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146</v>
      </c>
      <c r="AU122" s="14" t="s">
        <v>81</v>
      </c>
    </row>
    <row r="123" s="2" customFormat="1" ht="21.75" customHeight="1">
      <c r="A123" s="35"/>
      <c r="B123" s="36"/>
      <c r="C123" s="223" t="s">
        <v>152</v>
      </c>
      <c r="D123" s="223" t="s">
        <v>138</v>
      </c>
      <c r="E123" s="224" t="s">
        <v>148</v>
      </c>
      <c r="F123" s="225" t="s">
        <v>149</v>
      </c>
      <c r="G123" s="226" t="s">
        <v>141</v>
      </c>
      <c r="H123" s="227">
        <v>1</v>
      </c>
      <c r="I123" s="228"/>
      <c r="J123" s="229">
        <f>ROUND(I123*H123,2)</f>
        <v>0</v>
      </c>
      <c r="K123" s="225" t="s">
        <v>162</v>
      </c>
      <c r="L123" s="230"/>
      <c r="M123" s="231" t="s">
        <v>1</v>
      </c>
      <c r="N123" s="232" t="s">
        <v>38</v>
      </c>
      <c r="O123" s="88"/>
      <c r="P123" s="233">
        <f>O123*H123</f>
        <v>0</v>
      </c>
      <c r="Q123" s="233">
        <v>0</v>
      </c>
      <c r="R123" s="233">
        <f>Q123*H123</f>
        <v>0</v>
      </c>
      <c r="S123" s="233">
        <v>0</v>
      </c>
      <c r="T123" s="23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5" t="s">
        <v>143</v>
      </c>
      <c r="AT123" s="235" t="s">
        <v>138</v>
      </c>
      <c r="AU123" s="235" t="s">
        <v>81</v>
      </c>
      <c r="AY123" s="14" t="s">
        <v>137</v>
      </c>
      <c r="BE123" s="236">
        <f>IF(N123="základní",J123,0)</f>
        <v>0</v>
      </c>
      <c r="BF123" s="236">
        <f>IF(N123="snížená",J123,0)</f>
        <v>0</v>
      </c>
      <c r="BG123" s="236">
        <f>IF(N123="zákl. přenesená",J123,0)</f>
        <v>0</v>
      </c>
      <c r="BH123" s="236">
        <f>IF(N123="sníž. přenesená",J123,0)</f>
        <v>0</v>
      </c>
      <c r="BI123" s="236">
        <f>IF(N123="nulová",J123,0)</f>
        <v>0</v>
      </c>
      <c r="BJ123" s="14" t="s">
        <v>81</v>
      </c>
      <c r="BK123" s="236">
        <f>ROUND(I123*H123,2)</f>
        <v>0</v>
      </c>
      <c r="BL123" s="14" t="s">
        <v>144</v>
      </c>
      <c r="BM123" s="235" t="s">
        <v>150</v>
      </c>
    </row>
    <row r="124" s="2" customFormat="1">
      <c r="A124" s="35"/>
      <c r="B124" s="36"/>
      <c r="C124" s="37"/>
      <c r="D124" s="237" t="s">
        <v>146</v>
      </c>
      <c r="E124" s="37"/>
      <c r="F124" s="238" t="s">
        <v>238</v>
      </c>
      <c r="G124" s="37"/>
      <c r="H124" s="37"/>
      <c r="I124" s="141"/>
      <c r="J124" s="37"/>
      <c r="K124" s="37"/>
      <c r="L124" s="41"/>
      <c r="M124" s="239"/>
      <c r="N124" s="240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146</v>
      </c>
      <c r="AU124" s="14" t="s">
        <v>81</v>
      </c>
    </row>
    <row r="125" s="2" customFormat="1" ht="21.75" customHeight="1">
      <c r="A125" s="35"/>
      <c r="B125" s="36"/>
      <c r="C125" s="223" t="s">
        <v>144</v>
      </c>
      <c r="D125" s="223" t="s">
        <v>138</v>
      </c>
      <c r="E125" s="224" t="s">
        <v>153</v>
      </c>
      <c r="F125" s="225" t="s">
        <v>154</v>
      </c>
      <c r="G125" s="226" t="s">
        <v>141</v>
      </c>
      <c r="H125" s="227">
        <v>1</v>
      </c>
      <c r="I125" s="228"/>
      <c r="J125" s="229">
        <f>ROUND(I125*H125,2)</f>
        <v>0</v>
      </c>
      <c r="K125" s="225" t="s">
        <v>162</v>
      </c>
      <c r="L125" s="230"/>
      <c r="M125" s="231" t="s">
        <v>1</v>
      </c>
      <c r="N125" s="232" t="s">
        <v>38</v>
      </c>
      <c r="O125" s="88"/>
      <c r="P125" s="233">
        <f>O125*H125</f>
        <v>0</v>
      </c>
      <c r="Q125" s="233">
        <v>0</v>
      </c>
      <c r="R125" s="233">
        <f>Q125*H125</f>
        <v>0</v>
      </c>
      <c r="S125" s="233">
        <v>0</v>
      </c>
      <c r="T125" s="23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5" t="s">
        <v>143</v>
      </c>
      <c r="AT125" s="235" t="s">
        <v>138</v>
      </c>
      <c r="AU125" s="235" t="s">
        <v>81</v>
      </c>
      <c r="AY125" s="14" t="s">
        <v>137</v>
      </c>
      <c r="BE125" s="236">
        <f>IF(N125="základní",J125,0)</f>
        <v>0</v>
      </c>
      <c r="BF125" s="236">
        <f>IF(N125="snížená",J125,0)</f>
        <v>0</v>
      </c>
      <c r="BG125" s="236">
        <f>IF(N125="zákl. přenesená",J125,0)</f>
        <v>0</v>
      </c>
      <c r="BH125" s="236">
        <f>IF(N125="sníž. přenesená",J125,0)</f>
        <v>0</v>
      </c>
      <c r="BI125" s="236">
        <f>IF(N125="nulová",J125,0)</f>
        <v>0</v>
      </c>
      <c r="BJ125" s="14" t="s">
        <v>81</v>
      </c>
      <c r="BK125" s="236">
        <f>ROUND(I125*H125,2)</f>
        <v>0</v>
      </c>
      <c r="BL125" s="14" t="s">
        <v>144</v>
      </c>
      <c r="BM125" s="235" t="s">
        <v>155</v>
      </c>
    </row>
    <row r="126" s="2" customFormat="1" ht="21.75" customHeight="1">
      <c r="A126" s="35"/>
      <c r="B126" s="36"/>
      <c r="C126" s="223" t="s">
        <v>159</v>
      </c>
      <c r="D126" s="223" t="s">
        <v>138</v>
      </c>
      <c r="E126" s="224" t="s">
        <v>156</v>
      </c>
      <c r="F126" s="225" t="s">
        <v>157</v>
      </c>
      <c r="G126" s="226" t="s">
        <v>141</v>
      </c>
      <c r="H126" s="227">
        <v>1</v>
      </c>
      <c r="I126" s="228"/>
      <c r="J126" s="229">
        <f>ROUND(I126*H126,2)</f>
        <v>0</v>
      </c>
      <c r="K126" s="225" t="s">
        <v>162</v>
      </c>
      <c r="L126" s="230"/>
      <c r="M126" s="231" t="s">
        <v>1</v>
      </c>
      <c r="N126" s="232" t="s">
        <v>38</v>
      </c>
      <c r="O126" s="88"/>
      <c r="P126" s="233">
        <f>O126*H126</f>
        <v>0</v>
      </c>
      <c r="Q126" s="233">
        <v>0</v>
      </c>
      <c r="R126" s="233">
        <f>Q126*H126</f>
        <v>0</v>
      </c>
      <c r="S126" s="233">
        <v>0</v>
      </c>
      <c r="T126" s="23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5" t="s">
        <v>143</v>
      </c>
      <c r="AT126" s="235" t="s">
        <v>138</v>
      </c>
      <c r="AU126" s="235" t="s">
        <v>81</v>
      </c>
      <c r="AY126" s="14" t="s">
        <v>137</v>
      </c>
      <c r="BE126" s="236">
        <f>IF(N126="základní",J126,0)</f>
        <v>0</v>
      </c>
      <c r="BF126" s="236">
        <f>IF(N126="snížená",J126,0)</f>
        <v>0</v>
      </c>
      <c r="BG126" s="236">
        <f>IF(N126="zákl. přenesená",J126,0)</f>
        <v>0</v>
      </c>
      <c r="BH126" s="236">
        <f>IF(N126="sníž. přenesená",J126,0)</f>
        <v>0</v>
      </c>
      <c r="BI126" s="236">
        <f>IF(N126="nulová",J126,0)</f>
        <v>0</v>
      </c>
      <c r="BJ126" s="14" t="s">
        <v>81</v>
      </c>
      <c r="BK126" s="236">
        <f>ROUND(I126*H126,2)</f>
        <v>0</v>
      </c>
      <c r="BL126" s="14" t="s">
        <v>144</v>
      </c>
      <c r="BM126" s="235" t="s">
        <v>158</v>
      </c>
    </row>
    <row r="127" s="2" customFormat="1" ht="21.75" customHeight="1">
      <c r="A127" s="35"/>
      <c r="B127" s="36"/>
      <c r="C127" s="223" t="s">
        <v>165</v>
      </c>
      <c r="D127" s="223" t="s">
        <v>138</v>
      </c>
      <c r="E127" s="224" t="s">
        <v>160</v>
      </c>
      <c r="F127" s="225" t="s">
        <v>161</v>
      </c>
      <c r="G127" s="226" t="s">
        <v>141</v>
      </c>
      <c r="H127" s="227">
        <v>1</v>
      </c>
      <c r="I127" s="228"/>
      <c r="J127" s="229">
        <f>ROUND(I127*H127,2)</f>
        <v>0</v>
      </c>
      <c r="K127" s="225" t="s">
        <v>162</v>
      </c>
      <c r="L127" s="230"/>
      <c r="M127" s="231" t="s">
        <v>1</v>
      </c>
      <c r="N127" s="232" t="s">
        <v>38</v>
      </c>
      <c r="O127" s="88"/>
      <c r="P127" s="233">
        <f>O127*H127</f>
        <v>0</v>
      </c>
      <c r="Q127" s="233">
        <v>0</v>
      </c>
      <c r="R127" s="233">
        <f>Q127*H127</f>
        <v>0</v>
      </c>
      <c r="S127" s="233">
        <v>0</v>
      </c>
      <c r="T127" s="23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5" t="s">
        <v>163</v>
      </c>
      <c r="AT127" s="235" t="s">
        <v>138</v>
      </c>
      <c r="AU127" s="235" t="s">
        <v>81</v>
      </c>
      <c r="AY127" s="14" t="s">
        <v>137</v>
      </c>
      <c r="BE127" s="236">
        <f>IF(N127="základní",J127,0)</f>
        <v>0</v>
      </c>
      <c r="BF127" s="236">
        <f>IF(N127="snížená",J127,0)</f>
        <v>0</v>
      </c>
      <c r="BG127" s="236">
        <f>IF(N127="zákl. přenesená",J127,0)</f>
        <v>0</v>
      </c>
      <c r="BH127" s="236">
        <f>IF(N127="sníž. přenesená",J127,0)</f>
        <v>0</v>
      </c>
      <c r="BI127" s="236">
        <f>IF(N127="nulová",J127,0)</f>
        <v>0</v>
      </c>
      <c r="BJ127" s="14" t="s">
        <v>81</v>
      </c>
      <c r="BK127" s="236">
        <f>ROUND(I127*H127,2)</f>
        <v>0</v>
      </c>
      <c r="BL127" s="14" t="s">
        <v>163</v>
      </c>
      <c r="BM127" s="235" t="s">
        <v>303</v>
      </c>
    </row>
    <row r="128" s="2" customFormat="1" ht="21.75" customHeight="1">
      <c r="A128" s="35"/>
      <c r="B128" s="36"/>
      <c r="C128" s="223" t="s">
        <v>169</v>
      </c>
      <c r="D128" s="223" t="s">
        <v>138</v>
      </c>
      <c r="E128" s="224" t="s">
        <v>166</v>
      </c>
      <c r="F128" s="225" t="s">
        <v>167</v>
      </c>
      <c r="G128" s="226" t="s">
        <v>141</v>
      </c>
      <c r="H128" s="227">
        <v>2</v>
      </c>
      <c r="I128" s="228"/>
      <c r="J128" s="229">
        <f>ROUND(I128*H128,2)</f>
        <v>0</v>
      </c>
      <c r="K128" s="225" t="s">
        <v>162</v>
      </c>
      <c r="L128" s="230"/>
      <c r="M128" s="231" t="s">
        <v>1</v>
      </c>
      <c r="N128" s="232" t="s">
        <v>38</v>
      </c>
      <c r="O128" s="88"/>
      <c r="P128" s="233">
        <f>O128*H128</f>
        <v>0</v>
      </c>
      <c r="Q128" s="233">
        <v>0</v>
      </c>
      <c r="R128" s="233">
        <f>Q128*H128</f>
        <v>0</v>
      </c>
      <c r="S128" s="233">
        <v>0</v>
      </c>
      <c r="T128" s="23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5" t="s">
        <v>143</v>
      </c>
      <c r="AT128" s="235" t="s">
        <v>138</v>
      </c>
      <c r="AU128" s="235" t="s">
        <v>81</v>
      </c>
      <c r="AY128" s="14" t="s">
        <v>137</v>
      </c>
      <c r="BE128" s="236">
        <f>IF(N128="základní",J128,0)</f>
        <v>0</v>
      </c>
      <c r="BF128" s="236">
        <f>IF(N128="snížená",J128,0)</f>
        <v>0</v>
      </c>
      <c r="BG128" s="236">
        <f>IF(N128="zákl. přenesená",J128,0)</f>
        <v>0</v>
      </c>
      <c r="BH128" s="236">
        <f>IF(N128="sníž. přenesená",J128,0)</f>
        <v>0</v>
      </c>
      <c r="BI128" s="236">
        <f>IF(N128="nulová",J128,0)</f>
        <v>0</v>
      </c>
      <c r="BJ128" s="14" t="s">
        <v>81</v>
      </c>
      <c r="BK128" s="236">
        <f>ROUND(I128*H128,2)</f>
        <v>0</v>
      </c>
      <c r="BL128" s="14" t="s">
        <v>144</v>
      </c>
      <c r="BM128" s="235" t="s">
        <v>168</v>
      </c>
    </row>
    <row r="129" s="2" customFormat="1" ht="21.75" customHeight="1">
      <c r="A129" s="35"/>
      <c r="B129" s="36"/>
      <c r="C129" s="223" t="s">
        <v>143</v>
      </c>
      <c r="D129" s="223" t="s">
        <v>138</v>
      </c>
      <c r="E129" s="224" t="s">
        <v>170</v>
      </c>
      <c r="F129" s="225" t="s">
        <v>171</v>
      </c>
      <c r="G129" s="226" t="s">
        <v>141</v>
      </c>
      <c r="H129" s="227">
        <v>2</v>
      </c>
      <c r="I129" s="228"/>
      <c r="J129" s="229">
        <f>ROUND(I129*H129,2)</f>
        <v>0</v>
      </c>
      <c r="K129" s="225" t="s">
        <v>162</v>
      </c>
      <c r="L129" s="230"/>
      <c r="M129" s="231" t="s">
        <v>1</v>
      </c>
      <c r="N129" s="232" t="s">
        <v>38</v>
      </c>
      <c r="O129" s="88"/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5" t="s">
        <v>143</v>
      </c>
      <c r="AT129" s="235" t="s">
        <v>138</v>
      </c>
      <c r="AU129" s="235" t="s">
        <v>81</v>
      </c>
      <c r="AY129" s="14" t="s">
        <v>137</v>
      </c>
      <c r="BE129" s="236">
        <f>IF(N129="základní",J129,0)</f>
        <v>0</v>
      </c>
      <c r="BF129" s="236">
        <f>IF(N129="snížená",J129,0)</f>
        <v>0</v>
      </c>
      <c r="BG129" s="236">
        <f>IF(N129="zákl. přenesená",J129,0)</f>
        <v>0</v>
      </c>
      <c r="BH129" s="236">
        <f>IF(N129="sníž. přenesená",J129,0)</f>
        <v>0</v>
      </c>
      <c r="BI129" s="236">
        <f>IF(N129="nulová",J129,0)</f>
        <v>0</v>
      </c>
      <c r="BJ129" s="14" t="s">
        <v>81</v>
      </c>
      <c r="BK129" s="236">
        <f>ROUND(I129*H129,2)</f>
        <v>0</v>
      </c>
      <c r="BL129" s="14" t="s">
        <v>144</v>
      </c>
      <c r="BM129" s="235" t="s">
        <v>172</v>
      </c>
    </row>
    <row r="130" s="2" customFormat="1" ht="21.75" customHeight="1">
      <c r="A130" s="35"/>
      <c r="B130" s="36"/>
      <c r="C130" s="223" t="s">
        <v>178</v>
      </c>
      <c r="D130" s="223" t="s">
        <v>138</v>
      </c>
      <c r="E130" s="224" t="s">
        <v>173</v>
      </c>
      <c r="F130" s="225" t="s">
        <v>174</v>
      </c>
      <c r="G130" s="226" t="s">
        <v>141</v>
      </c>
      <c r="H130" s="227">
        <v>8</v>
      </c>
      <c r="I130" s="228"/>
      <c r="J130" s="229">
        <f>ROUND(I130*H130,2)</f>
        <v>0</v>
      </c>
      <c r="K130" s="225" t="s">
        <v>162</v>
      </c>
      <c r="L130" s="230"/>
      <c r="M130" s="231" t="s">
        <v>1</v>
      </c>
      <c r="N130" s="232" t="s">
        <v>38</v>
      </c>
      <c r="O130" s="88"/>
      <c r="P130" s="233">
        <f>O130*H130</f>
        <v>0</v>
      </c>
      <c r="Q130" s="233">
        <v>0</v>
      </c>
      <c r="R130" s="233">
        <f>Q130*H130</f>
        <v>0</v>
      </c>
      <c r="S130" s="233">
        <v>0</v>
      </c>
      <c r="T130" s="23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5" t="s">
        <v>143</v>
      </c>
      <c r="AT130" s="235" t="s">
        <v>138</v>
      </c>
      <c r="AU130" s="235" t="s">
        <v>81</v>
      </c>
      <c r="AY130" s="14" t="s">
        <v>137</v>
      </c>
      <c r="BE130" s="236">
        <f>IF(N130="základní",J130,0)</f>
        <v>0</v>
      </c>
      <c r="BF130" s="236">
        <f>IF(N130="snížená",J130,0)</f>
        <v>0</v>
      </c>
      <c r="BG130" s="236">
        <f>IF(N130="zákl. přenesená",J130,0)</f>
        <v>0</v>
      </c>
      <c r="BH130" s="236">
        <f>IF(N130="sníž. přenesená",J130,0)</f>
        <v>0</v>
      </c>
      <c r="BI130" s="236">
        <f>IF(N130="nulová",J130,0)</f>
        <v>0</v>
      </c>
      <c r="BJ130" s="14" t="s">
        <v>81</v>
      </c>
      <c r="BK130" s="236">
        <f>ROUND(I130*H130,2)</f>
        <v>0</v>
      </c>
      <c r="BL130" s="14" t="s">
        <v>144</v>
      </c>
      <c r="BM130" s="235" t="s">
        <v>175</v>
      </c>
    </row>
    <row r="131" s="12" customFormat="1">
      <c r="A131" s="12"/>
      <c r="B131" s="241"/>
      <c r="C131" s="242"/>
      <c r="D131" s="237" t="s">
        <v>176</v>
      </c>
      <c r="E131" s="242"/>
      <c r="F131" s="243" t="s">
        <v>261</v>
      </c>
      <c r="G131" s="242"/>
      <c r="H131" s="244">
        <v>8</v>
      </c>
      <c r="I131" s="245"/>
      <c r="J131" s="242"/>
      <c r="K131" s="242"/>
      <c r="L131" s="246"/>
      <c r="M131" s="247"/>
      <c r="N131" s="248"/>
      <c r="O131" s="248"/>
      <c r="P131" s="248"/>
      <c r="Q131" s="248"/>
      <c r="R131" s="248"/>
      <c r="S131" s="248"/>
      <c r="T131" s="249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50" t="s">
        <v>176</v>
      </c>
      <c r="AU131" s="250" t="s">
        <v>81</v>
      </c>
      <c r="AV131" s="12" t="s">
        <v>83</v>
      </c>
      <c r="AW131" s="12" t="s">
        <v>4</v>
      </c>
      <c r="AX131" s="12" t="s">
        <v>81</v>
      </c>
      <c r="AY131" s="250" t="s">
        <v>137</v>
      </c>
    </row>
    <row r="132" s="2" customFormat="1" ht="21.75" customHeight="1">
      <c r="A132" s="35"/>
      <c r="B132" s="36"/>
      <c r="C132" s="251" t="s">
        <v>184</v>
      </c>
      <c r="D132" s="251" t="s">
        <v>179</v>
      </c>
      <c r="E132" s="252" t="s">
        <v>180</v>
      </c>
      <c r="F132" s="253" t="s">
        <v>181</v>
      </c>
      <c r="G132" s="254" t="s">
        <v>141</v>
      </c>
      <c r="H132" s="255">
        <v>1</v>
      </c>
      <c r="I132" s="256"/>
      <c r="J132" s="257">
        <f>ROUND(I132*H132,2)</f>
        <v>0</v>
      </c>
      <c r="K132" s="253" t="s">
        <v>162</v>
      </c>
      <c r="L132" s="41"/>
      <c r="M132" s="258" t="s">
        <v>1</v>
      </c>
      <c r="N132" s="259" t="s">
        <v>38</v>
      </c>
      <c r="O132" s="88"/>
      <c r="P132" s="233">
        <f>O132*H132</f>
        <v>0</v>
      </c>
      <c r="Q132" s="233">
        <v>0</v>
      </c>
      <c r="R132" s="233">
        <f>Q132*H132</f>
        <v>0</v>
      </c>
      <c r="S132" s="233">
        <v>0</v>
      </c>
      <c r="T132" s="23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5" t="s">
        <v>182</v>
      </c>
      <c r="AT132" s="235" t="s">
        <v>179</v>
      </c>
      <c r="AU132" s="235" t="s">
        <v>81</v>
      </c>
      <c r="AY132" s="14" t="s">
        <v>137</v>
      </c>
      <c r="BE132" s="236">
        <f>IF(N132="základní",J132,0)</f>
        <v>0</v>
      </c>
      <c r="BF132" s="236">
        <f>IF(N132="snížená",J132,0)</f>
        <v>0</v>
      </c>
      <c r="BG132" s="236">
        <f>IF(N132="zákl. přenesená",J132,0)</f>
        <v>0</v>
      </c>
      <c r="BH132" s="236">
        <f>IF(N132="sníž. přenesená",J132,0)</f>
        <v>0</v>
      </c>
      <c r="BI132" s="236">
        <f>IF(N132="nulová",J132,0)</f>
        <v>0</v>
      </c>
      <c r="BJ132" s="14" t="s">
        <v>81</v>
      </c>
      <c r="BK132" s="236">
        <f>ROUND(I132*H132,2)</f>
        <v>0</v>
      </c>
      <c r="BL132" s="14" t="s">
        <v>182</v>
      </c>
      <c r="BM132" s="235" t="s">
        <v>183</v>
      </c>
    </row>
    <row r="133" s="2" customFormat="1" ht="21.75" customHeight="1">
      <c r="A133" s="35"/>
      <c r="B133" s="36"/>
      <c r="C133" s="251" t="s">
        <v>188</v>
      </c>
      <c r="D133" s="251" t="s">
        <v>179</v>
      </c>
      <c r="E133" s="252" t="s">
        <v>185</v>
      </c>
      <c r="F133" s="253" t="s">
        <v>186</v>
      </c>
      <c r="G133" s="254" t="s">
        <v>141</v>
      </c>
      <c r="H133" s="255">
        <v>1</v>
      </c>
      <c r="I133" s="256"/>
      <c r="J133" s="257">
        <f>ROUND(I133*H133,2)</f>
        <v>0</v>
      </c>
      <c r="K133" s="253" t="s">
        <v>162</v>
      </c>
      <c r="L133" s="41"/>
      <c r="M133" s="258" t="s">
        <v>1</v>
      </c>
      <c r="N133" s="259" t="s">
        <v>38</v>
      </c>
      <c r="O133" s="88"/>
      <c r="P133" s="233">
        <f>O133*H133</f>
        <v>0</v>
      </c>
      <c r="Q133" s="233">
        <v>0</v>
      </c>
      <c r="R133" s="233">
        <f>Q133*H133</f>
        <v>0</v>
      </c>
      <c r="S133" s="233">
        <v>0</v>
      </c>
      <c r="T133" s="23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5" t="s">
        <v>182</v>
      </c>
      <c r="AT133" s="235" t="s">
        <v>179</v>
      </c>
      <c r="AU133" s="235" t="s">
        <v>81</v>
      </c>
      <c r="AY133" s="14" t="s">
        <v>137</v>
      </c>
      <c r="BE133" s="236">
        <f>IF(N133="základní",J133,0)</f>
        <v>0</v>
      </c>
      <c r="BF133" s="236">
        <f>IF(N133="snížená",J133,0)</f>
        <v>0</v>
      </c>
      <c r="BG133" s="236">
        <f>IF(N133="zákl. přenesená",J133,0)</f>
        <v>0</v>
      </c>
      <c r="BH133" s="236">
        <f>IF(N133="sníž. přenesená",J133,0)</f>
        <v>0</v>
      </c>
      <c r="BI133" s="236">
        <f>IF(N133="nulová",J133,0)</f>
        <v>0</v>
      </c>
      <c r="BJ133" s="14" t="s">
        <v>81</v>
      </c>
      <c r="BK133" s="236">
        <f>ROUND(I133*H133,2)</f>
        <v>0</v>
      </c>
      <c r="BL133" s="14" t="s">
        <v>182</v>
      </c>
      <c r="BM133" s="235" t="s">
        <v>187</v>
      </c>
    </row>
    <row r="134" s="2" customFormat="1" ht="21.75" customHeight="1">
      <c r="A134" s="35"/>
      <c r="B134" s="36"/>
      <c r="C134" s="251" t="s">
        <v>192</v>
      </c>
      <c r="D134" s="251" t="s">
        <v>179</v>
      </c>
      <c r="E134" s="252" t="s">
        <v>189</v>
      </c>
      <c r="F134" s="253" t="s">
        <v>190</v>
      </c>
      <c r="G134" s="254" t="s">
        <v>141</v>
      </c>
      <c r="H134" s="255">
        <v>1</v>
      </c>
      <c r="I134" s="256"/>
      <c r="J134" s="257">
        <f>ROUND(I134*H134,2)</f>
        <v>0</v>
      </c>
      <c r="K134" s="253" t="s">
        <v>162</v>
      </c>
      <c r="L134" s="41"/>
      <c r="M134" s="258" t="s">
        <v>1</v>
      </c>
      <c r="N134" s="259" t="s">
        <v>38</v>
      </c>
      <c r="O134" s="88"/>
      <c r="P134" s="233">
        <f>O134*H134</f>
        <v>0</v>
      </c>
      <c r="Q134" s="233">
        <v>0</v>
      </c>
      <c r="R134" s="233">
        <f>Q134*H134</f>
        <v>0</v>
      </c>
      <c r="S134" s="233">
        <v>0</v>
      </c>
      <c r="T134" s="23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5" t="s">
        <v>182</v>
      </c>
      <c r="AT134" s="235" t="s">
        <v>179</v>
      </c>
      <c r="AU134" s="235" t="s">
        <v>81</v>
      </c>
      <c r="AY134" s="14" t="s">
        <v>137</v>
      </c>
      <c r="BE134" s="236">
        <f>IF(N134="základní",J134,0)</f>
        <v>0</v>
      </c>
      <c r="BF134" s="236">
        <f>IF(N134="snížená",J134,0)</f>
        <v>0</v>
      </c>
      <c r="BG134" s="236">
        <f>IF(N134="zákl. přenesená",J134,0)</f>
        <v>0</v>
      </c>
      <c r="BH134" s="236">
        <f>IF(N134="sníž. přenesená",J134,0)</f>
        <v>0</v>
      </c>
      <c r="BI134" s="236">
        <f>IF(N134="nulová",J134,0)</f>
        <v>0</v>
      </c>
      <c r="BJ134" s="14" t="s">
        <v>81</v>
      </c>
      <c r="BK134" s="236">
        <f>ROUND(I134*H134,2)</f>
        <v>0</v>
      </c>
      <c r="BL134" s="14" t="s">
        <v>182</v>
      </c>
      <c r="BM134" s="235" t="s">
        <v>304</v>
      </c>
    </row>
    <row r="135" s="2" customFormat="1" ht="44.25" customHeight="1">
      <c r="A135" s="35"/>
      <c r="B135" s="36"/>
      <c r="C135" s="251" t="s">
        <v>196</v>
      </c>
      <c r="D135" s="251" t="s">
        <v>179</v>
      </c>
      <c r="E135" s="252" t="s">
        <v>193</v>
      </c>
      <c r="F135" s="253" t="s">
        <v>194</v>
      </c>
      <c r="G135" s="254" t="s">
        <v>141</v>
      </c>
      <c r="H135" s="255">
        <v>2</v>
      </c>
      <c r="I135" s="256"/>
      <c r="J135" s="257">
        <f>ROUND(I135*H135,2)</f>
        <v>0</v>
      </c>
      <c r="K135" s="253" t="s">
        <v>162</v>
      </c>
      <c r="L135" s="41"/>
      <c r="M135" s="258" t="s">
        <v>1</v>
      </c>
      <c r="N135" s="259" t="s">
        <v>38</v>
      </c>
      <c r="O135" s="88"/>
      <c r="P135" s="233">
        <f>O135*H135</f>
        <v>0</v>
      </c>
      <c r="Q135" s="233">
        <v>0</v>
      </c>
      <c r="R135" s="233">
        <f>Q135*H135</f>
        <v>0</v>
      </c>
      <c r="S135" s="233">
        <v>0</v>
      </c>
      <c r="T135" s="23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5" t="s">
        <v>144</v>
      </c>
      <c r="AT135" s="235" t="s">
        <v>179</v>
      </c>
      <c r="AU135" s="235" t="s">
        <v>81</v>
      </c>
      <c r="AY135" s="14" t="s">
        <v>137</v>
      </c>
      <c r="BE135" s="236">
        <f>IF(N135="základní",J135,0)</f>
        <v>0</v>
      </c>
      <c r="BF135" s="236">
        <f>IF(N135="snížená",J135,0)</f>
        <v>0</v>
      </c>
      <c r="BG135" s="236">
        <f>IF(N135="zákl. přenesená",J135,0)</f>
        <v>0</v>
      </c>
      <c r="BH135" s="236">
        <f>IF(N135="sníž. přenesená",J135,0)</f>
        <v>0</v>
      </c>
      <c r="BI135" s="236">
        <f>IF(N135="nulová",J135,0)</f>
        <v>0</v>
      </c>
      <c r="BJ135" s="14" t="s">
        <v>81</v>
      </c>
      <c r="BK135" s="236">
        <f>ROUND(I135*H135,2)</f>
        <v>0</v>
      </c>
      <c r="BL135" s="14" t="s">
        <v>144</v>
      </c>
      <c r="BM135" s="235" t="s">
        <v>195</v>
      </c>
    </row>
    <row r="136" s="2" customFormat="1" ht="44.25" customHeight="1">
      <c r="A136" s="35"/>
      <c r="B136" s="36"/>
      <c r="C136" s="251" t="s">
        <v>200</v>
      </c>
      <c r="D136" s="251" t="s">
        <v>179</v>
      </c>
      <c r="E136" s="252" t="s">
        <v>197</v>
      </c>
      <c r="F136" s="253" t="s">
        <v>198</v>
      </c>
      <c r="G136" s="254" t="s">
        <v>141</v>
      </c>
      <c r="H136" s="255">
        <v>8</v>
      </c>
      <c r="I136" s="256"/>
      <c r="J136" s="257">
        <f>ROUND(I136*H136,2)</f>
        <v>0</v>
      </c>
      <c r="K136" s="253" t="s">
        <v>162</v>
      </c>
      <c r="L136" s="41"/>
      <c r="M136" s="258" t="s">
        <v>1</v>
      </c>
      <c r="N136" s="259" t="s">
        <v>38</v>
      </c>
      <c r="O136" s="88"/>
      <c r="P136" s="233">
        <f>O136*H136</f>
        <v>0</v>
      </c>
      <c r="Q136" s="233">
        <v>0</v>
      </c>
      <c r="R136" s="233">
        <f>Q136*H136</f>
        <v>0</v>
      </c>
      <c r="S136" s="233">
        <v>0</v>
      </c>
      <c r="T136" s="23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5" t="s">
        <v>182</v>
      </c>
      <c r="AT136" s="235" t="s">
        <v>179</v>
      </c>
      <c r="AU136" s="235" t="s">
        <v>81</v>
      </c>
      <c r="AY136" s="14" t="s">
        <v>137</v>
      </c>
      <c r="BE136" s="236">
        <f>IF(N136="základní",J136,0)</f>
        <v>0</v>
      </c>
      <c r="BF136" s="236">
        <f>IF(N136="snížená",J136,0)</f>
        <v>0</v>
      </c>
      <c r="BG136" s="236">
        <f>IF(N136="zákl. přenesená",J136,0)</f>
        <v>0</v>
      </c>
      <c r="BH136" s="236">
        <f>IF(N136="sníž. přenesená",J136,0)</f>
        <v>0</v>
      </c>
      <c r="BI136" s="236">
        <f>IF(N136="nulová",J136,0)</f>
        <v>0</v>
      </c>
      <c r="BJ136" s="14" t="s">
        <v>81</v>
      </c>
      <c r="BK136" s="236">
        <f>ROUND(I136*H136,2)</f>
        <v>0</v>
      </c>
      <c r="BL136" s="14" t="s">
        <v>182</v>
      </c>
      <c r="BM136" s="235" t="s">
        <v>199</v>
      </c>
    </row>
    <row r="137" s="2" customFormat="1" ht="55.5" customHeight="1">
      <c r="A137" s="35"/>
      <c r="B137" s="36"/>
      <c r="C137" s="251" t="s">
        <v>8</v>
      </c>
      <c r="D137" s="251" t="s">
        <v>179</v>
      </c>
      <c r="E137" s="252" t="s">
        <v>201</v>
      </c>
      <c r="F137" s="253" t="s">
        <v>202</v>
      </c>
      <c r="G137" s="254" t="s">
        <v>141</v>
      </c>
      <c r="H137" s="255">
        <v>1</v>
      </c>
      <c r="I137" s="256"/>
      <c r="J137" s="257">
        <f>ROUND(I137*H137,2)</f>
        <v>0</v>
      </c>
      <c r="K137" s="253" t="s">
        <v>162</v>
      </c>
      <c r="L137" s="41"/>
      <c r="M137" s="258" t="s">
        <v>1</v>
      </c>
      <c r="N137" s="259" t="s">
        <v>38</v>
      </c>
      <c r="O137" s="88"/>
      <c r="P137" s="233">
        <f>O137*H137</f>
        <v>0</v>
      </c>
      <c r="Q137" s="233">
        <v>0</v>
      </c>
      <c r="R137" s="233">
        <f>Q137*H137</f>
        <v>0</v>
      </c>
      <c r="S137" s="233">
        <v>0</v>
      </c>
      <c r="T137" s="23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5" t="s">
        <v>182</v>
      </c>
      <c r="AT137" s="235" t="s">
        <v>179</v>
      </c>
      <c r="AU137" s="235" t="s">
        <v>81</v>
      </c>
      <c r="AY137" s="14" t="s">
        <v>137</v>
      </c>
      <c r="BE137" s="236">
        <f>IF(N137="základní",J137,0)</f>
        <v>0</v>
      </c>
      <c r="BF137" s="236">
        <f>IF(N137="snížená",J137,0)</f>
        <v>0</v>
      </c>
      <c r="BG137" s="236">
        <f>IF(N137="zákl. přenesená",J137,0)</f>
        <v>0</v>
      </c>
      <c r="BH137" s="236">
        <f>IF(N137="sníž. přenesená",J137,0)</f>
        <v>0</v>
      </c>
      <c r="BI137" s="236">
        <f>IF(N137="nulová",J137,0)</f>
        <v>0</v>
      </c>
      <c r="BJ137" s="14" t="s">
        <v>81</v>
      </c>
      <c r="BK137" s="236">
        <f>ROUND(I137*H137,2)</f>
        <v>0</v>
      </c>
      <c r="BL137" s="14" t="s">
        <v>182</v>
      </c>
      <c r="BM137" s="235" t="s">
        <v>203</v>
      </c>
    </row>
    <row r="138" s="2" customFormat="1" ht="21.75" customHeight="1">
      <c r="A138" s="35"/>
      <c r="B138" s="36"/>
      <c r="C138" s="251" t="s">
        <v>207</v>
      </c>
      <c r="D138" s="251" t="s">
        <v>179</v>
      </c>
      <c r="E138" s="252" t="s">
        <v>204</v>
      </c>
      <c r="F138" s="253" t="s">
        <v>205</v>
      </c>
      <c r="G138" s="254" t="s">
        <v>141</v>
      </c>
      <c r="H138" s="255">
        <v>1</v>
      </c>
      <c r="I138" s="256"/>
      <c r="J138" s="257">
        <f>ROUND(I138*H138,2)</f>
        <v>0</v>
      </c>
      <c r="K138" s="253" t="s">
        <v>162</v>
      </c>
      <c r="L138" s="41"/>
      <c r="M138" s="258" t="s">
        <v>1</v>
      </c>
      <c r="N138" s="259" t="s">
        <v>38</v>
      </c>
      <c r="O138" s="88"/>
      <c r="P138" s="233">
        <f>O138*H138</f>
        <v>0</v>
      </c>
      <c r="Q138" s="233">
        <v>0</v>
      </c>
      <c r="R138" s="233">
        <f>Q138*H138</f>
        <v>0</v>
      </c>
      <c r="S138" s="233">
        <v>0</v>
      </c>
      <c r="T138" s="23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5" t="s">
        <v>182</v>
      </c>
      <c r="AT138" s="235" t="s">
        <v>179</v>
      </c>
      <c r="AU138" s="235" t="s">
        <v>81</v>
      </c>
      <c r="AY138" s="14" t="s">
        <v>137</v>
      </c>
      <c r="BE138" s="236">
        <f>IF(N138="základní",J138,0)</f>
        <v>0</v>
      </c>
      <c r="BF138" s="236">
        <f>IF(N138="snížená",J138,0)</f>
        <v>0</v>
      </c>
      <c r="BG138" s="236">
        <f>IF(N138="zákl. přenesená",J138,0)</f>
        <v>0</v>
      </c>
      <c r="BH138" s="236">
        <f>IF(N138="sníž. přenesená",J138,0)</f>
        <v>0</v>
      </c>
      <c r="BI138" s="236">
        <f>IF(N138="nulová",J138,0)</f>
        <v>0</v>
      </c>
      <c r="BJ138" s="14" t="s">
        <v>81</v>
      </c>
      <c r="BK138" s="236">
        <f>ROUND(I138*H138,2)</f>
        <v>0</v>
      </c>
      <c r="BL138" s="14" t="s">
        <v>182</v>
      </c>
      <c r="BM138" s="235" t="s">
        <v>206</v>
      </c>
    </row>
    <row r="139" s="2" customFormat="1" ht="21.75" customHeight="1">
      <c r="A139" s="35"/>
      <c r="B139" s="36"/>
      <c r="C139" s="251" t="s">
        <v>211</v>
      </c>
      <c r="D139" s="251" t="s">
        <v>179</v>
      </c>
      <c r="E139" s="252" t="s">
        <v>208</v>
      </c>
      <c r="F139" s="253" t="s">
        <v>209</v>
      </c>
      <c r="G139" s="254" t="s">
        <v>141</v>
      </c>
      <c r="H139" s="255">
        <v>2</v>
      </c>
      <c r="I139" s="256"/>
      <c r="J139" s="257">
        <f>ROUND(I139*H139,2)</f>
        <v>0</v>
      </c>
      <c r="K139" s="253" t="s">
        <v>162</v>
      </c>
      <c r="L139" s="41"/>
      <c r="M139" s="258" t="s">
        <v>1</v>
      </c>
      <c r="N139" s="259" t="s">
        <v>38</v>
      </c>
      <c r="O139" s="88"/>
      <c r="P139" s="233">
        <f>O139*H139</f>
        <v>0</v>
      </c>
      <c r="Q139" s="233">
        <v>0</v>
      </c>
      <c r="R139" s="233">
        <f>Q139*H139</f>
        <v>0</v>
      </c>
      <c r="S139" s="233">
        <v>0</v>
      </c>
      <c r="T139" s="23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5" t="s">
        <v>182</v>
      </c>
      <c r="AT139" s="235" t="s">
        <v>179</v>
      </c>
      <c r="AU139" s="235" t="s">
        <v>81</v>
      </c>
      <c r="AY139" s="14" t="s">
        <v>137</v>
      </c>
      <c r="BE139" s="236">
        <f>IF(N139="základní",J139,0)</f>
        <v>0</v>
      </c>
      <c r="BF139" s="236">
        <f>IF(N139="snížená",J139,0)</f>
        <v>0</v>
      </c>
      <c r="BG139" s="236">
        <f>IF(N139="zákl. přenesená",J139,0)</f>
        <v>0</v>
      </c>
      <c r="BH139" s="236">
        <f>IF(N139="sníž. přenesená",J139,0)</f>
        <v>0</v>
      </c>
      <c r="BI139" s="236">
        <f>IF(N139="nulová",J139,0)</f>
        <v>0</v>
      </c>
      <c r="BJ139" s="14" t="s">
        <v>81</v>
      </c>
      <c r="BK139" s="236">
        <f>ROUND(I139*H139,2)</f>
        <v>0</v>
      </c>
      <c r="BL139" s="14" t="s">
        <v>182</v>
      </c>
      <c r="BM139" s="235" t="s">
        <v>210</v>
      </c>
    </row>
    <row r="140" s="2" customFormat="1" ht="111.75" customHeight="1">
      <c r="A140" s="35"/>
      <c r="B140" s="36"/>
      <c r="C140" s="251" t="s">
        <v>216</v>
      </c>
      <c r="D140" s="251" t="s">
        <v>179</v>
      </c>
      <c r="E140" s="252" t="s">
        <v>212</v>
      </c>
      <c r="F140" s="253" t="s">
        <v>213</v>
      </c>
      <c r="G140" s="254" t="s">
        <v>214</v>
      </c>
      <c r="H140" s="255">
        <v>20</v>
      </c>
      <c r="I140" s="256"/>
      <c r="J140" s="257">
        <f>ROUND(I140*H140,2)</f>
        <v>0</v>
      </c>
      <c r="K140" s="253" t="s">
        <v>162</v>
      </c>
      <c r="L140" s="41"/>
      <c r="M140" s="258" t="s">
        <v>1</v>
      </c>
      <c r="N140" s="259" t="s">
        <v>38</v>
      </c>
      <c r="O140" s="88"/>
      <c r="P140" s="233">
        <f>O140*H140</f>
        <v>0</v>
      </c>
      <c r="Q140" s="233">
        <v>0</v>
      </c>
      <c r="R140" s="233">
        <f>Q140*H140</f>
        <v>0</v>
      </c>
      <c r="S140" s="233">
        <v>0</v>
      </c>
      <c r="T140" s="23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5" t="s">
        <v>182</v>
      </c>
      <c r="AT140" s="235" t="s">
        <v>179</v>
      </c>
      <c r="AU140" s="235" t="s">
        <v>81</v>
      </c>
      <c r="AY140" s="14" t="s">
        <v>137</v>
      </c>
      <c r="BE140" s="236">
        <f>IF(N140="základní",J140,0)</f>
        <v>0</v>
      </c>
      <c r="BF140" s="236">
        <f>IF(N140="snížená",J140,0)</f>
        <v>0</v>
      </c>
      <c r="BG140" s="236">
        <f>IF(N140="zákl. přenesená",J140,0)</f>
        <v>0</v>
      </c>
      <c r="BH140" s="236">
        <f>IF(N140="sníž. přenesená",J140,0)</f>
        <v>0</v>
      </c>
      <c r="BI140" s="236">
        <f>IF(N140="nulová",J140,0)</f>
        <v>0</v>
      </c>
      <c r="BJ140" s="14" t="s">
        <v>81</v>
      </c>
      <c r="BK140" s="236">
        <f>ROUND(I140*H140,2)</f>
        <v>0</v>
      </c>
      <c r="BL140" s="14" t="s">
        <v>182</v>
      </c>
      <c r="BM140" s="235" t="s">
        <v>242</v>
      </c>
    </row>
    <row r="141" s="2" customFormat="1" ht="44.25" customHeight="1">
      <c r="A141" s="35"/>
      <c r="B141" s="36"/>
      <c r="C141" s="251" t="s">
        <v>243</v>
      </c>
      <c r="D141" s="251" t="s">
        <v>179</v>
      </c>
      <c r="E141" s="252" t="s">
        <v>217</v>
      </c>
      <c r="F141" s="253" t="s">
        <v>218</v>
      </c>
      <c r="G141" s="254" t="s">
        <v>141</v>
      </c>
      <c r="H141" s="255">
        <v>1</v>
      </c>
      <c r="I141" s="256"/>
      <c r="J141" s="257">
        <f>ROUND(I141*H141,2)</f>
        <v>0</v>
      </c>
      <c r="K141" s="253" t="s">
        <v>162</v>
      </c>
      <c r="L141" s="41"/>
      <c r="M141" s="258" t="s">
        <v>1</v>
      </c>
      <c r="N141" s="259" t="s">
        <v>38</v>
      </c>
      <c r="O141" s="88"/>
      <c r="P141" s="233">
        <f>O141*H141</f>
        <v>0</v>
      </c>
      <c r="Q141" s="233">
        <v>0</v>
      </c>
      <c r="R141" s="233">
        <f>Q141*H141</f>
        <v>0</v>
      </c>
      <c r="S141" s="233">
        <v>0</v>
      </c>
      <c r="T141" s="23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5" t="s">
        <v>182</v>
      </c>
      <c r="AT141" s="235" t="s">
        <v>179</v>
      </c>
      <c r="AU141" s="235" t="s">
        <v>81</v>
      </c>
      <c r="AY141" s="14" t="s">
        <v>137</v>
      </c>
      <c r="BE141" s="236">
        <f>IF(N141="základní",J141,0)</f>
        <v>0</v>
      </c>
      <c r="BF141" s="236">
        <f>IF(N141="snížená",J141,0)</f>
        <v>0</v>
      </c>
      <c r="BG141" s="236">
        <f>IF(N141="zákl. přenesená",J141,0)</f>
        <v>0</v>
      </c>
      <c r="BH141" s="236">
        <f>IF(N141="sníž. přenesená",J141,0)</f>
        <v>0</v>
      </c>
      <c r="BI141" s="236">
        <f>IF(N141="nulová",J141,0)</f>
        <v>0</v>
      </c>
      <c r="BJ141" s="14" t="s">
        <v>81</v>
      </c>
      <c r="BK141" s="236">
        <f>ROUND(I141*H141,2)</f>
        <v>0</v>
      </c>
      <c r="BL141" s="14" t="s">
        <v>182</v>
      </c>
      <c r="BM141" s="235" t="s">
        <v>244</v>
      </c>
    </row>
    <row r="142" s="2" customFormat="1" ht="44.25" customHeight="1">
      <c r="A142" s="35"/>
      <c r="B142" s="36"/>
      <c r="C142" s="223" t="s">
        <v>245</v>
      </c>
      <c r="D142" s="223" t="s">
        <v>138</v>
      </c>
      <c r="E142" s="224" t="s">
        <v>246</v>
      </c>
      <c r="F142" s="225" t="s">
        <v>247</v>
      </c>
      <c r="G142" s="226" t="s">
        <v>141</v>
      </c>
      <c r="H142" s="227">
        <v>24</v>
      </c>
      <c r="I142" s="228"/>
      <c r="J142" s="229">
        <f>ROUND(I142*H142,2)</f>
        <v>0</v>
      </c>
      <c r="K142" s="225" t="s">
        <v>162</v>
      </c>
      <c r="L142" s="230"/>
      <c r="M142" s="231" t="s">
        <v>1</v>
      </c>
      <c r="N142" s="232" t="s">
        <v>38</v>
      </c>
      <c r="O142" s="88"/>
      <c r="P142" s="233">
        <f>O142*H142</f>
        <v>0</v>
      </c>
      <c r="Q142" s="233">
        <v>0</v>
      </c>
      <c r="R142" s="233">
        <f>Q142*H142</f>
        <v>0</v>
      </c>
      <c r="S142" s="233">
        <v>0</v>
      </c>
      <c r="T142" s="23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5" t="s">
        <v>163</v>
      </c>
      <c r="AT142" s="235" t="s">
        <v>138</v>
      </c>
      <c r="AU142" s="235" t="s">
        <v>81</v>
      </c>
      <c r="AY142" s="14" t="s">
        <v>137</v>
      </c>
      <c r="BE142" s="236">
        <f>IF(N142="základní",J142,0)</f>
        <v>0</v>
      </c>
      <c r="BF142" s="236">
        <f>IF(N142="snížená",J142,0)</f>
        <v>0</v>
      </c>
      <c r="BG142" s="236">
        <f>IF(N142="zákl. přenesená",J142,0)</f>
        <v>0</v>
      </c>
      <c r="BH142" s="236">
        <f>IF(N142="sníž. přenesená",J142,0)</f>
        <v>0</v>
      </c>
      <c r="BI142" s="236">
        <f>IF(N142="nulová",J142,0)</f>
        <v>0</v>
      </c>
      <c r="BJ142" s="14" t="s">
        <v>81</v>
      </c>
      <c r="BK142" s="236">
        <f>ROUND(I142*H142,2)</f>
        <v>0</v>
      </c>
      <c r="BL142" s="14" t="s">
        <v>163</v>
      </c>
      <c r="BM142" s="235" t="s">
        <v>305</v>
      </c>
    </row>
    <row r="143" s="2" customFormat="1" ht="44.25" customHeight="1">
      <c r="A143" s="35"/>
      <c r="B143" s="36"/>
      <c r="C143" s="251" t="s">
        <v>7</v>
      </c>
      <c r="D143" s="251" t="s">
        <v>179</v>
      </c>
      <c r="E143" s="252" t="s">
        <v>249</v>
      </c>
      <c r="F143" s="253" t="s">
        <v>250</v>
      </c>
      <c r="G143" s="254" t="s">
        <v>141</v>
      </c>
      <c r="H143" s="255">
        <v>24</v>
      </c>
      <c r="I143" s="256"/>
      <c r="J143" s="257">
        <f>ROUND(I143*H143,2)</f>
        <v>0</v>
      </c>
      <c r="K143" s="253" t="s">
        <v>162</v>
      </c>
      <c r="L143" s="41"/>
      <c r="M143" s="258" t="s">
        <v>1</v>
      </c>
      <c r="N143" s="259" t="s">
        <v>38</v>
      </c>
      <c r="O143" s="88"/>
      <c r="P143" s="233">
        <f>O143*H143</f>
        <v>0</v>
      </c>
      <c r="Q143" s="233">
        <v>0</v>
      </c>
      <c r="R143" s="233">
        <f>Q143*H143</f>
        <v>0</v>
      </c>
      <c r="S143" s="233">
        <v>0</v>
      </c>
      <c r="T143" s="23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5" t="s">
        <v>223</v>
      </c>
      <c r="AT143" s="235" t="s">
        <v>179</v>
      </c>
      <c r="AU143" s="235" t="s">
        <v>81</v>
      </c>
      <c r="AY143" s="14" t="s">
        <v>137</v>
      </c>
      <c r="BE143" s="236">
        <f>IF(N143="základní",J143,0)</f>
        <v>0</v>
      </c>
      <c r="BF143" s="236">
        <f>IF(N143="snížená",J143,0)</f>
        <v>0</v>
      </c>
      <c r="BG143" s="236">
        <f>IF(N143="zákl. přenesená",J143,0)</f>
        <v>0</v>
      </c>
      <c r="BH143" s="236">
        <f>IF(N143="sníž. přenesená",J143,0)</f>
        <v>0</v>
      </c>
      <c r="BI143" s="236">
        <f>IF(N143="nulová",J143,0)</f>
        <v>0</v>
      </c>
      <c r="BJ143" s="14" t="s">
        <v>81</v>
      </c>
      <c r="BK143" s="236">
        <f>ROUND(I143*H143,2)</f>
        <v>0</v>
      </c>
      <c r="BL143" s="14" t="s">
        <v>223</v>
      </c>
      <c r="BM143" s="235" t="s">
        <v>251</v>
      </c>
    </row>
    <row r="144" s="2" customFormat="1" ht="21.75" customHeight="1">
      <c r="A144" s="35"/>
      <c r="B144" s="36"/>
      <c r="C144" s="251" t="s">
        <v>220</v>
      </c>
      <c r="D144" s="251" t="s">
        <v>179</v>
      </c>
      <c r="E144" s="252" t="s">
        <v>252</v>
      </c>
      <c r="F144" s="253" t="s">
        <v>253</v>
      </c>
      <c r="G144" s="254" t="s">
        <v>141</v>
      </c>
      <c r="H144" s="255">
        <v>24</v>
      </c>
      <c r="I144" s="256"/>
      <c r="J144" s="257">
        <f>ROUND(I144*H144,2)</f>
        <v>0</v>
      </c>
      <c r="K144" s="253" t="s">
        <v>162</v>
      </c>
      <c r="L144" s="41"/>
      <c r="M144" s="258" t="s">
        <v>1</v>
      </c>
      <c r="N144" s="259" t="s">
        <v>38</v>
      </c>
      <c r="O144" s="88"/>
      <c r="P144" s="233">
        <f>O144*H144</f>
        <v>0</v>
      </c>
      <c r="Q144" s="233">
        <v>0</v>
      </c>
      <c r="R144" s="233">
        <f>Q144*H144</f>
        <v>0</v>
      </c>
      <c r="S144" s="233">
        <v>0</v>
      </c>
      <c r="T144" s="23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5" t="s">
        <v>223</v>
      </c>
      <c r="AT144" s="235" t="s">
        <v>179</v>
      </c>
      <c r="AU144" s="235" t="s">
        <v>81</v>
      </c>
      <c r="AY144" s="14" t="s">
        <v>137</v>
      </c>
      <c r="BE144" s="236">
        <f>IF(N144="základní",J144,0)</f>
        <v>0</v>
      </c>
      <c r="BF144" s="236">
        <f>IF(N144="snížená",J144,0)</f>
        <v>0</v>
      </c>
      <c r="BG144" s="236">
        <f>IF(N144="zákl. přenesená",J144,0)</f>
        <v>0</v>
      </c>
      <c r="BH144" s="236">
        <f>IF(N144="sníž. přenesená",J144,0)</f>
        <v>0</v>
      </c>
      <c r="BI144" s="236">
        <f>IF(N144="nulová",J144,0)</f>
        <v>0</v>
      </c>
      <c r="BJ144" s="14" t="s">
        <v>81</v>
      </c>
      <c r="BK144" s="236">
        <f>ROUND(I144*H144,2)</f>
        <v>0</v>
      </c>
      <c r="BL144" s="14" t="s">
        <v>223</v>
      </c>
      <c r="BM144" s="235" t="s">
        <v>254</v>
      </c>
    </row>
    <row r="145" s="2" customFormat="1" ht="44.25" customHeight="1">
      <c r="A145" s="35"/>
      <c r="B145" s="36"/>
      <c r="C145" s="251" t="s">
        <v>225</v>
      </c>
      <c r="D145" s="251" t="s">
        <v>179</v>
      </c>
      <c r="E145" s="252" t="s">
        <v>221</v>
      </c>
      <c r="F145" s="253" t="s">
        <v>222</v>
      </c>
      <c r="G145" s="254" t="s">
        <v>214</v>
      </c>
      <c r="H145" s="255">
        <v>24</v>
      </c>
      <c r="I145" s="256"/>
      <c r="J145" s="257">
        <f>ROUND(I145*H145,2)</f>
        <v>0</v>
      </c>
      <c r="K145" s="253" t="s">
        <v>162</v>
      </c>
      <c r="L145" s="41"/>
      <c r="M145" s="258" t="s">
        <v>1</v>
      </c>
      <c r="N145" s="259" t="s">
        <v>38</v>
      </c>
      <c r="O145" s="88"/>
      <c r="P145" s="233">
        <f>O145*H145</f>
        <v>0</v>
      </c>
      <c r="Q145" s="233">
        <v>0</v>
      </c>
      <c r="R145" s="233">
        <f>Q145*H145</f>
        <v>0</v>
      </c>
      <c r="S145" s="233">
        <v>0</v>
      </c>
      <c r="T145" s="23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5" t="s">
        <v>223</v>
      </c>
      <c r="AT145" s="235" t="s">
        <v>179</v>
      </c>
      <c r="AU145" s="235" t="s">
        <v>81</v>
      </c>
      <c r="AY145" s="14" t="s">
        <v>137</v>
      </c>
      <c r="BE145" s="236">
        <f>IF(N145="základní",J145,0)</f>
        <v>0</v>
      </c>
      <c r="BF145" s="236">
        <f>IF(N145="snížená",J145,0)</f>
        <v>0</v>
      </c>
      <c r="BG145" s="236">
        <f>IF(N145="zákl. přenesená",J145,0)</f>
        <v>0</v>
      </c>
      <c r="BH145" s="236">
        <f>IF(N145="sníž. přenesená",J145,0)</f>
        <v>0</v>
      </c>
      <c r="BI145" s="236">
        <f>IF(N145="nulová",J145,0)</f>
        <v>0</v>
      </c>
      <c r="BJ145" s="14" t="s">
        <v>81</v>
      </c>
      <c r="BK145" s="236">
        <f>ROUND(I145*H145,2)</f>
        <v>0</v>
      </c>
      <c r="BL145" s="14" t="s">
        <v>223</v>
      </c>
      <c r="BM145" s="235" t="s">
        <v>224</v>
      </c>
    </row>
    <row r="146" s="2" customFormat="1" ht="89.25" customHeight="1">
      <c r="A146" s="35"/>
      <c r="B146" s="36"/>
      <c r="C146" s="251" t="s">
        <v>255</v>
      </c>
      <c r="D146" s="251" t="s">
        <v>179</v>
      </c>
      <c r="E146" s="252" t="s">
        <v>226</v>
      </c>
      <c r="F146" s="253" t="s">
        <v>227</v>
      </c>
      <c r="G146" s="254" t="s">
        <v>141</v>
      </c>
      <c r="H146" s="255">
        <v>1</v>
      </c>
      <c r="I146" s="256"/>
      <c r="J146" s="257">
        <f>ROUND(I146*H146,2)</f>
        <v>0</v>
      </c>
      <c r="K146" s="253" t="s">
        <v>162</v>
      </c>
      <c r="L146" s="41"/>
      <c r="M146" s="260" t="s">
        <v>1</v>
      </c>
      <c r="N146" s="261" t="s">
        <v>38</v>
      </c>
      <c r="O146" s="262"/>
      <c r="P146" s="263">
        <f>O146*H146</f>
        <v>0</v>
      </c>
      <c r="Q146" s="263">
        <v>0</v>
      </c>
      <c r="R146" s="263">
        <f>Q146*H146</f>
        <v>0</v>
      </c>
      <c r="S146" s="263">
        <v>0</v>
      </c>
      <c r="T146" s="26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5" t="s">
        <v>223</v>
      </c>
      <c r="AT146" s="235" t="s">
        <v>179</v>
      </c>
      <c r="AU146" s="235" t="s">
        <v>81</v>
      </c>
      <c r="AY146" s="14" t="s">
        <v>137</v>
      </c>
      <c r="BE146" s="236">
        <f>IF(N146="základní",J146,0)</f>
        <v>0</v>
      </c>
      <c r="BF146" s="236">
        <f>IF(N146="snížená",J146,0)</f>
        <v>0</v>
      </c>
      <c r="BG146" s="236">
        <f>IF(N146="zákl. přenesená",J146,0)</f>
        <v>0</v>
      </c>
      <c r="BH146" s="236">
        <f>IF(N146="sníž. přenesená",J146,0)</f>
        <v>0</v>
      </c>
      <c r="BI146" s="236">
        <f>IF(N146="nulová",J146,0)</f>
        <v>0</v>
      </c>
      <c r="BJ146" s="14" t="s">
        <v>81</v>
      </c>
      <c r="BK146" s="236">
        <f>ROUND(I146*H146,2)</f>
        <v>0</v>
      </c>
      <c r="BL146" s="14" t="s">
        <v>223</v>
      </c>
      <c r="BM146" s="235" t="s">
        <v>306</v>
      </c>
    </row>
    <row r="147" s="2" customFormat="1" ht="6.96" customHeight="1">
      <c r="A147" s="35"/>
      <c r="B147" s="63"/>
      <c r="C147" s="64"/>
      <c r="D147" s="64"/>
      <c r="E147" s="64"/>
      <c r="F147" s="64"/>
      <c r="G147" s="64"/>
      <c r="H147" s="64"/>
      <c r="I147" s="180"/>
      <c r="J147" s="64"/>
      <c r="K147" s="64"/>
      <c r="L147" s="41"/>
      <c r="M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</sheetData>
  <sheetProtection sheet="1" autoFilter="0" formatColumns="0" formatRows="0" objects="1" scenarios="1" spinCount="100000" saltValue="mRuebeluUni9j7NSXZjCXcojOZaUDS+MH2tCVDbzsYbLZdI94WM++7hAbjfpoVn7KjrgyeOyBgL9aoVdAaNCvg==" hashValue="jpaw0k8drOqD0FGFR+I08MbHc/JVD9Tvljz7FIaZjhxUQ4kIL3iD7g8VnBe03rCLZ+POx4P17+gQMy4lcIJ4Aw==" algorithmName="SHA-512" password="CC35"/>
  <autoFilter ref="C116:K14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110</v>
      </c>
    </row>
    <row r="3" hidden="1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83</v>
      </c>
    </row>
    <row r="4" hidden="1" s="1" customFormat="1" ht="24.96" customHeight="1">
      <c r="B4" s="17"/>
      <c r="D4" s="137" t="s">
        <v>114</v>
      </c>
      <c r="I4" s="133"/>
      <c r="L4" s="17"/>
      <c r="M4" s="138" t="s">
        <v>10</v>
      </c>
      <c r="AT4" s="14" t="s">
        <v>4</v>
      </c>
    </row>
    <row r="5" hidden="1" s="1" customFormat="1" ht="6.96" customHeight="1">
      <c r="B5" s="17"/>
      <c r="I5" s="133"/>
      <c r="L5" s="17"/>
    </row>
    <row r="6" hidden="1" s="1" customFormat="1" ht="12" customHeight="1">
      <c r="B6" s="17"/>
      <c r="D6" s="139" t="s">
        <v>16</v>
      </c>
      <c r="I6" s="133"/>
      <c r="L6" s="17"/>
    </row>
    <row r="7" hidden="1" s="1" customFormat="1" ht="16.5" customHeight="1">
      <c r="B7" s="17"/>
      <c r="E7" s="140" t="str">
        <f>'Rekapitulace stavby'!K6</f>
        <v>Oprava EOV a osvětlení na trati Karlovy Vary - Kadaň</v>
      </c>
      <c r="F7" s="139"/>
      <c r="G7" s="139"/>
      <c r="H7" s="139"/>
      <c r="I7" s="133"/>
      <c r="L7" s="17"/>
    </row>
    <row r="8" hidden="1" s="2" customFormat="1" ht="12" customHeight="1">
      <c r="A8" s="35"/>
      <c r="B8" s="41"/>
      <c r="C8" s="35"/>
      <c r="D8" s="139" t="s">
        <v>115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42" t="s">
        <v>307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23. 7. 2019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3" t="str">
        <f>IF('Rekapitulace stavby'!E11="","",'Rekapitulace stavby'!E11)</f>
        <v xml:space="preserve"> </v>
      </c>
      <c r="F15" s="35"/>
      <c r="G15" s="35"/>
      <c r="H15" s="35"/>
      <c r="I15" s="144" t="s">
        <v>26</v>
      </c>
      <c r="J15" s="143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9" t="s">
        <v>27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9" t="s">
        <v>29</v>
      </c>
      <c r="E20" s="35"/>
      <c r="F20" s="35"/>
      <c r="G20" s="35"/>
      <c r="H20" s="35"/>
      <c r="I20" s="144" t="s">
        <v>25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3" t="str">
        <f>IF('Rekapitulace stavby'!E17="","",'Rekapitulace stavby'!E17)</f>
        <v xml:space="preserve"> </v>
      </c>
      <c r="F21" s="35"/>
      <c r="G21" s="35"/>
      <c r="H21" s="35"/>
      <c r="I21" s="144" t="s">
        <v>26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9" t="s">
        <v>31</v>
      </c>
      <c r="E23" s="35"/>
      <c r="F23" s="35"/>
      <c r="G23" s="35"/>
      <c r="H23" s="35"/>
      <c r="I23" s="144" t="s">
        <v>25</v>
      </c>
      <c r="J23" s="143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3" t="str">
        <f>IF('Rekapitulace stavby'!E20="","",'Rekapitulace stavby'!E20)</f>
        <v xml:space="preserve"> </v>
      </c>
      <c r="F24" s="35"/>
      <c r="G24" s="35"/>
      <c r="H24" s="35"/>
      <c r="I24" s="144" t="s">
        <v>26</v>
      </c>
      <c r="J24" s="143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9" t="s">
        <v>32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53" t="s">
        <v>33</v>
      </c>
      <c r="E30" s="35"/>
      <c r="F30" s="35"/>
      <c r="G30" s="35"/>
      <c r="H30" s="35"/>
      <c r="I30" s="141"/>
      <c r="J30" s="154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55" t="s">
        <v>35</v>
      </c>
      <c r="G32" s="35"/>
      <c r="H32" s="35"/>
      <c r="I32" s="156" t="s">
        <v>34</v>
      </c>
      <c r="J32" s="15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7" t="s">
        <v>37</v>
      </c>
      <c r="E33" s="139" t="s">
        <v>38</v>
      </c>
      <c r="F33" s="158">
        <f>ROUND((SUM(BE117:BE140)),  2)</f>
        <v>0</v>
      </c>
      <c r="G33" s="35"/>
      <c r="H33" s="35"/>
      <c r="I33" s="159">
        <v>0.20999999999999999</v>
      </c>
      <c r="J33" s="158">
        <f>ROUND(((SUM(BE117:BE140))*I33),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9" t="s">
        <v>39</v>
      </c>
      <c r="F34" s="158">
        <f>ROUND((SUM(BF117:BF140)),  2)</f>
        <v>0</v>
      </c>
      <c r="G34" s="35"/>
      <c r="H34" s="35"/>
      <c r="I34" s="159">
        <v>0.14999999999999999</v>
      </c>
      <c r="J34" s="158">
        <f>ROUND(((SUM(BF117:BF140))*I34),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40</v>
      </c>
      <c r="F35" s="158">
        <f>ROUND((SUM(BG117:BG140)),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41</v>
      </c>
      <c r="F36" s="158">
        <f>ROUND((SUM(BH117:BH140)),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42</v>
      </c>
      <c r="F37" s="158">
        <f>ROUND((SUM(BI117:BI140)),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60"/>
      <c r="D39" s="161" t="s">
        <v>43</v>
      </c>
      <c r="E39" s="162"/>
      <c r="F39" s="162"/>
      <c r="G39" s="163" t="s">
        <v>44</v>
      </c>
      <c r="H39" s="164" t="s">
        <v>45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I41" s="133"/>
      <c r="L41" s="17"/>
    </row>
    <row r="42" hidden="1" s="1" customFormat="1" ht="14.4" customHeight="1">
      <c r="B42" s="17"/>
      <c r="I42" s="133"/>
      <c r="L42" s="17"/>
    </row>
    <row r="43" hidden="1" s="1" customFormat="1" ht="14.4" customHeight="1">
      <c r="B43" s="17"/>
      <c r="I43" s="133"/>
      <c r="L43" s="17"/>
    </row>
    <row r="44" hidden="1" s="1" customFormat="1" ht="14.4" customHeight="1">
      <c r="B44" s="17"/>
      <c r="I44" s="133"/>
      <c r="L44" s="17"/>
    </row>
    <row r="45" hidden="1" s="1" customFormat="1" ht="14.4" customHeight="1">
      <c r="B45" s="17"/>
      <c r="I45" s="133"/>
      <c r="L45" s="17"/>
    </row>
    <row r="46" hidden="1" s="1" customFormat="1" ht="14.4" customHeight="1">
      <c r="B46" s="17"/>
      <c r="I46" s="133"/>
      <c r="L46" s="17"/>
    </row>
    <row r="47" hidden="1" s="1" customFormat="1" ht="14.4" customHeight="1">
      <c r="B47" s="17"/>
      <c r="I47" s="133"/>
      <c r="L47" s="17"/>
    </row>
    <row r="48" hidden="1" s="1" customFormat="1" ht="14.4" customHeight="1">
      <c r="B48" s="17"/>
      <c r="I48" s="133"/>
      <c r="L48" s="17"/>
    </row>
    <row r="49" hidden="1" s="1" customFormat="1" ht="14.4" customHeight="1">
      <c r="B49" s="17"/>
      <c r="I49" s="133"/>
      <c r="L49" s="17"/>
    </row>
    <row r="50" hidden="1" s="2" customFormat="1" ht="14.4" customHeight="1">
      <c r="B50" s="60"/>
      <c r="D50" s="168" t="s">
        <v>46</v>
      </c>
      <c r="E50" s="169"/>
      <c r="F50" s="169"/>
      <c r="G50" s="168" t="s">
        <v>47</v>
      </c>
      <c r="H50" s="169"/>
      <c r="I50" s="170"/>
      <c r="J50" s="169"/>
      <c r="K50" s="169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4"/>
      <c r="J61" s="175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8" t="s">
        <v>50</v>
      </c>
      <c r="E65" s="176"/>
      <c r="F65" s="176"/>
      <c r="G65" s="168" t="s">
        <v>51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4"/>
      <c r="J76" s="175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117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4" t="str">
        <f>E7</f>
        <v>Oprava EOV a osvětlení na trati Karlovy Vary - Kadaň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115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SO 10 - Citice - Elektromontáže (ÚUOŽI)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144" t="s">
        <v>22</v>
      </c>
      <c r="J89" s="76" t="str">
        <f>IF(J12="","",J12)</f>
        <v>23. 7. 2019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144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144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85" t="s">
        <v>118</v>
      </c>
      <c r="D94" s="186"/>
      <c r="E94" s="186"/>
      <c r="F94" s="186"/>
      <c r="G94" s="186"/>
      <c r="H94" s="186"/>
      <c r="I94" s="187"/>
      <c r="J94" s="188" t="s">
        <v>119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89" t="s">
        <v>120</v>
      </c>
      <c r="D96" s="37"/>
      <c r="E96" s="37"/>
      <c r="F96" s="37"/>
      <c r="G96" s="37"/>
      <c r="H96" s="37"/>
      <c r="I96" s="141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121</v>
      </c>
    </row>
    <row r="97" hidden="1" s="9" customFormat="1" ht="24.96" customHeight="1">
      <c r="A97" s="9"/>
      <c r="B97" s="190"/>
      <c r="C97" s="191"/>
      <c r="D97" s="192" t="s">
        <v>122</v>
      </c>
      <c r="E97" s="193"/>
      <c r="F97" s="193"/>
      <c r="G97" s="193"/>
      <c r="H97" s="193"/>
      <c r="I97" s="194"/>
      <c r="J97" s="195">
        <f>J118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141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180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/>
    <row r="101" hidden="1"/>
    <row r="102" hidden="1"/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183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123</v>
      </c>
      <c r="D104" s="37"/>
      <c r="E104" s="37"/>
      <c r="F104" s="37"/>
      <c r="G104" s="37"/>
      <c r="H104" s="37"/>
      <c r="I104" s="141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141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14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84" t="str">
        <f>E7</f>
        <v>Oprava EOV a osvětlení na trati Karlovy Vary - Kadaň</v>
      </c>
      <c r="F107" s="29"/>
      <c r="G107" s="29"/>
      <c r="H107" s="29"/>
      <c r="I107" s="14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115</v>
      </c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SO 10 - Citice - Elektromontáže (ÚUOŽI)</v>
      </c>
      <c r="F109" s="37"/>
      <c r="G109" s="37"/>
      <c r="H109" s="37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144" t="s">
        <v>22</v>
      </c>
      <c r="J111" s="76" t="str">
        <f>IF(J12="","",J12)</f>
        <v>23. 7. 2019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144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144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97"/>
      <c r="B116" s="198"/>
      <c r="C116" s="199" t="s">
        <v>124</v>
      </c>
      <c r="D116" s="200" t="s">
        <v>58</v>
      </c>
      <c r="E116" s="200" t="s">
        <v>54</v>
      </c>
      <c r="F116" s="200" t="s">
        <v>55</v>
      </c>
      <c r="G116" s="200" t="s">
        <v>125</v>
      </c>
      <c r="H116" s="200" t="s">
        <v>126</v>
      </c>
      <c r="I116" s="201" t="s">
        <v>127</v>
      </c>
      <c r="J116" s="200" t="s">
        <v>119</v>
      </c>
      <c r="K116" s="202" t="s">
        <v>128</v>
      </c>
      <c r="L116" s="203"/>
      <c r="M116" s="97" t="s">
        <v>1</v>
      </c>
      <c r="N116" s="98" t="s">
        <v>37</v>
      </c>
      <c r="O116" s="98" t="s">
        <v>129</v>
      </c>
      <c r="P116" s="98" t="s">
        <v>130</v>
      </c>
      <c r="Q116" s="98" t="s">
        <v>131</v>
      </c>
      <c r="R116" s="98" t="s">
        <v>132</v>
      </c>
      <c r="S116" s="98" t="s">
        <v>133</v>
      </c>
      <c r="T116" s="99" t="s">
        <v>134</v>
      </c>
      <c r="U116" s="197"/>
      <c r="V116" s="197"/>
      <c r="W116" s="197"/>
      <c r="X116" s="197"/>
      <c r="Y116" s="197"/>
      <c r="Z116" s="197"/>
      <c r="AA116" s="197"/>
      <c r="AB116" s="197"/>
      <c r="AC116" s="197"/>
      <c r="AD116" s="197"/>
      <c r="AE116" s="197"/>
    </row>
    <row r="117" s="2" customFormat="1" ht="22.8" customHeight="1">
      <c r="A117" s="35"/>
      <c r="B117" s="36"/>
      <c r="C117" s="104" t="s">
        <v>135</v>
      </c>
      <c r="D117" s="37"/>
      <c r="E117" s="37"/>
      <c r="F117" s="37"/>
      <c r="G117" s="37"/>
      <c r="H117" s="37"/>
      <c r="I117" s="141"/>
      <c r="J117" s="204">
        <f>BK117</f>
        <v>0</v>
      </c>
      <c r="K117" s="37"/>
      <c r="L117" s="41"/>
      <c r="M117" s="100"/>
      <c r="N117" s="205"/>
      <c r="O117" s="101"/>
      <c r="P117" s="206">
        <f>P118</f>
        <v>0</v>
      </c>
      <c r="Q117" s="101"/>
      <c r="R117" s="206">
        <f>R118</f>
        <v>0</v>
      </c>
      <c r="S117" s="101"/>
      <c r="T117" s="207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121</v>
      </c>
      <c r="BK117" s="208">
        <f>BK118</f>
        <v>0</v>
      </c>
    </row>
    <row r="118" s="11" customFormat="1" ht="25.92" customHeight="1">
      <c r="A118" s="11"/>
      <c r="B118" s="209"/>
      <c r="C118" s="210"/>
      <c r="D118" s="211" t="s">
        <v>72</v>
      </c>
      <c r="E118" s="212" t="s">
        <v>136</v>
      </c>
      <c r="F118" s="212" t="s">
        <v>1</v>
      </c>
      <c r="G118" s="210"/>
      <c r="H118" s="210"/>
      <c r="I118" s="213"/>
      <c r="J118" s="214">
        <f>BK118</f>
        <v>0</v>
      </c>
      <c r="K118" s="210"/>
      <c r="L118" s="215"/>
      <c r="M118" s="216"/>
      <c r="N118" s="217"/>
      <c r="O118" s="217"/>
      <c r="P118" s="218">
        <f>SUM(P119:P140)</f>
        <v>0</v>
      </c>
      <c r="Q118" s="217"/>
      <c r="R118" s="218">
        <f>SUM(R119:R140)</f>
        <v>0</v>
      </c>
      <c r="S118" s="217"/>
      <c r="T118" s="219">
        <f>SUM(T119:T140)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20" t="s">
        <v>81</v>
      </c>
      <c r="AT118" s="221" t="s">
        <v>72</v>
      </c>
      <c r="AU118" s="221" t="s">
        <v>73</v>
      </c>
      <c r="AY118" s="220" t="s">
        <v>137</v>
      </c>
      <c r="BK118" s="222">
        <f>SUM(BK119:BK140)</f>
        <v>0</v>
      </c>
    </row>
    <row r="119" s="2" customFormat="1" ht="33" customHeight="1">
      <c r="A119" s="35"/>
      <c r="B119" s="36"/>
      <c r="C119" s="223" t="s">
        <v>81</v>
      </c>
      <c r="D119" s="223" t="s">
        <v>138</v>
      </c>
      <c r="E119" s="224" t="s">
        <v>230</v>
      </c>
      <c r="F119" s="225" t="s">
        <v>231</v>
      </c>
      <c r="G119" s="226" t="s">
        <v>141</v>
      </c>
      <c r="H119" s="227">
        <v>2</v>
      </c>
      <c r="I119" s="228"/>
      <c r="J119" s="229">
        <f>ROUND(I119*H119,2)</f>
        <v>0</v>
      </c>
      <c r="K119" s="225" t="s">
        <v>162</v>
      </c>
      <c r="L119" s="230"/>
      <c r="M119" s="231" t="s">
        <v>1</v>
      </c>
      <c r="N119" s="232" t="s">
        <v>38</v>
      </c>
      <c r="O119" s="88"/>
      <c r="P119" s="233">
        <f>O119*H119</f>
        <v>0</v>
      </c>
      <c r="Q119" s="233">
        <v>0</v>
      </c>
      <c r="R119" s="233">
        <f>Q119*H119</f>
        <v>0</v>
      </c>
      <c r="S119" s="233">
        <v>0</v>
      </c>
      <c r="T119" s="23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35" t="s">
        <v>163</v>
      </c>
      <c r="AT119" s="235" t="s">
        <v>138</v>
      </c>
      <c r="AU119" s="235" t="s">
        <v>81</v>
      </c>
      <c r="AY119" s="14" t="s">
        <v>137</v>
      </c>
      <c r="BE119" s="236">
        <f>IF(N119="základní",J119,0)</f>
        <v>0</v>
      </c>
      <c r="BF119" s="236">
        <f>IF(N119="snížená",J119,0)</f>
        <v>0</v>
      </c>
      <c r="BG119" s="236">
        <f>IF(N119="zákl. přenesená",J119,0)</f>
        <v>0</v>
      </c>
      <c r="BH119" s="236">
        <f>IF(N119="sníž. přenesená",J119,0)</f>
        <v>0</v>
      </c>
      <c r="BI119" s="236">
        <f>IF(N119="nulová",J119,0)</f>
        <v>0</v>
      </c>
      <c r="BJ119" s="14" t="s">
        <v>81</v>
      </c>
      <c r="BK119" s="236">
        <f>ROUND(I119*H119,2)</f>
        <v>0</v>
      </c>
      <c r="BL119" s="14" t="s">
        <v>163</v>
      </c>
      <c r="BM119" s="235" t="s">
        <v>232</v>
      </c>
    </row>
    <row r="120" s="2" customFormat="1">
      <c r="A120" s="35"/>
      <c r="B120" s="36"/>
      <c r="C120" s="37"/>
      <c r="D120" s="237" t="s">
        <v>146</v>
      </c>
      <c r="E120" s="37"/>
      <c r="F120" s="238" t="s">
        <v>233</v>
      </c>
      <c r="G120" s="37"/>
      <c r="H120" s="37"/>
      <c r="I120" s="141"/>
      <c r="J120" s="37"/>
      <c r="K120" s="37"/>
      <c r="L120" s="41"/>
      <c r="M120" s="239"/>
      <c r="N120" s="240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146</v>
      </c>
      <c r="AU120" s="14" t="s">
        <v>81</v>
      </c>
    </row>
    <row r="121" s="2" customFormat="1" ht="21.75" customHeight="1">
      <c r="A121" s="35"/>
      <c r="B121" s="36"/>
      <c r="C121" s="223" t="s">
        <v>152</v>
      </c>
      <c r="D121" s="223" t="s">
        <v>138</v>
      </c>
      <c r="E121" s="224" t="s">
        <v>148</v>
      </c>
      <c r="F121" s="225" t="s">
        <v>149</v>
      </c>
      <c r="G121" s="226" t="s">
        <v>141</v>
      </c>
      <c r="H121" s="227">
        <v>1</v>
      </c>
      <c r="I121" s="228"/>
      <c r="J121" s="229">
        <f>ROUND(I121*H121,2)</f>
        <v>0</v>
      </c>
      <c r="K121" s="225" t="s">
        <v>162</v>
      </c>
      <c r="L121" s="230"/>
      <c r="M121" s="231" t="s">
        <v>1</v>
      </c>
      <c r="N121" s="232" t="s">
        <v>38</v>
      </c>
      <c r="O121" s="88"/>
      <c r="P121" s="233">
        <f>O121*H121</f>
        <v>0</v>
      </c>
      <c r="Q121" s="233">
        <v>0</v>
      </c>
      <c r="R121" s="233">
        <f>Q121*H121</f>
        <v>0</v>
      </c>
      <c r="S121" s="233">
        <v>0</v>
      </c>
      <c r="T121" s="23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35" t="s">
        <v>143</v>
      </c>
      <c r="AT121" s="235" t="s">
        <v>138</v>
      </c>
      <c r="AU121" s="235" t="s">
        <v>81</v>
      </c>
      <c r="AY121" s="14" t="s">
        <v>137</v>
      </c>
      <c r="BE121" s="236">
        <f>IF(N121="základní",J121,0)</f>
        <v>0</v>
      </c>
      <c r="BF121" s="236">
        <f>IF(N121="snížená",J121,0)</f>
        <v>0</v>
      </c>
      <c r="BG121" s="236">
        <f>IF(N121="zákl. přenesená",J121,0)</f>
        <v>0</v>
      </c>
      <c r="BH121" s="236">
        <f>IF(N121="sníž. přenesená",J121,0)</f>
        <v>0</v>
      </c>
      <c r="BI121" s="236">
        <f>IF(N121="nulová",J121,0)</f>
        <v>0</v>
      </c>
      <c r="BJ121" s="14" t="s">
        <v>81</v>
      </c>
      <c r="BK121" s="236">
        <f>ROUND(I121*H121,2)</f>
        <v>0</v>
      </c>
      <c r="BL121" s="14" t="s">
        <v>144</v>
      </c>
      <c r="BM121" s="235" t="s">
        <v>150</v>
      </c>
    </row>
    <row r="122" s="2" customFormat="1">
      <c r="A122" s="35"/>
      <c r="B122" s="36"/>
      <c r="C122" s="37"/>
      <c r="D122" s="237" t="s">
        <v>146</v>
      </c>
      <c r="E122" s="37"/>
      <c r="F122" s="238" t="s">
        <v>238</v>
      </c>
      <c r="G122" s="37"/>
      <c r="H122" s="37"/>
      <c r="I122" s="141"/>
      <c r="J122" s="37"/>
      <c r="K122" s="37"/>
      <c r="L122" s="41"/>
      <c r="M122" s="239"/>
      <c r="N122" s="240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146</v>
      </c>
      <c r="AU122" s="14" t="s">
        <v>81</v>
      </c>
    </row>
    <row r="123" s="2" customFormat="1" ht="21.75" customHeight="1">
      <c r="A123" s="35"/>
      <c r="B123" s="36"/>
      <c r="C123" s="223" t="s">
        <v>144</v>
      </c>
      <c r="D123" s="223" t="s">
        <v>138</v>
      </c>
      <c r="E123" s="224" t="s">
        <v>153</v>
      </c>
      <c r="F123" s="225" t="s">
        <v>154</v>
      </c>
      <c r="G123" s="226" t="s">
        <v>141</v>
      </c>
      <c r="H123" s="227">
        <v>2</v>
      </c>
      <c r="I123" s="228"/>
      <c r="J123" s="229">
        <f>ROUND(I123*H123,2)</f>
        <v>0</v>
      </c>
      <c r="K123" s="225" t="s">
        <v>162</v>
      </c>
      <c r="L123" s="230"/>
      <c r="M123" s="231" t="s">
        <v>1</v>
      </c>
      <c r="N123" s="232" t="s">
        <v>38</v>
      </c>
      <c r="O123" s="88"/>
      <c r="P123" s="233">
        <f>O123*H123</f>
        <v>0</v>
      </c>
      <c r="Q123" s="233">
        <v>0</v>
      </c>
      <c r="R123" s="233">
        <f>Q123*H123</f>
        <v>0</v>
      </c>
      <c r="S123" s="233">
        <v>0</v>
      </c>
      <c r="T123" s="23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5" t="s">
        <v>143</v>
      </c>
      <c r="AT123" s="235" t="s">
        <v>138</v>
      </c>
      <c r="AU123" s="235" t="s">
        <v>81</v>
      </c>
      <c r="AY123" s="14" t="s">
        <v>137</v>
      </c>
      <c r="BE123" s="236">
        <f>IF(N123="základní",J123,0)</f>
        <v>0</v>
      </c>
      <c r="BF123" s="236">
        <f>IF(N123="snížená",J123,0)</f>
        <v>0</v>
      </c>
      <c r="BG123" s="236">
        <f>IF(N123="zákl. přenesená",J123,0)</f>
        <v>0</v>
      </c>
      <c r="BH123" s="236">
        <f>IF(N123="sníž. přenesená",J123,0)</f>
        <v>0</v>
      </c>
      <c r="BI123" s="236">
        <f>IF(N123="nulová",J123,0)</f>
        <v>0</v>
      </c>
      <c r="BJ123" s="14" t="s">
        <v>81</v>
      </c>
      <c r="BK123" s="236">
        <f>ROUND(I123*H123,2)</f>
        <v>0</v>
      </c>
      <c r="BL123" s="14" t="s">
        <v>144</v>
      </c>
      <c r="BM123" s="235" t="s">
        <v>155</v>
      </c>
    </row>
    <row r="124" s="2" customFormat="1" ht="21.75" customHeight="1">
      <c r="A124" s="35"/>
      <c r="B124" s="36"/>
      <c r="C124" s="223" t="s">
        <v>159</v>
      </c>
      <c r="D124" s="223" t="s">
        <v>138</v>
      </c>
      <c r="E124" s="224" t="s">
        <v>156</v>
      </c>
      <c r="F124" s="225" t="s">
        <v>157</v>
      </c>
      <c r="G124" s="226" t="s">
        <v>141</v>
      </c>
      <c r="H124" s="227">
        <v>2</v>
      </c>
      <c r="I124" s="228"/>
      <c r="J124" s="229">
        <f>ROUND(I124*H124,2)</f>
        <v>0</v>
      </c>
      <c r="K124" s="225" t="s">
        <v>162</v>
      </c>
      <c r="L124" s="230"/>
      <c r="M124" s="231" t="s">
        <v>1</v>
      </c>
      <c r="N124" s="232" t="s">
        <v>38</v>
      </c>
      <c r="O124" s="88"/>
      <c r="P124" s="233">
        <f>O124*H124</f>
        <v>0</v>
      </c>
      <c r="Q124" s="233">
        <v>0</v>
      </c>
      <c r="R124" s="233">
        <f>Q124*H124</f>
        <v>0</v>
      </c>
      <c r="S124" s="233">
        <v>0</v>
      </c>
      <c r="T124" s="23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5" t="s">
        <v>143</v>
      </c>
      <c r="AT124" s="235" t="s">
        <v>138</v>
      </c>
      <c r="AU124" s="235" t="s">
        <v>81</v>
      </c>
      <c r="AY124" s="14" t="s">
        <v>137</v>
      </c>
      <c r="BE124" s="236">
        <f>IF(N124="základní",J124,0)</f>
        <v>0</v>
      </c>
      <c r="BF124" s="236">
        <f>IF(N124="snížená",J124,0)</f>
        <v>0</v>
      </c>
      <c r="BG124" s="236">
        <f>IF(N124="zákl. přenesená",J124,0)</f>
        <v>0</v>
      </c>
      <c r="BH124" s="236">
        <f>IF(N124="sníž. přenesená",J124,0)</f>
        <v>0</v>
      </c>
      <c r="BI124" s="236">
        <f>IF(N124="nulová",J124,0)</f>
        <v>0</v>
      </c>
      <c r="BJ124" s="14" t="s">
        <v>81</v>
      </c>
      <c r="BK124" s="236">
        <f>ROUND(I124*H124,2)</f>
        <v>0</v>
      </c>
      <c r="BL124" s="14" t="s">
        <v>144</v>
      </c>
      <c r="BM124" s="235" t="s">
        <v>158</v>
      </c>
    </row>
    <row r="125" s="2" customFormat="1" ht="21.75" customHeight="1">
      <c r="A125" s="35"/>
      <c r="B125" s="36"/>
      <c r="C125" s="223" t="s">
        <v>165</v>
      </c>
      <c r="D125" s="223" t="s">
        <v>138</v>
      </c>
      <c r="E125" s="224" t="s">
        <v>160</v>
      </c>
      <c r="F125" s="225" t="s">
        <v>161</v>
      </c>
      <c r="G125" s="226" t="s">
        <v>141</v>
      </c>
      <c r="H125" s="227">
        <v>2</v>
      </c>
      <c r="I125" s="228"/>
      <c r="J125" s="229">
        <f>ROUND(I125*H125,2)</f>
        <v>0</v>
      </c>
      <c r="K125" s="225" t="s">
        <v>162</v>
      </c>
      <c r="L125" s="230"/>
      <c r="M125" s="231" t="s">
        <v>1</v>
      </c>
      <c r="N125" s="232" t="s">
        <v>38</v>
      </c>
      <c r="O125" s="88"/>
      <c r="P125" s="233">
        <f>O125*H125</f>
        <v>0</v>
      </c>
      <c r="Q125" s="233">
        <v>0</v>
      </c>
      <c r="R125" s="233">
        <f>Q125*H125</f>
        <v>0</v>
      </c>
      <c r="S125" s="233">
        <v>0</v>
      </c>
      <c r="T125" s="23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5" t="s">
        <v>163</v>
      </c>
      <c r="AT125" s="235" t="s">
        <v>138</v>
      </c>
      <c r="AU125" s="235" t="s">
        <v>81</v>
      </c>
      <c r="AY125" s="14" t="s">
        <v>137</v>
      </c>
      <c r="BE125" s="236">
        <f>IF(N125="základní",J125,0)</f>
        <v>0</v>
      </c>
      <c r="BF125" s="236">
        <f>IF(N125="snížená",J125,0)</f>
        <v>0</v>
      </c>
      <c r="BG125" s="236">
        <f>IF(N125="zákl. přenesená",J125,0)</f>
        <v>0</v>
      </c>
      <c r="BH125" s="236">
        <f>IF(N125="sníž. přenesená",J125,0)</f>
        <v>0</v>
      </c>
      <c r="BI125" s="236">
        <f>IF(N125="nulová",J125,0)</f>
        <v>0</v>
      </c>
      <c r="BJ125" s="14" t="s">
        <v>81</v>
      </c>
      <c r="BK125" s="236">
        <f>ROUND(I125*H125,2)</f>
        <v>0</v>
      </c>
      <c r="BL125" s="14" t="s">
        <v>163</v>
      </c>
      <c r="BM125" s="235" t="s">
        <v>239</v>
      </c>
    </row>
    <row r="126" s="2" customFormat="1" ht="21.75" customHeight="1">
      <c r="A126" s="35"/>
      <c r="B126" s="36"/>
      <c r="C126" s="223" t="s">
        <v>169</v>
      </c>
      <c r="D126" s="223" t="s">
        <v>138</v>
      </c>
      <c r="E126" s="224" t="s">
        <v>166</v>
      </c>
      <c r="F126" s="225" t="s">
        <v>167</v>
      </c>
      <c r="G126" s="226" t="s">
        <v>141</v>
      </c>
      <c r="H126" s="227">
        <v>2</v>
      </c>
      <c r="I126" s="228"/>
      <c r="J126" s="229">
        <f>ROUND(I126*H126,2)</f>
        <v>0</v>
      </c>
      <c r="K126" s="225" t="s">
        <v>162</v>
      </c>
      <c r="L126" s="230"/>
      <c r="M126" s="231" t="s">
        <v>1</v>
      </c>
      <c r="N126" s="232" t="s">
        <v>38</v>
      </c>
      <c r="O126" s="88"/>
      <c r="P126" s="233">
        <f>O126*H126</f>
        <v>0</v>
      </c>
      <c r="Q126" s="233">
        <v>0</v>
      </c>
      <c r="R126" s="233">
        <f>Q126*H126</f>
        <v>0</v>
      </c>
      <c r="S126" s="233">
        <v>0</v>
      </c>
      <c r="T126" s="23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5" t="s">
        <v>143</v>
      </c>
      <c r="AT126" s="235" t="s">
        <v>138</v>
      </c>
      <c r="AU126" s="235" t="s">
        <v>81</v>
      </c>
      <c r="AY126" s="14" t="s">
        <v>137</v>
      </c>
      <c r="BE126" s="236">
        <f>IF(N126="základní",J126,0)</f>
        <v>0</v>
      </c>
      <c r="BF126" s="236">
        <f>IF(N126="snížená",J126,0)</f>
        <v>0</v>
      </c>
      <c r="BG126" s="236">
        <f>IF(N126="zákl. přenesená",J126,0)</f>
        <v>0</v>
      </c>
      <c r="BH126" s="236">
        <f>IF(N126="sníž. přenesená",J126,0)</f>
        <v>0</v>
      </c>
      <c r="BI126" s="236">
        <f>IF(N126="nulová",J126,0)</f>
        <v>0</v>
      </c>
      <c r="BJ126" s="14" t="s">
        <v>81</v>
      </c>
      <c r="BK126" s="236">
        <f>ROUND(I126*H126,2)</f>
        <v>0</v>
      </c>
      <c r="BL126" s="14" t="s">
        <v>144</v>
      </c>
      <c r="BM126" s="235" t="s">
        <v>168</v>
      </c>
    </row>
    <row r="127" s="2" customFormat="1" ht="21.75" customHeight="1">
      <c r="A127" s="35"/>
      <c r="B127" s="36"/>
      <c r="C127" s="223" t="s">
        <v>143</v>
      </c>
      <c r="D127" s="223" t="s">
        <v>138</v>
      </c>
      <c r="E127" s="224" t="s">
        <v>170</v>
      </c>
      <c r="F127" s="225" t="s">
        <v>171</v>
      </c>
      <c r="G127" s="226" t="s">
        <v>141</v>
      </c>
      <c r="H127" s="227">
        <v>2</v>
      </c>
      <c r="I127" s="228"/>
      <c r="J127" s="229">
        <f>ROUND(I127*H127,2)</f>
        <v>0</v>
      </c>
      <c r="K127" s="225" t="s">
        <v>162</v>
      </c>
      <c r="L127" s="230"/>
      <c r="M127" s="231" t="s">
        <v>1</v>
      </c>
      <c r="N127" s="232" t="s">
        <v>38</v>
      </c>
      <c r="O127" s="88"/>
      <c r="P127" s="233">
        <f>O127*H127</f>
        <v>0</v>
      </c>
      <c r="Q127" s="233">
        <v>0</v>
      </c>
      <c r="R127" s="233">
        <f>Q127*H127</f>
        <v>0</v>
      </c>
      <c r="S127" s="233">
        <v>0</v>
      </c>
      <c r="T127" s="23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5" t="s">
        <v>143</v>
      </c>
      <c r="AT127" s="235" t="s">
        <v>138</v>
      </c>
      <c r="AU127" s="235" t="s">
        <v>81</v>
      </c>
      <c r="AY127" s="14" t="s">
        <v>137</v>
      </c>
      <c r="BE127" s="236">
        <f>IF(N127="základní",J127,0)</f>
        <v>0</v>
      </c>
      <c r="BF127" s="236">
        <f>IF(N127="snížená",J127,0)</f>
        <v>0</v>
      </c>
      <c r="BG127" s="236">
        <f>IF(N127="zákl. přenesená",J127,0)</f>
        <v>0</v>
      </c>
      <c r="BH127" s="236">
        <f>IF(N127="sníž. přenesená",J127,0)</f>
        <v>0</v>
      </c>
      <c r="BI127" s="236">
        <f>IF(N127="nulová",J127,0)</f>
        <v>0</v>
      </c>
      <c r="BJ127" s="14" t="s">
        <v>81</v>
      </c>
      <c r="BK127" s="236">
        <f>ROUND(I127*H127,2)</f>
        <v>0</v>
      </c>
      <c r="BL127" s="14" t="s">
        <v>144</v>
      </c>
      <c r="BM127" s="235" t="s">
        <v>172</v>
      </c>
    </row>
    <row r="128" s="2" customFormat="1" ht="21.75" customHeight="1">
      <c r="A128" s="35"/>
      <c r="B128" s="36"/>
      <c r="C128" s="223" t="s">
        <v>178</v>
      </c>
      <c r="D128" s="223" t="s">
        <v>138</v>
      </c>
      <c r="E128" s="224" t="s">
        <v>173</v>
      </c>
      <c r="F128" s="225" t="s">
        <v>174</v>
      </c>
      <c r="G128" s="226" t="s">
        <v>141</v>
      </c>
      <c r="H128" s="227">
        <v>9</v>
      </c>
      <c r="I128" s="228"/>
      <c r="J128" s="229">
        <f>ROUND(I128*H128,2)</f>
        <v>0</v>
      </c>
      <c r="K128" s="225" t="s">
        <v>162</v>
      </c>
      <c r="L128" s="230"/>
      <c r="M128" s="231" t="s">
        <v>1</v>
      </c>
      <c r="N128" s="232" t="s">
        <v>38</v>
      </c>
      <c r="O128" s="88"/>
      <c r="P128" s="233">
        <f>O128*H128</f>
        <v>0</v>
      </c>
      <c r="Q128" s="233">
        <v>0</v>
      </c>
      <c r="R128" s="233">
        <f>Q128*H128</f>
        <v>0</v>
      </c>
      <c r="S128" s="233">
        <v>0</v>
      </c>
      <c r="T128" s="23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5" t="s">
        <v>143</v>
      </c>
      <c r="AT128" s="235" t="s">
        <v>138</v>
      </c>
      <c r="AU128" s="235" t="s">
        <v>81</v>
      </c>
      <c r="AY128" s="14" t="s">
        <v>137</v>
      </c>
      <c r="BE128" s="236">
        <f>IF(N128="základní",J128,0)</f>
        <v>0</v>
      </c>
      <c r="BF128" s="236">
        <f>IF(N128="snížená",J128,0)</f>
        <v>0</v>
      </c>
      <c r="BG128" s="236">
        <f>IF(N128="zákl. přenesená",J128,0)</f>
        <v>0</v>
      </c>
      <c r="BH128" s="236">
        <f>IF(N128="sníž. přenesená",J128,0)</f>
        <v>0</v>
      </c>
      <c r="BI128" s="236">
        <f>IF(N128="nulová",J128,0)</f>
        <v>0</v>
      </c>
      <c r="BJ128" s="14" t="s">
        <v>81</v>
      </c>
      <c r="BK128" s="236">
        <f>ROUND(I128*H128,2)</f>
        <v>0</v>
      </c>
      <c r="BL128" s="14" t="s">
        <v>144</v>
      </c>
      <c r="BM128" s="235" t="s">
        <v>175</v>
      </c>
    </row>
    <row r="129" s="12" customFormat="1">
      <c r="A129" s="12"/>
      <c r="B129" s="241"/>
      <c r="C129" s="242"/>
      <c r="D129" s="237" t="s">
        <v>176</v>
      </c>
      <c r="E129" s="242"/>
      <c r="F129" s="243" t="s">
        <v>240</v>
      </c>
      <c r="G129" s="242"/>
      <c r="H129" s="244">
        <v>9</v>
      </c>
      <c r="I129" s="245"/>
      <c r="J129" s="242"/>
      <c r="K129" s="242"/>
      <c r="L129" s="246"/>
      <c r="M129" s="247"/>
      <c r="N129" s="248"/>
      <c r="O129" s="248"/>
      <c r="P129" s="248"/>
      <c r="Q129" s="248"/>
      <c r="R129" s="248"/>
      <c r="S129" s="248"/>
      <c r="T129" s="249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50" t="s">
        <v>176</v>
      </c>
      <c r="AU129" s="250" t="s">
        <v>81</v>
      </c>
      <c r="AV129" s="12" t="s">
        <v>83</v>
      </c>
      <c r="AW129" s="12" t="s">
        <v>4</v>
      </c>
      <c r="AX129" s="12" t="s">
        <v>81</v>
      </c>
      <c r="AY129" s="250" t="s">
        <v>137</v>
      </c>
    </row>
    <row r="130" s="2" customFormat="1" ht="21.75" customHeight="1">
      <c r="A130" s="35"/>
      <c r="B130" s="36"/>
      <c r="C130" s="251" t="s">
        <v>184</v>
      </c>
      <c r="D130" s="251" t="s">
        <v>179</v>
      </c>
      <c r="E130" s="252" t="s">
        <v>180</v>
      </c>
      <c r="F130" s="253" t="s">
        <v>181</v>
      </c>
      <c r="G130" s="254" t="s">
        <v>141</v>
      </c>
      <c r="H130" s="255">
        <v>2</v>
      </c>
      <c r="I130" s="256"/>
      <c r="J130" s="257">
        <f>ROUND(I130*H130,2)</f>
        <v>0</v>
      </c>
      <c r="K130" s="253" t="s">
        <v>162</v>
      </c>
      <c r="L130" s="41"/>
      <c r="M130" s="258" t="s">
        <v>1</v>
      </c>
      <c r="N130" s="259" t="s">
        <v>38</v>
      </c>
      <c r="O130" s="88"/>
      <c r="P130" s="233">
        <f>O130*H130</f>
        <v>0</v>
      </c>
      <c r="Q130" s="233">
        <v>0</v>
      </c>
      <c r="R130" s="233">
        <f>Q130*H130</f>
        <v>0</v>
      </c>
      <c r="S130" s="233">
        <v>0</v>
      </c>
      <c r="T130" s="23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5" t="s">
        <v>182</v>
      </c>
      <c r="AT130" s="235" t="s">
        <v>179</v>
      </c>
      <c r="AU130" s="235" t="s">
        <v>81</v>
      </c>
      <c r="AY130" s="14" t="s">
        <v>137</v>
      </c>
      <c r="BE130" s="236">
        <f>IF(N130="základní",J130,0)</f>
        <v>0</v>
      </c>
      <c r="BF130" s="236">
        <f>IF(N130="snížená",J130,0)</f>
        <v>0</v>
      </c>
      <c r="BG130" s="236">
        <f>IF(N130="zákl. přenesená",J130,0)</f>
        <v>0</v>
      </c>
      <c r="BH130" s="236">
        <f>IF(N130="sníž. přenesená",J130,0)</f>
        <v>0</v>
      </c>
      <c r="BI130" s="236">
        <f>IF(N130="nulová",J130,0)</f>
        <v>0</v>
      </c>
      <c r="BJ130" s="14" t="s">
        <v>81</v>
      </c>
      <c r="BK130" s="236">
        <f>ROUND(I130*H130,2)</f>
        <v>0</v>
      </c>
      <c r="BL130" s="14" t="s">
        <v>182</v>
      </c>
      <c r="BM130" s="235" t="s">
        <v>183</v>
      </c>
    </row>
    <row r="131" s="2" customFormat="1" ht="21.75" customHeight="1">
      <c r="A131" s="35"/>
      <c r="B131" s="36"/>
      <c r="C131" s="251" t="s">
        <v>188</v>
      </c>
      <c r="D131" s="251" t="s">
        <v>179</v>
      </c>
      <c r="E131" s="252" t="s">
        <v>185</v>
      </c>
      <c r="F131" s="253" t="s">
        <v>186</v>
      </c>
      <c r="G131" s="254" t="s">
        <v>141</v>
      </c>
      <c r="H131" s="255">
        <v>2</v>
      </c>
      <c r="I131" s="256"/>
      <c r="J131" s="257">
        <f>ROUND(I131*H131,2)</f>
        <v>0</v>
      </c>
      <c r="K131" s="253" t="s">
        <v>162</v>
      </c>
      <c r="L131" s="41"/>
      <c r="M131" s="258" t="s">
        <v>1</v>
      </c>
      <c r="N131" s="259" t="s">
        <v>38</v>
      </c>
      <c r="O131" s="88"/>
      <c r="P131" s="233">
        <f>O131*H131</f>
        <v>0</v>
      </c>
      <c r="Q131" s="233">
        <v>0</v>
      </c>
      <c r="R131" s="233">
        <f>Q131*H131</f>
        <v>0</v>
      </c>
      <c r="S131" s="233">
        <v>0</v>
      </c>
      <c r="T131" s="23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5" t="s">
        <v>182</v>
      </c>
      <c r="AT131" s="235" t="s">
        <v>179</v>
      </c>
      <c r="AU131" s="235" t="s">
        <v>81</v>
      </c>
      <c r="AY131" s="14" t="s">
        <v>137</v>
      </c>
      <c r="BE131" s="236">
        <f>IF(N131="základní",J131,0)</f>
        <v>0</v>
      </c>
      <c r="BF131" s="236">
        <f>IF(N131="snížená",J131,0)</f>
        <v>0</v>
      </c>
      <c r="BG131" s="236">
        <f>IF(N131="zákl. přenesená",J131,0)</f>
        <v>0</v>
      </c>
      <c r="BH131" s="236">
        <f>IF(N131="sníž. přenesená",J131,0)</f>
        <v>0</v>
      </c>
      <c r="BI131" s="236">
        <f>IF(N131="nulová",J131,0)</f>
        <v>0</v>
      </c>
      <c r="BJ131" s="14" t="s">
        <v>81</v>
      </c>
      <c r="BK131" s="236">
        <f>ROUND(I131*H131,2)</f>
        <v>0</v>
      </c>
      <c r="BL131" s="14" t="s">
        <v>182</v>
      </c>
      <c r="BM131" s="235" t="s">
        <v>187</v>
      </c>
    </row>
    <row r="132" s="2" customFormat="1" ht="21.75" customHeight="1">
      <c r="A132" s="35"/>
      <c r="B132" s="36"/>
      <c r="C132" s="251" t="s">
        <v>192</v>
      </c>
      <c r="D132" s="251" t="s">
        <v>179</v>
      </c>
      <c r="E132" s="252" t="s">
        <v>189</v>
      </c>
      <c r="F132" s="253" t="s">
        <v>190</v>
      </c>
      <c r="G132" s="254" t="s">
        <v>141</v>
      </c>
      <c r="H132" s="255">
        <v>2</v>
      </c>
      <c r="I132" s="256"/>
      <c r="J132" s="257">
        <f>ROUND(I132*H132,2)</f>
        <v>0</v>
      </c>
      <c r="K132" s="253" t="s">
        <v>162</v>
      </c>
      <c r="L132" s="41"/>
      <c r="M132" s="258" t="s">
        <v>1</v>
      </c>
      <c r="N132" s="259" t="s">
        <v>38</v>
      </c>
      <c r="O132" s="88"/>
      <c r="P132" s="233">
        <f>O132*H132</f>
        <v>0</v>
      </c>
      <c r="Q132" s="233">
        <v>0</v>
      </c>
      <c r="R132" s="233">
        <f>Q132*H132</f>
        <v>0</v>
      </c>
      <c r="S132" s="233">
        <v>0</v>
      </c>
      <c r="T132" s="23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5" t="s">
        <v>182</v>
      </c>
      <c r="AT132" s="235" t="s">
        <v>179</v>
      </c>
      <c r="AU132" s="235" t="s">
        <v>81</v>
      </c>
      <c r="AY132" s="14" t="s">
        <v>137</v>
      </c>
      <c r="BE132" s="236">
        <f>IF(N132="základní",J132,0)</f>
        <v>0</v>
      </c>
      <c r="BF132" s="236">
        <f>IF(N132="snížená",J132,0)</f>
        <v>0</v>
      </c>
      <c r="BG132" s="236">
        <f>IF(N132="zákl. přenesená",J132,0)</f>
        <v>0</v>
      </c>
      <c r="BH132" s="236">
        <f>IF(N132="sníž. přenesená",J132,0)</f>
        <v>0</v>
      </c>
      <c r="BI132" s="236">
        <f>IF(N132="nulová",J132,0)</f>
        <v>0</v>
      </c>
      <c r="BJ132" s="14" t="s">
        <v>81</v>
      </c>
      <c r="BK132" s="236">
        <f>ROUND(I132*H132,2)</f>
        <v>0</v>
      </c>
      <c r="BL132" s="14" t="s">
        <v>182</v>
      </c>
      <c r="BM132" s="235" t="s">
        <v>241</v>
      </c>
    </row>
    <row r="133" s="2" customFormat="1" ht="44.25" customHeight="1">
      <c r="A133" s="35"/>
      <c r="B133" s="36"/>
      <c r="C133" s="251" t="s">
        <v>196</v>
      </c>
      <c r="D133" s="251" t="s">
        <v>179</v>
      </c>
      <c r="E133" s="252" t="s">
        <v>193</v>
      </c>
      <c r="F133" s="253" t="s">
        <v>194</v>
      </c>
      <c r="G133" s="254" t="s">
        <v>141</v>
      </c>
      <c r="H133" s="255">
        <v>2</v>
      </c>
      <c r="I133" s="256"/>
      <c r="J133" s="257">
        <f>ROUND(I133*H133,2)</f>
        <v>0</v>
      </c>
      <c r="K133" s="253" t="s">
        <v>162</v>
      </c>
      <c r="L133" s="41"/>
      <c r="M133" s="258" t="s">
        <v>1</v>
      </c>
      <c r="N133" s="259" t="s">
        <v>38</v>
      </c>
      <c r="O133" s="88"/>
      <c r="P133" s="233">
        <f>O133*H133</f>
        <v>0</v>
      </c>
      <c r="Q133" s="233">
        <v>0</v>
      </c>
      <c r="R133" s="233">
        <f>Q133*H133</f>
        <v>0</v>
      </c>
      <c r="S133" s="233">
        <v>0</v>
      </c>
      <c r="T133" s="23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5" t="s">
        <v>144</v>
      </c>
      <c r="AT133" s="235" t="s">
        <v>179</v>
      </c>
      <c r="AU133" s="235" t="s">
        <v>81</v>
      </c>
      <c r="AY133" s="14" t="s">
        <v>137</v>
      </c>
      <c r="BE133" s="236">
        <f>IF(N133="základní",J133,0)</f>
        <v>0</v>
      </c>
      <c r="BF133" s="236">
        <f>IF(N133="snížená",J133,0)</f>
        <v>0</v>
      </c>
      <c r="BG133" s="236">
        <f>IF(N133="zákl. přenesená",J133,0)</f>
        <v>0</v>
      </c>
      <c r="BH133" s="236">
        <f>IF(N133="sníž. přenesená",J133,0)</f>
        <v>0</v>
      </c>
      <c r="BI133" s="236">
        <f>IF(N133="nulová",J133,0)</f>
        <v>0</v>
      </c>
      <c r="BJ133" s="14" t="s">
        <v>81</v>
      </c>
      <c r="BK133" s="236">
        <f>ROUND(I133*H133,2)</f>
        <v>0</v>
      </c>
      <c r="BL133" s="14" t="s">
        <v>144</v>
      </c>
      <c r="BM133" s="235" t="s">
        <v>195</v>
      </c>
    </row>
    <row r="134" s="2" customFormat="1" ht="44.25" customHeight="1">
      <c r="A134" s="35"/>
      <c r="B134" s="36"/>
      <c r="C134" s="251" t="s">
        <v>200</v>
      </c>
      <c r="D134" s="251" t="s">
        <v>179</v>
      </c>
      <c r="E134" s="252" t="s">
        <v>197</v>
      </c>
      <c r="F134" s="253" t="s">
        <v>198</v>
      </c>
      <c r="G134" s="254" t="s">
        <v>141</v>
      </c>
      <c r="H134" s="255">
        <v>9</v>
      </c>
      <c r="I134" s="256"/>
      <c r="J134" s="257">
        <f>ROUND(I134*H134,2)</f>
        <v>0</v>
      </c>
      <c r="K134" s="253" t="s">
        <v>162</v>
      </c>
      <c r="L134" s="41"/>
      <c r="M134" s="258" t="s">
        <v>1</v>
      </c>
      <c r="N134" s="259" t="s">
        <v>38</v>
      </c>
      <c r="O134" s="88"/>
      <c r="P134" s="233">
        <f>O134*H134</f>
        <v>0</v>
      </c>
      <c r="Q134" s="233">
        <v>0</v>
      </c>
      <c r="R134" s="233">
        <f>Q134*H134</f>
        <v>0</v>
      </c>
      <c r="S134" s="233">
        <v>0</v>
      </c>
      <c r="T134" s="23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5" t="s">
        <v>182</v>
      </c>
      <c r="AT134" s="235" t="s">
        <v>179</v>
      </c>
      <c r="AU134" s="235" t="s">
        <v>81</v>
      </c>
      <c r="AY134" s="14" t="s">
        <v>137</v>
      </c>
      <c r="BE134" s="236">
        <f>IF(N134="základní",J134,0)</f>
        <v>0</v>
      </c>
      <c r="BF134" s="236">
        <f>IF(N134="snížená",J134,0)</f>
        <v>0</v>
      </c>
      <c r="BG134" s="236">
        <f>IF(N134="zákl. přenesená",J134,0)</f>
        <v>0</v>
      </c>
      <c r="BH134" s="236">
        <f>IF(N134="sníž. přenesená",J134,0)</f>
        <v>0</v>
      </c>
      <c r="BI134" s="236">
        <f>IF(N134="nulová",J134,0)</f>
        <v>0</v>
      </c>
      <c r="BJ134" s="14" t="s">
        <v>81</v>
      </c>
      <c r="BK134" s="236">
        <f>ROUND(I134*H134,2)</f>
        <v>0</v>
      </c>
      <c r="BL134" s="14" t="s">
        <v>182</v>
      </c>
      <c r="BM134" s="235" t="s">
        <v>199</v>
      </c>
    </row>
    <row r="135" s="2" customFormat="1" ht="55.5" customHeight="1">
      <c r="A135" s="35"/>
      <c r="B135" s="36"/>
      <c r="C135" s="251" t="s">
        <v>8</v>
      </c>
      <c r="D135" s="251" t="s">
        <v>179</v>
      </c>
      <c r="E135" s="252" t="s">
        <v>201</v>
      </c>
      <c r="F135" s="253" t="s">
        <v>202</v>
      </c>
      <c r="G135" s="254" t="s">
        <v>141</v>
      </c>
      <c r="H135" s="255">
        <v>1</v>
      </c>
      <c r="I135" s="256"/>
      <c r="J135" s="257">
        <f>ROUND(I135*H135,2)</f>
        <v>0</v>
      </c>
      <c r="K135" s="253" t="s">
        <v>162</v>
      </c>
      <c r="L135" s="41"/>
      <c r="M135" s="258" t="s">
        <v>1</v>
      </c>
      <c r="N135" s="259" t="s">
        <v>38</v>
      </c>
      <c r="O135" s="88"/>
      <c r="P135" s="233">
        <f>O135*H135</f>
        <v>0</v>
      </c>
      <c r="Q135" s="233">
        <v>0</v>
      </c>
      <c r="R135" s="233">
        <f>Q135*H135</f>
        <v>0</v>
      </c>
      <c r="S135" s="233">
        <v>0</v>
      </c>
      <c r="T135" s="23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5" t="s">
        <v>182</v>
      </c>
      <c r="AT135" s="235" t="s">
        <v>179</v>
      </c>
      <c r="AU135" s="235" t="s">
        <v>81</v>
      </c>
      <c r="AY135" s="14" t="s">
        <v>137</v>
      </c>
      <c r="BE135" s="236">
        <f>IF(N135="základní",J135,0)</f>
        <v>0</v>
      </c>
      <c r="BF135" s="236">
        <f>IF(N135="snížená",J135,0)</f>
        <v>0</v>
      </c>
      <c r="BG135" s="236">
        <f>IF(N135="zákl. přenesená",J135,0)</f>
        <v>0</v>
      </c>
      <c r="BH135" s="236">
        <f>IF(N135="sníž. přenesená",J135,0)</f>
        <v>0</v>
      </c>
      <c r="BI135" s="236">
        <f>IF(N135="nulová",J135,0)</f>
        <v>0</v>
      </c>
      <c r="BJ135" s="14" t="s">
        <v>81</v>
      </c>
      <c r="BK135" s="236">
        <f>ROUND(I135*H135,2)</f>
        <v>0</v>
      </c>
      <c r="BL135" s="14" t="s">
        <v>182</v>
      </c>
      <c r="BM135" s="235" t="s">
        <v>203</v>
      </c>
    </row>
    <row r="136" s="2" customFormat="1" ht="21.75" customHeight="1">
      <c r="A136" s="35"/>
      <c r="B136" s="36"/>
      <c r="C136" s="251" t="s">
        <v>207</v>
      </c>
      <c r="D136" s="251" t="s">
        <v>179</v>
      </c>
      <c r="E136" s="252" t="s">
        <v>204</v>
      </c>
      <c r="F136" s="253" t="s">
        <v>205</v>
      </c>
      <c r="G136" s="254" t="s">
        <v>141</v>
      </c>
      <c r="H136" s="255">
        <v>2</v>
      </c>
      <c r="I136" s="256"/>
      <c r="J136" s="257">
        <f>ROUND(I136*H136,2)</f>
        <v>0</v>
      </c>
      <c r="K136" s="253" t="s">
        <v>162</v>
      </c>
      <c r="L136" s="41"/>
      <c r="M136" s="258" t="s">
        <v>1</v>
      </c>
      <c r="N136" s="259" t="s">
        <v>38</v>
      </c>
      <c r="O136" s="88"/>
      <c r="P136" s="233">
        <f>O136*H136</f>
        <v>0</v>
      </c>
      <c r="Q136" s="233">
        <v>0</v>
      </c>
      <c r="R136" s="233">
        <f>Q136*H136</f>
        <v>0</v>
      </c>
      <c r="S136" s="233">
        <v>0</v>
      </c>
      <c r="T136" s="23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5" t="s">
        <v>182</v>
      </c>
      <c r="AT136" s="235" t="s">
        <v>179</v>
      </c>
      <c r="AU136" s="235" t="s">
        <v>81</v>
      </c>
      <c r="AY136" s="14" t="s">
        <v>137</v>
      </c>
      <c r="BE136" s="236">
        <f>IF(N136="základní",J136,0)</f>
        <v>0</v>
      </c>
      <c r="BF136" s="236">
        <f>IF(N136="snížená",J136,0)</f>
        <v>0</v>
      </c>
      <c r="BG136" s="236">
        <f>IF(N136="zákl. přenesená",J136,0)</f>
        <v>0</v>
      </c>
      <c r="BH136" s="236">
        <f>IF(N136="sníž. přenesená",J136,0)</f>
        <v>0</v>
      </c>
      <c r="BI136" s="236">
        <f>IF(N136="nulová",J136,0)</f>
        <v>0</v>
      </c>
      <c r="BJ136" s="14" t="s">
        <v>81</v>
      </c>
      <c r="BK136" s="236">
        <f>ROUND(I136*H136,2)</f>
        <v>0</v>
      </c>
      <c r="BL136" s="14" t="s">
        <v>182</v>
      </c>
      <c r="BM136" s="235" t="s">
        <v>206</v>
      </c>
    </row>
    <row r="137" s="2" customFormat="1" ht="21.75" customHeight="1">
      <c r="A137" s="35"/>
      <c r="B137" s="36"/>
      <c r="C137" s="251" t="s">
        <v>211</v>
      </c>
      <c r="D137" s="251" t="s">
        <v>179</v>
      </c>
      <c r="E137" s="252" t="s">
        <v>208</v>
      </c>
      <c r="F137" s="253" t="s">
        <v>209</v>
      </c>
      <c r="G137" s="254" t="s">
        <v>141</v>
      </c>
      <c r="H137" s="255">
        <v>2</v>
      </c>
      <c r="I137" s="256"/>
      <c r="J137" s="257">
        <f>ROUND(I137*H137,2)</f>
        <v>0</v>
      </c>
      <c r="K137" s="253" t="s">
        <v>162</v>
      </c>
      <c r="L137" s="41"/>
      <c r="M137" s="258" t="s">
        <v>1</v>
      </c>
      <c r="N137" s="259" t="s">
        <v>38</v>
      </c>
      <c r="O137" s="88"/>
      <c r="P137" s="233">
        <f>O137*H137</f>
        <v>0</v>
      </c>
      <c r="Q137" s="233">
        <v>0</v>
      </c>
      <c r="R137" s="233">
        <f>Q137*H137</f>
        <v>0</v>
      </c>
      <c r="S137" s="233">
        <v>0</v>
      </c>
      <c r="T137" s="23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5" t="s">
        <v>182</v>
      </c>
      <c r="AT137" s="235" t="s">
        <v>179</v>
      </c>
      <c r="AU137" s="235" t="s">
        <v>81</v>
      </c>
      <c r="AY137" s="14" t="s">
        <v>137</v>
      </c>
      <c r="BE137" s="236">
        <f>IF(N137="základní",J137,0)</f>
        <v>0</v>
      </c>
      <c r="BF137" s="236">
        <f>IF(N137="snížená",J137,0)</f>
        <v>0</v>
      </c>
      <c r="BG137" s="236">
        <f>IF(N137="zákl. přenesená",J137,0)</f>
        <v>0</v>
      </c>
      <c r="BH137" s="236">
        <f>IF(N137="sníž. přenesená",J137,0)</f>
        <v>0</v>
      </c>
      <c r="BI137" s="236">
        <f>IF(N137="nulová",J137,0)</f>
        <v>0</v>
      </c>
      <c r="BJ137" s="14" t="s">
        <v>81</v>
      </c>
      <c r="BK137" s="236">
        <f>ROUND(I137*H137,2)</f>
        <v>0</v>
      </c>
      <c r="BL137" s="14" t="s">
        <v>182</v>
      </c>
      <c r="BM137" s="235" t="s">
        <v>210</v>
      </c>
    </row>
    <row r="138" s="2" customFormat="1" ht="111.75" customHeight="1">
      <c r="A138" s="35"/>
      <c r="B138" s="36"/>
      <c r="C138" s="251" t="s">
        <v>216</v>
      </c>
      <c r="D138" s="251" t="s">
        <v>179</v>
      </c>
      <c r="E138" s="252" t="s">
        <v>212</v>
      </c>
      <c r="F138" s="253" t="s">
        <v>213</v>
      </c>
      <c r="G138" s="254" t="s">
        <v>214</v>
      </c>
      <c r="H138" s="255">
        <v>20</v>
      </c>
      <c r="I138" s="256"/>
      <c r="J138" s="257">
        <f>ROUND(I138*H138,2)</f>
        <v>0</v>
      </c>
      <c r="K138" s="253" t="s">
        <v>162</v>
      </c>
      <c r="L138" s="41"/>
      <c r="M138" s="258" t="s">
        <v>1</v>
      </c>
      <c r="N138" s="259" t="s">
        <v>38</v>
      </c>
      <c r="O138" s="88"/>
      <c r="P138" s="233">
        <f>O138*H138</f>
        <v>0</v>
      </c>
      <c r="Q138" s="233">
        <v>0</v>
      </c>
      <c r="R138" s="233">
        <f>Q138*H138</f>
        <v>0</v>
      </c>
      <c r="S138" s="233">
        <v>0</v>
      </c>
      <c r="T138" s="23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5" t="s">
        <v>182</v>
      </c>
      <c r="AT138" s="235" t="s">
        <v>179</v>
      </c>
      <c r="AU138" s="235" t="s">
        <v>81</v>
      </c>
      <c r="AY138" s="14" t="s">
        <v>137</v>
      </c>
      <c r="BE138" s="236">
        <f>IF(N138="základní",J138,0)</f>
        <v>0</v>
      </c>
      <c r="BF138" s="236">
        <f>IF(N138="snížená",J138,0)</f>
        <v>0</v>
      </c>
      <c r="BG138" s="236">
        <f>IF(N138="zákl. přenesená",J138,0)</f>
        <v>0</v>
      </c>
      <c r="BH138" s="236">
        <f>IF(N138="sníž. přenesená",J138,0)</f>
        <v>0</v>
      </c>
      <c r="BI138" s="236">
        <f>IF(N138="nulová",J138,0)</f>
        <v>0</v>
      </c>
      <c r="BJ138" s="14" t="s">
        <v>81</v>
      </c>
      <c r="BK138" s="236">
        <f>ROUND(I138*H138,2)</f>
        <v>0</v>
      </c>
      <c r="BL138" s="14" t="s">
        <v>182</v>
      </c>
      <c r="BM138" s="235" t="s">
        <v>242</v>
      </c>
    </row>
    <row r="139" s="2" customFormat="1" ht="44.25" customHeight="1">
      <c r="A139" s="35"/>
      <c r="B139" s="36"/>
      <c r="C139" s="251" t="s">
        <v>243</v>
      </c>
      <c r="D139" s="251" t="s">
        <v>179</v>
      </c>
      <c r="E139" s="252" t="s">
        <v>217</v>
      </c>
      <c r="F139" s="253" t="s">
        <v>218</v>
      </c>
      <c r="G139" s="254" t="s">
        <v>141</v>
      </c>
      <c r="H139" s="255">
        <v>1</v>
      </c>
      <c r="I139" s="256"/>
      <c r="J139" s="257">
        <f>ROUND(I139*H139,2)</f>
        <v>0</v>
      </c>
      <c r="K139" s="253" t="s">
        <v>162</v>
      </c>
      <c r="L139" s="41"/>
      <c r="M139" s="258" t="s">
        <v>1</v>
      </c>
      <c r="N139" s="259" t="s">
        <v>38</v>
      </c>
      <c r="O139" s="88"/>
      <c r="P139" s="233">
        <f>O139*H139</f>
        <v>0</v>
      </c>
      <c r="Q139" s="233">
        <v>0</v>
      </c>
      <c r="R139" s="233">
        <f>Q139*H139</f>
        <v>0</v>
      </c>
      <c r="S139" s="233">
        <v>0</v>
      </c>
      <c r="T139" s="23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5" t="s">
        <v>182</v>
      </c>
      <c r="AT139" s="235" t="s">
        <v>179</v>
      </c>
      <c r="AU139" s="235" t="s">
        <v>81</v>
      </c>
      <c r="AY139" s="14" t="s">
        <v>137</v>
      </c>
      <c r="BE139" s="236">
        <f>IF(N139="základní",J139,0)</f>
        <v>0</v>
      </c>
      <c r="BF139" s="236">
        <f>IF(N139="snížená",J139,0)</f>
        <v>0</v>
      </c>
      <c r="BG139" s="236">
        <f>IF(N139="zákl. přenesená",J139,0)</f>
        <v>0</v>
      </c>
      <c r="BH139" s="236">
        <f>IF(N139="sníž. přenesená",J139,0)</f>
        <v>0</v>
      </c>
      <c r="BI139" s="236">
        <f>IF(N139="nulová",J139,0)</f>
        <v>0</v>
      </c>
      <c r="BJ139" s="14" t="s">
        <v>81</v>
      </c>
      <c r="BK139" s="236">
        <f>ROUND(I139*H139,2)</f>
        <v>0</v>
      </c>
      <c r="BL139" s="14" t="s">
        <v>182</v>
      </c>
      <c r="BM139" s="235" t="s">
        <v>244</v>
      </c>
    </row>
    <row r="140" s="2" customFormat="1" ht="89.25" customHeight="1">
      <c r="A140" s="35"/>
      <c r="B140" s="36"/>
      <c r="C140" s="251" t="s">
        <v>245</v>
      </c>
      <c r="D140" s="251" t="s">
        <v>179</v>
      </c>
      <c r="E140" s="252" t="s">
        <v>226</v>
      </c>
      <c r="F140" s="253" t="s">
        <v>227</v>
      </c>
      <c r="G140" s="254" t="s">
        <v>141</v>
      </c>
      <c r="H140" s="255">
        <v>1</v>
      </c>
      <c r="I140" s="256"/>
      <c r="J140" s="257">
        <f>ROUND(I140*H140,2)</f>
        <v>0</v>
      </c>
      <c r="K140" s="253" t="s">
        <v>162</v>
      </c>
      <c r="L140" s="41"/>
      <c r="M140" s="260" t="s">
        <v>1</v>
      </c>
      <c r="N140" s="261" t="s">
        <v>38</v>
      </c>
      <c r="O140" s="262"/>
      <c r="P140" s="263">
        <f>O140*H140</f>
        <v>0</v>
      </c>
      <c r="Q140" s="263">
        <v>0</v>
      </c>
      <c r="R140" s="263">
        <f>Q140*H140</f>
        <v>0</v>
      </c>
      <c r="S140" s="263">
        <v>0</v>
      </c>
      <c r="T140" s="26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5" t="s">
        <v>223</v>
      </c>
      <c r="AT140" s="235" t="s">
        <v>179</v>
      </c>
      <c r="AU140" s="235" t="s">
        <v>81</v>
      </c>
      <c r="AY140" s="14" t="s">
        <v>137</v>
      </c>
      <c r="BE140" s="236">
        <f>IF(N140="základní",J140,0)</f>
        <v>0</v>
      </c>
      <c r="BF140" s="236">
        <f>IF(N140="snížená",J140,0)</f>
        <v>0</v>
      </c>
      <c r="BG140" s="236">
        <f>IF(N140="zákl. přenesená",J140,0)</f>
        <v>0</v>
      </c>
      <c r="BH140" s="236">
        <f>IF(N140="sníž. přenesená",J140,0)</f>
        <v>0</v>
      </c>
      <c r="BI140" s="236">
        <f>IF(N140="nulová",J140,0)</f>
        <v>0</v>
      </c>
      <c r="BJ140" s="14" t="s">
        <v>81</v>
      </c>
      <c r="BK140" s="236">
        <f>ROUND(I140*H140,2)</f>
        <v>0</v>
      </c>
      <c r="BL140" s="14" t="s">
        <v>223</v>
      </c>
      <c r="BM140" s="235" t="s">
        <v>256</v>
      </c>
    </row>
    <row r="141" s="2" customFormat="1" ht="6.96" customHeight="1">
      <c r="A141" s="35"/>
      <c r="B141" s="63"/>
      <c r="C141" s="64"/>
      <c r="D141" s="64"/>
      <c r="E141" s="64"/>
      <c r="F141" s="64"/>
      <c r="G141" s="64"/>
      <c r="H141" s="64"/>
      <c r="I141" s="180"/>
      <c r="J141" s="64"/>
      <c r="K141" s="64"/>
      <c r="L141" s="41"/>
      <c r="M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</sheetData>
  <sheetProtection sheet="1" autoFilter="0" formatColumns="0" formatRows="0" objects="1" scenarios="1" spinCount="100000" saltValue="rstV14+8NO4vSrWtYw61nEW4GeLCkEf4hs6lkT8n2BgtEtojvosOidyTwtJ6jjjYwKnjw6ceURZgFw1nD1Ozow==" hashValue="3kSX/gPTq3eBc+k48rimvTzjvi1gjehCRZESsh7JoFuowFnJ5HfNP1sl8JCeFHG3hQx9GakPXWGxxjxPIbAzog==" algorithmName="SHA-512" password="CC35"/>
  <autoFilter ref="C116:K14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113</v>
      </c>
    </row>
    <row r="3" hidden="1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83</v>
      </c>
    </row>
    <row r="4" hidden="1" s="1" customFormat="1" ht="24.96" customHeight="1">
      <c r="B4" s="17"/>
      <c r="D4" s="137" t="s">
        <v>114</v>
      </c>
      <c r="I4" s="133"/>
      <c r="L4" s="17"/>
      <c r="M4" s="138" t="s">
        <v>10</v>
      </c>
      <c r="AT4" s="14" t="s">
        <v>4</v>
      </c>
    </row>
    <row r="5" hidden="1" s="1" customFormat="1" ht="6.96" customHeight="1">
      <c r="B5" s="17"/>
      <c r="I5" s="133"/>
      <c r="L5" s="17"/>
    </row>
    <row r="6" hidden="1" s="1" customFormat="1" ht="12" customHeight="1">
      <c r="B6" s="17"/>
      <c r="D6" s="139" t="s">
        <v>16</v>
      </c>
      <c r="I6" s="133"/>
      <c r="L6" s="17"/>
    </row>
    <row r="7" hidden="1" s="1" customFormat="1" ht="16.5" customHeight="1">
      <c r="B7" s="17"/>
      <c r="E7" s="140" t="str">
        <f>'Rekapitulace stavby'!K6</f>
        <v>Oprava EOV a osvětlení na trati Karlovy Vary - Kadaň</v>
      </c>
      <c r="F7" s="139"/>
      <c r="G7" s="139"/>
      <c r="H7" s="139"/>
      <c r="I7" s="133"/>
      <c r="L7" s="17"/>
    </row>
    <row r="8" hidden="1" s="2" customFormat="1" ht="12" customHeight="1">
      <c r="A8" s="35"/>
      <c r="B8" s="41"/>
      <c r="C8" s="35"/>
      <c r="D8" s="139" t="s">
        <v>115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42" t="s">
        <v>308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23. 7. 2019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3" t="str">
        <f>IF('Rekapitulace stavby'!E11="","",'Rekapitulace stavby'!E11)</f>
        <v xml:space="preserve"> </v>
      </c>
      <c r="F15" s="35"/>
      <c r="G15" s="35"/>
      <c r="H15" s="35"/>
      <c r="I15" s="144" t="s">
        <v>26</v>
      </c>
      <c r="J15" s="143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9" t="s">
        <v>27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9" t="s">
        <v>29</v>
      </c>
      <c r="E20" s="35"/>
      <c r="F20" s="35"/>
      <c r="G20" s="35"/>
      <c r="H20" s="35"/>
      <c r="I20" s="144" t="s">
        <v>25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3" t="str">
        <f>IF('Rekapitulace stavby'!E17="","",'Rekapitulace stavby'!E17)</f>
        <v xml:space="preserve"> </v>
      </c>
      <c r="F21" s="35"/>
      <c r="G21" s="35"/>
      <c r="H21" s="35"/>
      <c r="I21" s="144" t="s">
        <v>26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9" t="s">
        <v>31</v>
      </c>
      <c r="E23" s="35"/>
      <c r="F23" s="35"/>
      <c r="G23" s="35"/>
      <c r="H23" s="35"/>
      <c r="I23" s="144" t="s">
        <v>25</v>
      </c>
      <c r="J23" s="143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3" t="str">
        <f>IF('Rekapitulace stavby'!E20="","",'Rekapitulace stavby'!E20)</f>
        <v xml:space="preserve"> </v>
      </c>
      <c r="F24" s="35"/>
      <c r="G24" s="35"/>
      <c r="H24" s="35"/>
      <c r="I24" s="144" t="s">
        <v>26</v>
      </c>
      <c r="J24" s="143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9" t="s">
        <v>32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53" t="s">
        <v>33</v>
      </c>
      <c r="E30" s="35"/>
      <c r="F30" s="35"/>
      <c r="G30" s="35"/>
      <c r="H30" s="35"/>
      <c r="I30" s="141"/>
      <c r="J30" s="154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55" t="s">
        <v>35</v>
      </c>
      <c r="G32" s="35"/>
      <c r="H32" s="35"/>
      <c r="I32" s="156" t="s">
        <v>34</v>
      </c>
      <c r="J32" s="15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7" t="s">
        <v>37</v>
      </c>
      <c r="E33" s="139" t="s">
        <v>38</v>
      </c>
      <c r="F33" s="158">
        <f>ROUND((SUM(BE117:BE122)),  2)</f>
        <v>0</v>
      </c>
      <c r="G33" s="35"/>
      <c r="H33" s="35"/>
      <c r="I33" s="159">
        <v>0.20999999999999999</v>
      </c>
      <c r="J33" s="158">
        <f>ROUND(((SUM(BE117:BE122))*I33),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9" t="s">
        <v>39</v>
      </c>
      <c r="F34" s="158">
        <f>ROUND((SUM(BF117:BF122)),  2)</f>
        <v>0</v>
      </c>
      <c r="G34" s="35"/>
      <c r="H34" s="35"/>
      <c r="I34" s="159">
        <v>0.14999999999999999</v>
      </c>
      <c r="J34" s="158">
        <f>ROUND(((SUM(BF117:BF122))*I34),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40</v>
      </c>
      <c r="F35" s="158">
        <f>ROUND((SUM(BG117:BG122)),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41</v>
      </c>
      <c r="F36" s="158">
        <f>ROUND((SUM(BH117:BH122)),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42</v>
      </c>
      <c r="F37" s="158">
        <f>ROUND((SUM(BI117:BI122)),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60"/>
      <c r="D39" s="161" t="s">
        <v>43</v>
      </c>
      <c r="E39" s="162"/>
      <c r="F39" s="162"/>
      <c r="G39" s="163" t="s">
        <v>44</v>
      </c>
      <c r="H39" s="164" t="s">
        <v>45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I41" s="133"/>
      <c r="L41" s="17"/>
    </row>
    <row r="42" hidden="1" s="1" customFormat="1" ht="14.4" customHeight="1">
      <c r="B42" s="17"/>
      <c r="I42" s="133"/>
      <c r="L42" s="17"/>
    </row>
    <row r="43" hidden="1" s="1" customFormat="1" ht="14.4" customHeight="1">
      <c r="B43" s="17"/>
      <c r="I43" s="133"/>
      <c r="L43" s="17"/>
    </row>
    <row r="44" hidden="1" s="1" customFormat="1" ht="14.4" customHeight="1">
      <c r="B44" s="17"/>
      <c r="I44" s="133"/>
      <c r="L44" s="17"/>
    </row>
    <row r="45" hidden="1" s="1" customFormat="1" ht="14.4" customHeight="1">
      <c r="B45" s="17"/>
      <c r="I45" s="133"/>
      <c r="L45" s="17"/>
    </row>
    <row r="46" hidden="1" s="1" customFormat="1" ht="14.4" customHeight="1">
      <c r="B46" s="17"/>
      <c r="I46" s="133"/>
      <c r="L46" s="17"/>
    </row>
    <row r="47" hidden="1" s="1" customFormat="1" ht="14.4" customHeight="1">
      <c r="B47" s="17"/>
      <c r="I47" s="133"/>
      <c r="L47" s="17"/>
    </row>
    <row r="48" hidden="1" s="1" customFormat="1" ht="14.4" customHeight="1">
      <c r="B48" s="17"/>
      <c r="I48" s="133"/>
      <c r="L48" s="17"/>
    </row>
    <row r="49" hidden="1" s="1" customFormat="1" ht="14.4" customHeight="1">
      <c r="B49" s="17"/>
      <c r="I49" s="133"/>
      <c r="L49" s="17"/>
    </row>
    <row r="50" hidden="1" s="2" customFormat="1" ht="14.4" customHeight="1">
      <c r="B50" s="60"/>
      <c r="D50" s="168" t="s">
        <v>46</v>
      </c>
      <c r="E50" s="169"/>
      <c r="F50" s="169"/>
      <c r="G50" s="168" t="s">
        <v>47</v>
      </c>
      <c r="H50" s="169"/>
      <c r="I50" s="170"/>
      <c r="J50" s="169"/>
      <c r="K50" s="169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4"/>
      <c r="J61" s="175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8" t="s">
        <v>50</v>
      </c>
      <c r="E65" s="176"/>
      <c r="F65" s="176"/>
      <c r="G65" s="168" t="s">
        <v>51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4"/>
      <c r="J76" s="175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117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4" t="str">
        <f>E7</f>
        <v>Oprava EOV a osvětlení na trati Karlovy Vary - Kadaň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115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SO 11 - VON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144" t="s">
        <v>22</v>
      </c>
      <c r="J89" s="76" t="str">
        <f>IF(J12="","",J12)</f>
        <v>23. 7. 2019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144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144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85" t="s">
        <v>118</v>
      </c>
      <c r="D94" s="186"/>
      <c r="E94" s="186"/>
      <c r="F94" s="186"/>
      <c r="G94" s="186"/>
      <c r="H94" s="186"/>
      <c r="I94" s="187"/>
      <c r="J94" s="188" t="s">
        <v>119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89" t="s">
        <v>120</v>
      </c>
      <c r="D96" s="37"/>
      <c r="E96" s="37"/>
      <c r="F96" s="37"/>
      <c r="G96" s="37"/>
      <c r="H96" s="37"/>
      <c r="I96" s="141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121</v>
      </c>
    </row>
    <row r="97" hidden="1" s="9" customFormat="1" ht="24.96" customHeight="1">
      <c r="A97" s="9"/>
      <c r="B97" s="190"/>
      <c r="C97" s="191"/>
      <c r="D97" s="192" t="s">
        <v>309</v>
      </c>
      <c r="E97" s="193"/>
      <c r="F97" s="193"/>
      <c r="G97" s="193"/>
      <c r="H97" s="193"/>
      <c r="I97" s="194"/>
      <c r="J97" s="195">
        <f>J118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141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180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/>
    <row r="101" hidden="1"/>
    <row r="102" hidden="1"/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183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123</v>
      </c>
      <c r="D104" s="37"/>
      <c r="E104" s="37"/>
      <c r="F104" s="37"/>
      <c r="G104" s="37"/>
      <c r="H104" s="37"/>
      <c r="I104" s="141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141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14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84" t="str">
        <f>E7</f>
        <v>Oprava EOV a osvětlení na trati Karlovy Vary - Kadaň</v>
      </c>
      <c r="F107" s="29"/>
      <c r="G107" s="29"/>
      <c r="H107" s="29"/>
      <c r="I107" s="14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115</v>
      </c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SO 11 - VON</v>
      </c>
      <c r="F109" s="37"/>
      <c r="G109" s="37"/>
      <c r="H109" s="37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144" t="s">
        <v>22</v>
      </c>
      <c r="J111" s="76" t="str">
        <f>IF(J12="","",J12)</f>
        <v>23. 7. 2019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144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144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97"/>
      <c r="B116" s="198"/>
      <c r="C116" s="199" t="s">
        <v>124</v>
      </c>
      <c r="D116" s="200" t="s">
        <v>58</v>
      </c>
      <c r="E116" s="200" t="s">
        <v>54</v>
      </c>
      <c r="F116" s="200" t="s">
        <v>55</v>
      </c>
      <c r="G116" s="200" t="s">
        <v>125</v>
      </c>
      <c r="H116" s="200" t="s">
        <v>126</v>
      </c>
      <c r="I116" s="201" t="s">
        <v>127</v>
      </c>
      <c r="J116" s="200" t="s">
        <v>119</v>
      </c>
      <c r="K116" s="202" t="s">
        <v>128</v>
      </c>
      <c r="L116" s="203"/>
      <c r="M116" s="97" t="s">
        <v>1</v>
      </c>
      <c r="N116" s="98" t="s">
        <v>37</v>
      </c>
      <c r="O116" s="98" t="s">
        <v>129</v>
      </c>
      <c r="P116" s="98" t="s">
        <v>130</v>
      </c>
      <c r="Q116" s="98" t="s">
        <v>131</v>
      </c>
      <c r="R116" s="98" t="s">
        <v>132</v>
      </c>
      <c r="S116" s="98" t="s">
        <v>133</v>
      </c>
      <c r="T116" s="99" t="s">
        <v>134</v>
      </c>
      <c r="U116" s="197"/>
      <c r="V116" s="197"/>
      <c r="W116" s="197"/>
      <c r="X116" s="197"/>
      <c r="Y116" s="197"/>
      <c r="Z116" s="197"/>
      <c r="AA116" s="197"/>
      <c r="AB116" s="197"/>
      <c r="AC116" s="197"/>
      <c r="AD116" s="197"/>
      <c r="AE116" s="197"/>
    </row>
    <row r="117" s="2" customFormat="1" ht="22.8" customHeight="1">
      <c r="A117" s="35"/>
      <c r="B117" s="36"/>
      <c r="C117" s="104" t="s">
        <v>135</v>
      </c>
      <c r="D117" s="37"/>
      <c r="E117" s="37"/>
      <c r="F117" s="37"/>
      <c r="G117" s="37"/>
      <c r="H117" s="37"/>
      <c r="I117" s="141"/>
      <c r="J117" s="204">
        <f>BK117</f>
        <v>0</v>
      </c>
      <c r="K117" s="37"/>
      <c r="L117" s="41"/>
      <c r="M117" s="100"/>
      <c r="N117" s="205"/>
      <c r="O117" s="101"/>
      <c r="P117" s="206">
        <f>P118</f>
        <v>0</v>
      </c>
      <c r="Q117" s="101"/>
      <c r="R117" s="206">
        <f>R118</f>
        <v>0</v>
      </c>
      <c r="S117" s="101"/>
      <c r="T117" s="207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121</v>
      </c>
      <c r="BK117" s="208">
        <f>BK118</f>
        <v>0</v>
      </c>
    </row>
    <row r="118" s="11" customFormat="1" ht="25.92" customHeight="1">
      <c r="A118" s="11"/>
      <c r="B118" s="209"/>
      <c r="C118" s="210"/>
      <c r="D118" s="211" t="s">
        <v>72</v>
      </c>
      <c r="E118" s="212" t="s">
        <v>310</v>
      </c>
      <c r="F118" s="212" t="s">
        <v>311</v>
      </c>
      <c r="G118" s="210"/>
      <c r="H118" s="210"/>
      <c r="I118" s="213"/>
      <c r="J118" s="214">
        <f>BK118</f>
        <v>0</v>
      </c>
      <c r="K118" s="210"/>
      <c r="L118" s="215"/>
      <c r="M118" s="216"/>
      <c r="N118" s="217"/>
      <c r="O118" s="217"/>
      <c r="P118" s="218">
        <f>SUM(P119:P122)</f>
        <v>0</v>
      </c>
      <c r="Q118" s="217"/>
      <c r="R118" s="218">
        <f>SUM(R119:R122)</f>
        <v>0</v>
      </c>
      <c r="S118" s="217"/>
      <c r="T118" s="219">
        <f>SUM(T119:T122)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20" t="s">
        <v>159</v>
      </c>
      <c r="AT118" s="221" t="s">
        <v>72</v>
      </c>
      <c r="AU118" s="221" t="s">
        <v>73</v>
      </c>
      <c r="AY118" s="220" t="s">
        <v>137</v>
      </c>
      <c r="BK118" s="222">
        <f>SUM(BK119:BK122)</f>
        <v>0</v>
      </c>
    </row>
    <row r="119" s="2" customFormat="1" ht="78" customHeight="1">
      <c r="A119" s="35"/>
      <c r="B119" s="36"/>
      <c r="C119" s="251" t="s">
        <v>81</v>
      </c>
      <c r="D119" s="251" t="s">
        <v>179</v>
      </c>
      <c r="E119" s="252" t="s">
        <v>312</v>
      </c>
      <c r="F119" s="253" t="s">
        <v>313</v>
      </c>
      <c r="G119" s="254" t="s">
        <v>314</v>
      </c>
      <c r="H119" s="265"/>
      <c r="I119" s="256"/>
      <c r="J119" s="257">
        <f>ROUND(I119*H119,2)</f>
        <v>0</v>
      </c>
      <c r="K119" s="253" t="s">
        <v>162</v>
      </c>
      <c r="L119" s="41"/>
      <c r="M119" s="258" t="s">
        <v>1</v>
      </c>
      <c r="N119" s="259" t="s">
        <v>38</v>
      </c>
      <c r="O119" s="88"/>
      <c r="P119" s="233">
        <f>O119*H119</f>
        <v>0</v>
      </c>
      <c r="Q119" s="233">
        <v>0</v>
      </c>
      <c r="R119" s="233">
        <f>Q119*H119</f>
        <v>0</v>
      </c>
      <c r="S119" s="233">
        <v>0</v>
      </c>
      <c r="T119" s="23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35" t="s">
        <v>144</v>
      </c>
      <c r="AT119" s="235" t="s">
        <v>179</v>
      </c>
      <c r="AU119" s="235" t="s">
        <v>81</v>
      </c>
      <c r="AY119" s="14" t="s">
        <v>137</v>
      </c>
      <c r="BE119" s="236">
        <f>IF(N119="základní",J119,0)</f>
        <v>0</v>
      </c>
      <c r="BF119" s="236">
        <f>IF(N119="snížená",J119,0)</f>
        <v>0</v>
      </c>
      <c r="BG119" s="236">
        <f>IF(N119="zákl. přenesená",J119,0)</f>
        <v>0</v>
      </c>
      <c r="BH119" s="236">
        <f>IF(N119="sníž. přenesená",J119,0)</f>
        <v>0</v>
      </c>
      <c r="BI119" s="236">
        <f>IF(N119="nulová",J119,0)</f>
        <v>0</v>
      </c>
      <c r="BJ119" s="14" t="s">
        <v>81</v>
      </c>
      <c r="BK119" s="236">
        <f>ROUND(I119*H119,2)</f>
        <v>0</v>
      </c>
      <c r="BL119" s="14" t="s">
        <v>144</v>
      </c>
      <c r="BM119" s="235" t="s">
        <v>315</v>
      </c>
    </row>
    <row r="120" s="2" customFormat="1" ht="21.75" customHeight="1">
      <c r="A120" s="35"/>
      <c r="B120" s="36"/>
      <c r="C120" s="251" t="s">
        <v>152</v>
      </c>
      <c r="D120" s="251" t="s">
        <v>179</v>
      </c>
      <c r="E120" s="252" t="s">
        <v>316</v>
      </c>
      <c r="F120" s="253" t="s">
        <v>317</v>
      </c>
      <c r="G120" s="254" t="s">
        <v>314</v>
      </c>
      <c r="H120" s="265"/>
      <c r="I120" s="256"/>
      <c r="J120" s="257">
        <f>ROUND(I120*H120,2)</f>
        <v>0</v>
      </c>
      <c r="K120" s="253" t="s">
        <v>162</v>
      </c>
      <c r="L120" s="41"/>
      <c r="M120" s="258" t="s">
        <v>1</v>
      </c>
      <c r="N120" s="259" t="s">
        <v>38</v>
      </c>
      <c r="O120" s="88"/>
      <c r="P120" s="233">
        <f>O120*H120</f>
        <v>0</v>
      </c>
      <c r="Q120" s="233">
        <v>0</v>
      </c>
      <c r="R120" s="233">
        <f>Q120*H120</f>
        <v>0</v>
      </c>
      <c r="S120" s="233">
        <v>0</v>
      </c>
      <c r="T120" s="23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35" t="s">
        <v>144</v>
      </c>
      <c r="AT120" s="235" t="s">
        <v>179</v>
      </c>
      <c r="AU120" s="235" t="s">
        <v>81</v>
      </c>
      <c r="AY120" s="14" t="s">
        <v>137</v>
      </c>
      <c r="BE120" s="236">
        <f>IF(N120="základní",J120,0)</f>
        <v>0</v>
      </c>
      <c r="BF120" s="236">
        <f>IF(N120="snížená",J120,0)</f>
        <v>0</v>
      </c>
      <c r="BG120" s="236">
        <f>IF(N120="zákl. přenesená",J120,0)</f>
        <v>0</v>
      </c>
      <c r="BH120" s="236">
        <f>IF(N120="sníž. přenesená",J120,0)</f>
        <v>0</v>
      </c>
      <c r="BI120" s="236">
        <f>IF(N120="nulová",J120,0)</f>
        <v>0</v>
      </c>
      <c r="BJ120" s="14" t="s">
        <v>81</v>
      </c>
      <c r="BK120" s="236">
        <f>ROUND(I120*H120,2)</f>
        <v>0</v>
      </c>
      <c r="BL120" s="14" t="s">
        <v>144</v>
      </c>
      <c r="BM120" s="235" t="s">
        <v>318</v>
      </c>
    </row>
    <row r="121" s="2" customFormat="1" ht="21.75" customHeight="1">
      <c r="A121" s="35"/>
      <c r="B121" s="36"/>
      <c r="C121" s="251" t="s">
        <v>83</v>
      </c>
      <c r="D121" s="251" t="s">
        <v>179</v>
      </c>
      <c r="E121" s="252" t="s">
        <v>319</v>
      </c>
      <c r="F121" s="253" t="s">
        <v>320</v>
      </c>
      <c r="G121" s="254" t="s">
        <v>321</v>
      </c>
      <c r="H121" s="255">
        <v>1</v>
      </c>
      <c r="I121" s="256"/>
      <c r="J121" s="257">
        <f>ROUND(I121*H121,2)</f>
        <v>0</v>
      </c>
      <c r="K121" s="253" t="s">
        <v>162</v>
      </c>
      <c r="L121" s="41"/>
      <c r="M121" s="258" t="s">
        <v>1</v>
      </c>
      <c r="N121" s="259" t="s">
        <v>38</v>
      </c>
      <c r="O121" s="88"/>
      <c r="P121" s="233">
        <f>O121*H121</f>
        <v>0</v>
      </c>
      <c r="Q121" s="233">
        <v>0</v>
      </c>
      <c r="R121" s="233">
        <f>Q121*H121</f>
        <v>0</v>
      </c>
      <c r="S121" s="233">
        <v>0</v>
      </c>
      <c r="T121" s="23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35" t="s">
        <v>144</v>
      </c>
      <c r="AT121" s="235" t="s">
        <v>179</v>
      </c>
      <c r="AU121" s="235" t="s">
        <v>81</v>
      </c>
      <c r="AY121" s="14" t="s">
        <v>137</v>
      </c>
      <c r="BE121" s="236">
        <f>IF(N121="základní",J121,0)</f>
        <v>0</v>
      </c>
      <c r="BF121" s="236">
        <f>IF(N121="snížená",J121,0)</f>
        <v>0</v>
      </c>
      <c r="BG121" s="236">
        <f>IF(N121="zákl. přenesená",J121,0)</f>
        <v>0</v>
      </c>
      <c r="BH121" s="236">
        <f>IF(N121="sníž. přenesená",J121,0)</f>
        <v>0</v>
      </c>
      <c r="BI121" s="236">
        <f>IF(N121="nulová",J121,0)</f>
        <v>0</v>
      </c>
      <c r="BJ121" s="14" t="s">
        <v>81</v>
      </c>
      <c r="BK121" s="236">
        <f>ROUND(I121*H121,2)</f>
        <v>0</v>
      </c>
      <c r="BL121" s="14" t="s">
        <v>144</v>
      </c>
      <c r="BM121" s="235" t="s">
        <v>322</v>
      </c>
    </row>
    <row r="122" s="2" customFormat="1" ht="33" customHeight="1">
      <c r="A122" s="35"/>
      <c r="B122" s="36"/>
      <c r="C122" s="251" t="s">
        <v>144</v>
      </c>
      <c r="D122" s="251" t="s">
        <v>179</v>
      </c>
      <c r="E122" s="252" t="s">
        <v>323</v>
      </c>
      <c r="F122" s="253" t="s">
        <v>324</v>
      </c>
      <c r="G122" s="254" t="s">
        <v>314</v>
      </c>
      <c r="H122" s="265"/>
      <c r="I122" s="256"/>
      <c r="J122" s="257">
        <f>ROUND(I122*H122,2)</f>
        <v>0</v>
      </c>
      <c r="K122" s="253" t="s">
        <v>162</v>
      </c>
      <c r="L122" s="41"/>
      <c r="M122" s="260" t="s">
        <v>1</v>
      </c>
      <c r="N122" s="261" t="s">
        <v>38</v>
      </c>
      <c r="O122" s="262"/>
      <c r="P122" s="263">
        <f>O122*H122</f>
        <v>0</v>
      </c>
      <c r="Q122" s="263">
        <v>0</v>
      </c>
      <c r="R122" s="263">
        <f>Q122*H122</f>
        <v>0</v>
      </c>
      <c r="S122" s="263">
        <v>0</v>
      </c>
      <c r="T122" s="26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35" t="s">
        <v>144</v>
      </c>
      <c r="AT122" s="235" t="s">
        <v>179</v>
      </c>
      <c r="AU122" s="235" t="s">
        <v>81</v>
      </c>
      <c r="AY122" s="14" t="s">
        <v>137</v>
      </c>
      <c r="BE122" s="236">
        <f>IF(N122="základní",J122,0)</f>
        <v>0</v>
      </c>
      <c r="BF122" s="236">
        <f>IF(N122="snížená",J122,0)</f>
        <v>0</v>
      </c>
      <c r="BG122" s="236">
        <f>IF(N122="zákl. přenesená",J122,0)</f>
        <v>0</v>
      </c>
      <c r="BH122" s="236">
        <f>IF(N122="sníž. přenesená",J122,0)</f>
        <v>0</v>
      </c>
      <c r="BI122" s="236">
        <f>IF(N122="nulová",J122,0)</f>
        <v>0</v>
      </c>
      <c r="BJ122" s="14" t="s">
        <v>81</v>
      </c>
      <c r="BK122" s="236">
        <f>ROUND(I122*H122,2)</f>
        <v>0</v>
      </c>
      <c r="BL122" s="14" t="s">
        <v>144</v>
      </c>
      <c r="BM122" s="235" t="s">
        <v>325</v>
      </c>
    </row>
    <row r="123" s="2" customFormat="1" ht="6.96" customHeight="1">
      <c r="A123" s="35"/>
      <c r="B123" s="63"/>
      <c r="C123" s="64"/>
      <c r="D123" s="64"/>
      <c r="E123" s="64"/>
      <c r="F123" s="64"/>
      <c r="G123" s="64"/>
      <c r="H123" s="64"/>
      <c r="I123" s="180"/>
      <c r="J123" s="64"/>
      <c r="K123" s="64"/>
      <c r="L123" s="41"/>
      <c r="M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</sheetData>
  <sheetProtection sheet="1" autoFilter="0" formatColumns="0" formatRows="0" objects="1" scenarios="1" spinCount="100000" saltValue="d1fhFnEnSP5e7Ar4Kh2KstpsIA/2i+4s6KnwLgy7HkrIOyiIIy1zHRREW7njf3rV7/jvjRiVa1Q1Cf+cIEVn2g==" hashValue="lWBO2Knr9BFGIFHl48I2Jf+FJ/yclPLrMUZ7VzB0Ch1xnEyB1t8QKXF3ucWEqRuur8uPgCaTehIgUPt0zbhvGg==" algorithmName="SHA-512" password="CC35"/>
  <autoFilter ref="C116:K122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hidden="1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83</v>
      </c>
    </row>
    <row r="4" hidden="1" s="1" customFormat="1" ht="24.96" customHeight="1">
      <c r="B4" s="17"/>
      <c r="D4" s="137" t="s">
        <v>114</v>
      </c>
      <c r="I4" s="133"/>
      <c r="L4" s="17"/>
      <c r="M4" s="138" t="s">
        <v>10</v>
      </c>
      <c r="AT4" s="14" t="s">
        <v>4</v>
      </c>
    </row>
    <row r="5" hidden="1" s="1" customFormat="1" ht="6.96" customHeight="1">
      <c r="B5" s="17"/>
      <c r="I5" s="133"/>
      <c r="L5" s="17"/>
    </row>
    <row r="6" hidden="1" s="1" customFormat="1" ht="12" customHeight="1">
      <c r="B6" s="17"/>
      <c r="D6" s="139" t="s">
        <v>16</v>
      </c>
      <c r="I6" s="133"/>
      <c r="L6" s="17"/>
    </row>
    <row r="7" hidden="1" s="1" customFormat="1" ht="16.5" customHeight="1">
      <c r="B7" s="17"/>
      <c r="E7" s="140" t="str">
        <f>'Rekapitulace stavby'!K6</f>
        <v>Oprava EOV a osvětlení na trati Karlovy Vary - Kadaň</v>
      </c>
      <c r="F7" s="139"/>
      <c r="G7" s="139"/>
      <c r="H7" s="139"/>
      <c r="I7" s="133"/>
      <c r="L7" s="17"/>
    </row>
    <row r="8" hidden="1" s="2" customFormat="1" ht="12" customHeight="1">
      <c r="A8" s="35"/>
      <c r="B8" s="41"/>
      <c r="C8" s="35"/>
      <c r="D8" s="139" t="s">
        <v>115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42" t="s">
        <v>116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23. 7. 2019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3" t="str">
        <f>IF('Rekapitulace stavby'!E11="","",'Rekapitulace stavby'!E11)</f>
        <v xml:space="preserve"> </v>
      </c>
      <c r="F15" s="35"/>
      <c r="G15" s="35"/>
      <c r="H15" s="35"/>
      <c r="I15" s="144" t="s">
        <v>26</v>
      </c>
      <c r="J15" s="143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9" t="s">
        <v>27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9" t="s">
        <v>29</v>
      </c>
      <c r="E20" s="35"/>
      <c r="F20" s="35"/>
      <c r="G20" s="35"/>
      <c r="H20" s="35"/>
      <c r="I20" s="144" t="s">
        <v>25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3" t="str">
        <f>IF('Rekapitulace stavby'!E17="","",'Rekapitulace stavby'!E17)</f>
        <v xml:space="preserve"> </v>
      </c>
      <c r="F21" s="35"/>
      <c r="G21" s="35"/>
      <c r="H21" s="35"/>
      <c r="I21" s="144" t="s">
        <v>26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9" t="s">
        <v>31</v>
      </c>
      <c r="E23" s="35"/>
      <c r="F23" s="35"/>
      <c r="G23" s="35"/>
      <c r="H23" s="35"/>
      <c r="I23" s="144" t="s">
        <v>25</v>
      </c>
      <c r="J23" s="143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3" t="str">
        <f>IF('Rekapitulace stavby'!E20="","",'Rekapitulace stavby'!E20)</f>
        <v xml:space="preserve"> </v>
      </c>
      <c r="F24" s="35"/>
      <c r="G24" s="35"/>
      <c r="H24" s="35"/>
      <c r="I24" s="144" t="s">
        <v>26</v>
      </c>
      <c r="J24" s="143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9" t="s">
        <v>32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53" t="s">
        <v>33</v>
      </c>
      <c r="E30" s="35"/>
      <c r="F30" s="35"/>
      <c r="G30" s="35"/>
      <c r="H30" s="35"/>
      <c r="I30" s="141"/>
      <c r="J30" s="154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55" t="s">
        <v>35</v>
      </c>
      <c r="G32" s="35"/>
      <c r="H32" s="35"/>
      <c r="I32" s="156" t="s">
        <v>34</v>
      </c>
      <c r="J32" s="15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7" t="s">
        <v>37</v>
      </c>
      <c r="E33" s="139" t="s">
        <v>38</v>
      </c>
      <c r="F33" s="158">
        <f>ROUND((SUM(BE117:BE141)),  2)</f>
        <v>0</v>
      </c>
      <c r="G33" s="35"/>
      <c r="H33" s="35"/>
      <c r="I33" s="159">
        <v>0.20999999999999999</v>
      </c>
      <c r="J33" s="158">
        <f>ROUND(((SUM(BE117:BE141))*I33),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9" t="s">
        <v>39</v>
      </c>
      <c r="F34" s="158">
        <f>ROUND((SUM(BF117:BF141)),  2)</f>
        <v>0</v>
      </c>
      <c r="G34" s="35"/>
      <c r="H34" s="35"/>
      <c r="I34" s="159">
        <v>0.14999999999999999</v>
      </c>
      <c r="J34" s="158">
        <f>ROUND(((SUM(BF117:BF141))*I34),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40</v>
      </c>
      <c r="F35" s="158">
        <f>ROUND((SUM(BG117:BG141)),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41</v>
      </c>
      <c r="F36" s="158">
        <f>ROUND((SUM(BH117:BH141)),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42</v>
      </c>
      <c r="F37" s="158">
        <f>ROUND((SUM(BI117:BI141)),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60"/>
      <c r="D39" s="161" t="s">
        <v>43</v>
      </c>
      <c r="E39" s="162"/>
      <c r="F39" s="162"/>
      <c r="G39" s="163" t="s">
        <v>44</v>
      </c>
      <c r="H39" s="164" t="s">
        <v>45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I41" s="133"/>
      <c r="L41" s="17"/>
    </row>
    <row r="42" hidden="1" s="1" customFormat="1" ht="14.4" customHeight="1">
      <c r="B42" s="17"/>
      <c r="I42" s="133"/>
      <c r="L42" s="17"/>
    </row>
    <row r="43" hidden="1" s="1" customFormat="1" ht="14.4" customHeight="1">
      <c r="B43" s="17"/>
      <c r="I43" s="133"/>
      <c r="L43" s="17"/>
    </row>
    <row r="44" hidden="1" s="1" customFormat="1" ht="14.4" customHeight="1">
      <c r="B44" s="17"/>
      <c r="I44" s="133"/>
      <c r="L44" s="17"/>
    </row>
    <row r="45" hidden="1" s="1" customFormat="1" ht="14.4" customHeight="1">
      <c r="B45" s="17"/>
      <c r="I45" s="133"/>
      <c r="L45" s="17"/>
    </row>
    <row r="46" hidden="1" s="1" customFormat="1" ht="14.4" customHeight="1">
      <c r="B46" s="17"/>
      <c r="I46" s="133"/>
      <c r="L46" s="17"/>
    </row>
    <row r="47" hidden="1" s="1" customFormat="1" ht="14.4" customHeight="1">
      <c r="B47" s="17"/>
      <c r="I47" s="133"/>
      <c r="L47" s="17"/>
    </row>
    <row r="48" hidden="1" s="1" customFormat="1" ht="14.4" customHeight="1">
      <c r="B48" s="17"/>
      <c r="I48" s="133"/>
      <c r="L48" s="17"/>
    </row>
    <row r="49" hidden="1" s="1" customFormat="1" ht="14.4" customHeight="1">
      <c r="B49" s="17"/>
      <c r="I49" s="133"/>
      <c r="L49" s="17"/>
    </row>
    <row r="50" hidden="1" s="2" customFormat="1" ht="14.4" customHeight="1">
      <c r="B50" s="60"/>
      <c r="D50" s="168" t="s">
        <v>46</v>
      </c>
      <c r="E50" s="169"/>
      <c r="F50" s="169"/>
      <c r="G50" s="168" t="s">
        <v>47</v>
      </c>
      <c r="H50" s="169"/>
      <c r="I50" s="170"/>
      <c r="J50" s="169"/>
      <c r="K50" s="169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4"/>
      <c r="J61" s="175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8" t="s">
        <v>50</v>
      </c>
      <c r="E65" s="176"/>
      <c r="F65" s="176"/>
      <c r="G65" s="168" t="s">
        <v>51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4"/>
      <c r="J76" s="175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117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4" t="str">
        <f>E7</f>
        <v>Oprava EOV a osvětlení na trati Karlovy Vary - Kadaň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115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SO 01 - Karlovy Vary - Dvory-Elektromontáže (ÚOŽI)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144" t="s">
        <v>22</v>
      </c>
      <c r="J89" s="76" t="str">
        <f>IF(J12="","",J12)</f>
        <v>23. 7. 2019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144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144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85" t="s">
        <v>118</v>
      </c>
      <c r="D94" s="186"/>
      <c r="E94" s="186"/>
      <c r="F94" s="186"/>
      <c r="G94" s="186"/>
      <c r="H94" s="186"/>
      <c r="I94" s="187"/>
      <c r="J94" s="188" t="s">
        <v>119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89" t="s">
        <v>120</v>
      </c>
      <c r="D96" s="37"/>
      <c r="E96" s="37"/>
      <c r="F96" s="37"/>
      <c r="G96" s="37"/>
      <c r="H96" s="37"/>
      <c r="I96" s="141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121</v>
      </c>
    </row>
    <row r="97" hidden="1" s="9" customFormat="1" ht="24.96" customHeight="1">
      <c r="A97" s="9"/>
      <c r="B97" s="190"/>
      <c r="C97" s="191"/>
      <c r="D97" s="192" t="s">
        <v>122</v>
      </c>
      <c r="E97" s="193"/>
      <c r="F97" s="193"/>
      <c r="G97" s="193"/>
      <c r="H97" s="193"/>
      <c r="I97" s="194"/>
      <c r="J97" s="195">
        <f>J118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141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180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/>
    <row r="101" hidden="1"/>
    <row r="102" hidden="1"/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183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123</v>
      </c>
      <c r="D104" s="37"/>
      <c r="E104" s="37"/>
      <c r="F104" s="37"/>
      <c r="G104" s="37"/>
      <c r="H104" s="37"/>
      <c r="I104" s="141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141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14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84" t="str">
        <f>E7</f>
        <v>Oprava EOV a osvětlení na trati Karlovy Vary - Kadaň</v>
      </c>
      <c r="F107" s="29"/>
      <c r="G107" s="29"/>
      <c r="H107" s="29"/>
      <c r="I107" s="14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115</v>
      </c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SO 01 - Karlovy Vary - Dvory-Elektromontáže (ÚOŽI)</v>
      </c>
      <c r="F109" s="37"/>
      <c r="G109" s="37"/>
      <c r="H109" s="37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144" t="s">
        <v>22</v>
      </c>
      <c r="J111" s="76" t="str">
        <f>IF(J12="","",J12)</f>
        <v>23. 7. 2019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144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144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97"/>
      <c r="B116" s="198"/>
      <c r="C116" s="199" t="s">
        <v>124</v>
      </c>
      <c r="D116" s="200" t="s">
        <v>58</v>
      </c>
      <c r="E116" s="200" t="s">
        <v>54</v>
      </c>
      <c r="F116" s="200" t="s">
        <v>55</v>
      </c>
      <c r="G116" s="200" t="s">
        <v>125</v>
      </c>
      <c r="H116" s="200" t="s">
        <v>126</v>
      </c>
      <c r="I116" s="201" t="s">
        <v>127</v>
      </c>
      <c r="J116" s="200" t="s">
        <v>119</v>
      </c>
      <c r="K116" s="202" t="s">
        <v>128</v>
      </c>
      <c r="L116" s="203"/>
      <c r="M116" s="97" t="s">
        <v>1</v>
      </c>
      <c r="N116" s="98" t="s">
        <v>37</v>
      </c>
      <c r="O116" s="98" t="s">
        <v>129</v>
      </c>
      <c r="P116" s="98" t="s">
        <v>130</v>
      </c>
      <c r="Q116" s="98" t="s">
        <v>131</v>
      </c>
      <c r="R116" s="98" t="s">
        <v>132</v>
      </c>
      <c r="S116" s="98" t="s">
        <v>133</v>
      </c>
      <c r="T116" s="99" t="s">
        <v>134</v>
      </c>
      <c r="U116" s="197"/>
      <c r="V116" s="197"/>
      <c r="W116" s="197"/>
      <c r="X116" s="197"/>
      <c r="Y116" s="197"/>
      <c r="Z116" s="197"/>
      <c r="AA116" s="197"/>
      <c r="AB116" s="197"/>
      <c r="AC116" s="197"/>
      <c r="AD116" s="197"/>
      <c r="AE116" s="197"/>
    </row>
    <row r="117" s="2" customFormat="1" ht="22.8" customHeight="1">
      <c r="A117" s="35"/>
      <c r="B117" s="36"/>
      <c r="C117" s="104" t="s">
        <v>135</v>
      </c>
      <c r="D117" s="37"/>
      <c r="E117" s="37"/>
      <c r="F117" s="37"/>
      <c r="G117" s="37"/>
      <c r="H117" s="37"/>
      <c r="I117" s="141"/>
      <c r="J117" s="204">
        <f>BK117</f>
        <v>0</v>
      </c>
      <c r="K117" s="37"/>
      <c r="L117" s="41"/>
      <c r="M117" s="100"/>
      <c r="N117" s="205"/>
      <c r="O117" s="101"/>
      <c r="P117" s="206">
        <f>P118</f>
        <v>0</v>
      </c>
      <c r="Q117" s="101"/>
      <c r="R117" s="206">
        <f>R118</f>
        <v>0</v>
      </c>
      <c r="S117" s="101"/>
      <c r="T117" s="207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121</v>
      </c>
      <c r="BK117" s="208">
        <f>BK118</f>
        <v>0</v>
      </c>
    </row>
    <row r="118" s="11" customFormat="1" ht="25.92" customHeight="1">
      <c r="A118" s="11"/>
      <c r="B118" s="209"/>
      <c r="C118" s="210"/>
      <c r="D118" s="211" t="s">
        <v>72</v>
      </c>
      <c r="E118" s="212" t="s">
        <v>136</v>
      </c>
      <c r="F118" s="212" t="s">
        <v>1</v>
      </c>
      <c r="G118" s="210"/>
      <c r="H118" s="210"/>
      <c r="I118" s="213"/>
      <c r="J118" s="214">
        <f>BK118</f>
        <v>0</v>
      </c>
      <c r="K118" s="210"/>
      <c r="L118" s="215"/>
      <c r="M118" s="216"/>
      <c r="N118" s="217"/>
      <c r="O118" s="217"/>
      <c r="P118" s="218">
        <f>SUM(P119:P141)</f>
        <v>0</v>
      </c>
      <c r="Q118" s="217"/>
      <c r="R118" s="218">
        <f>SUM(R119:R141)</f>
        <v>0</v>
      </c>
      <c r="S118" s="217"/>
      <c r="T118" s="219">
        <f>SUM(T119:T141)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20" t="s">
        <v>81</v>
      </c>
      <c r="AT118" s="221" t="s">
        <v>72</v>
      </c>
      <c r="AU118" s="221" t="s">
        <v>73</v>
      </c>
      <c r="AY118" s="220" t="s">
        <v>137</v>
      </c>
      <c r="BK118" s="222">
        <f>SUM(BK119:BK141)</f>
        <v>0</v>
      </c>
    </row>
    <row r="119" s="2" customFormat="1" ht="33" customHeight="1">
      <c r="A119" s="35"/>
      <c r="B119" s="36"/>
      <c r="C119" s="223" t="s">
        <v>81</v>
      </c>
      <c r="D119" s="223" t="s">
        <v>138</v>
      </c>
      <c r="E119" s="224" t="s">
        <v>139</v>
      </c>
      <c r="F119" s="225" t="s">
        <v>140</v>
      </c>
      <c r="G119" s="226" t="s">
        <v>141</v>
      </c>
      <c r="H119" s="227">
        <v>1</v>
      </c>
      <c r="I119" s="228"/>
      <c r="J119" s="229">
        <f>ROUND(I119*H119,2)</f>
        <v>0</v>
      </c>
      <c r="K119" s="225" t="s">
        <v>142</v>
      </c>
      <c r="L119" s="230"/>
      <c r="M119" s="231" t="s">
        <v>1</v>
      </c>
      <c r="N119" s="232" t="s">
        <v>38</v>
      </c>
      <c r="O119" s="88"/>
      <c r="P119" s="233">
        <f>O119*H119</f>
        <v>0</v>
      </c>
      <c r="Q119" s="233">
        <v>0</v>
      </c>
      <c r="R119" s="233">
        <f>Q119*H119</f>
        <v>0</v>
      </c>
      <c r="S119" s="233">
        <v>0</v>
      </c>
      <c r="T119" s="23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35" t="s">
        <v>143</v>
      </c>
      <c r="AT119" s="235" t="s">
        <v>138</v>
      </c>
      <c r="AU119" s="235" t="s">
        <v>81</v>
      </c>
      <c r="AY119" s="14" t="s">
        <v>137</v>
      </c>
      <c r="BE119" s="236">
        <f>IF(N119="základní",J119,0)</f>
        <v>0</v>
      </c>
      <c r="BF119" s="236">
        <f>IF(N119="snížená",J119,0)</f>
        <v>0</v>
      </c>
      <c r="BG119" s="236">
        <f>IF(N119="zákl. přenesená",J119,0)</f>
        <v>0</v>
      </c>
      <c r="BH119" s="236">
        <f>IF(N119="sníž. přenesená",J119,0)</f>
        <v>0</v>
      </c>
      <c r="BI119" s="236">
        <f>IF(N119="nulová",J119,0)</f>
        <v>0</v>
      </c>
      <c r="BJ119" s="14" t="s">
        <v>81</v>
      </c>
      <c r="BK119" s="236">
        <f>ROUND(I119*H119,2)</f>
        <v>0</v>
      </c>
      <c r="BL119" s="14" t="s">
        <v>144</v>
      </c>
      <c r="BM119" s="235" t="s">
        <v>145</v>
      </c>
    </row>
    <row r="120" s="2" customFormat="1">
      <c r="A120" s="35"/>
      <c r="B120" s="36"/>
      <c r="C120" s="37"/>
      <c r="D120" s="237" t="s">
        <v>146</v>
      </c>
      <c r="E120" s="37"/>
      <c r="F120" s="238" t="s">
        <v>147</v>
      </c>
      <c r="G120" s="37"/>
      <c r="H120" s="37"/>
      <c r="I120" s="141"/>
      <c r="J120" s="37"/>
      <c r="K120" s="37"/>
      <c r="L120" s="41"/>
      <c r="M120" s="239"/>
      <c r="N120" s="240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146</v>
      </c>
      <c r="AU120" s="14" t="s">
        <v>81</v>
      </c>
    </row>
    <row r="121" s="2" customFormat="1" ht="16.5" customHeight="1">
      <c r="A121" s="35"/>
      <c r="B121" s="36"/>
      <c r="C121" s="223" t="s">
        <v>83</v>
      </c>
      <c r="D121" s="223" t="s">
        <v>138</v>
      </c>
      <c r="E121" s="224" t="s">
        <v>148</v>
      </c>
      <c r="F121" s="225" t="s">
        <v>149</v>
      </c>
      <c r="G121" s="226" t="s">
        <v>141</v>
      </c>
      <c r="H121" s="227">
        <v>1</v>
      </c>
      <c r="I121" s="228"/>
      <c r="J121" s="229">
        <f>ROUND(I121*H121,2)</f>
        <v>0</v>
      </c>
      <c r="K121" s="225" t="s">
        <v>142</v>
      </c>
      <c r="L121" s="230"/>
      <c r="M121" s="231" t="s">
        <v>1</v>
      </c>
      <c r="N121" s="232" t="s">
        <v>38</v>
      </c>
      <c r="O121" s="88"/>
      <c r="P121" s="233">
        <f>O121*H121</f>
        <v>0</v>
      </c>
      <c r="Q121" s="233">
        <v>0</v>
      </c>
      <c r="R121" s="233">
        <f>Q121*H121</f>
        <v>0</v>
      </c>
      <c r="S121" s="233">
        <v>0</v>
      </c>
      <c r="T121" s="23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35" t="s">
        <v>143</v>
      </c>
      <c r="AT121" s="235" t="s">
        <v>138</v>
      </c>
      <c r="AU121" s="235" t="s">
        <v>81</v>
      </c>
      <c r="AY121" s="14" t="s">
        <v>137</v>
      </c>
      <c r="BE121" s="236">
        <f>IF(N121="základní",J121,0)</f>
        <v>0</v>
      </c>
      <c r="BF121" s="236">
        <f>IF(N121="snížená",J121,0)</f>
        <v>0</v>
      </c>
      <c r="BG121" s="236">
        <f>IF(N121="zákl. přenesená",J121,0)</f>
        <v>0</v>
      </c>
      <c r="BH121" s="236">
        <f>IF(N121="sníž. přenesená",J121,0)</f>
        <v>0</v>
      </c>
      <c r="BI121" s="236">
        <f>IF(N121="nulová",J121,0)</f>
        <v>0</v>
      </c>
      <c r="BJ121" s="14" t="s">
        <v>81</v>
      </c>
      <c r="BK121" s="236">
        <f>ROUND(I121*H121,2)</f>
        <v>0</v>
      </c>
      <c r="BL121" s="14" t="s">
        <v>144</v>
      </c>
      <c r="BM121" s="235" t="s">
        <v>150</v>
      </c>
    </row>
    <row r="122" s="2" customFormat="1">
      <c r="A122" s="35"/>
      <c r="B122" s="36"/>
      <c r="C122" s="37"/>
      <c r="D122" s="237" t="s">
        <v>146</v>
      </c>
      <c r="E122" s="37"/>
      <c r="F122" s="238" t="s">
        <v>151</v>
      </c>
      <c r="G122" s="37"/>
      <c r="H122" s="37"/>
      <c r="I122" s="141"/>
      <c r="J122" s="37"/>
      <c r="K122" s="37"/>
      <c r="L122" s="41"/>
      <c r="M122" s="239"/>
      <c r="N122" s="240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146</v>
      </c>
      <c r="AU122" s="14" t="s">
        <v>81</v>
      </c>
    </row>
    <row r="123" s="2" customFormat="1" ht="21.75" customHeight="1">
      <c r="A123" s="35"/>
      <c r="B123" s="36"/>
      <c r="C123" s="223" t="s">
        <v>152</v>
      </c>
      <c r="D123" s="223" t="s">
        <v>138</v>
      </c>
      <c r="E123" s="224" t="s">
        <v>153</v>
      </c>
      <c r="F123" s="225" t="s">
        <v>154</v>
      </c>
      <c r="G123" s="226" t="s">
        <v>141</v>
      </c>
      <c r="H123" s="227">
        <v>1</v>
      </c>
      <c r="I123" s="228"/>
      <c r="J123" s="229">
        <f>ROUND(I123*H123,2)</f>
        <v>0</v>
      </c>
      <c r="K123" s="225" t="s">
        <v>142</v>
      </c>
      <c r="L123" s="230"/>
      <c r="M123" s="231" t="s">
        <v>1</v>
      </c>
      <c r="N123" s="232" t="s">
        <v>38</v>
      </c>
      <c r="O123" s="88"/>
      <c r="P123" s="233">
        <f>O123*H123</f>
        <v>0</v>
      </c>
      <c r="Q123" s="233">
        <v>0</v>
      </c>
      <c r="R123" s="233">
        <f>Q123*H123</f>
        <v>0</v>
      </c>
      <c r="S123" s="233">
        <v>0</v>
      </c>
      <c r="T123" s="23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5" t="s">
        <v>143</v>
      </c>
      <c r="AT123" s="235" t="s">
        <v>138</v>
      </c>
      <c r="AU123" s="235" t="s">
        <v>81</v>
      </c>
      <c r="AY123" s="14" t="s">
        <v>137</v>
      </c>
      <c r="BE123" s="236">
        <f>IF(N123="základní",J123,0)</f>
        <v>0</v>
      </c>
      <c r="BF123" s="236">
        <f>IF(N123="snížená",J123,0)</f>
        <v>0</v>
      </c>
      <c r="BG123" s="236">
        <f>IF(N123="zákl. přenesená",J123,0)</f>
        <v>0</v>
      </c>
      <c r="BH123" s="236">
        <f>IF(N123="sníž. přenesená",J123,0)</f>
        <v>0</v>
      </c>
      <c r="BI123" s="236">
        <f>IF(N123="nulová",J123,0)</f>
        <v>0</v>
      </c>
      <c r="BJ123" s="14" t="s">
        <v>81</v>
      </c>
      <c r="BK123" s="236">
        <f>ROUND(I123*H123,2)</f>
        <v>0</v>
      </c>
      <c r="BL123" s="14" t="s">
        <v>144</v>
      </c>
      <c r="BM123" s="235" t="s">
        <v>155</v>
      </c>
    </row>
    <row r="124" s="2" customFormat="1" ht="21.75" customHeight="1">
      <c r="A124" s="35"/>
      <c r="B124" s="36"/>
      <c r="C124" s="223" t="s">
        <v>144</v>
      </c>
      <c r="D124" s="223" t="s">
        <v>138</v>
      </c>
      <c r="E124" s="224" t="s">
        <v>156</v>
      </c>
      <c r="F124" s="225" t="s">
        <v>157</v>
      </c>
      <c r="G124" s="226" t="s">
        <v>141</v>
      </c>
      <c r="H124" s="227">
        <v>1</v>
      </c>
      <c r="I124" s="228"/>
      <c r="J124" s="229">
        <f>ROUND(I124*H124,2)</f>
        <v>0</v>
      </c>
      <c r="K124" s="225" t="s">
        <v>142</v>
      </c>
      <c r="L124" s="230"/>
      <c r="M124" s="231" t="s">
        <v>1</v>
      </c>
      <c r="N124" s="232" t="s">
        <v>38</v>
      </c>
      <c r="O124" s="88"/>
      <c r="P124" s="233">
        <f>O124*H124</f>
        <v>0</v>
      </c>
      <c r="Q124" s="233">
        <v>0</v>
      </c>
      <c r="R124" s="233">
        <f>Q124*H124</f>
        <v>0</v>
      </c>
      <c r="S124" s="233">
        <v>0</v>
      </c>
      <c r="T124" s="23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5" t="s">
        <v>143</v>
      </c>
      <c r="AT124" s="235" t="s">
        <v>138</v>
      </c>
      <c r="AU124" s="235" t="s">
        <v>81</v>
      </c>
      <c r="AY124" s="14" t="s">
        <v>137</v>
      </c>
      <c r="BE124" s="236">
        <f>IF(N124="základní",J124,0)</f>
        <v>0</v>
      </c>
      <c r="BF124" s="236">
        <f>IF(N124="snížená",J124,0)</f>
        <v>0</v>
      </c>
      <c r="BG124" s="236">
        <f>IF(N124="zákl. přenesená",J124,0)</f>
        <v>0</v>
      </c>
      <c r="BH124" s="236">
        <f>IF(N124="sníž. přenesená",J124,0)</f>
        <v>0</v>
      </c>
      <c r="BI124" s="236">
        <f>IF(N124="nulová",J124,0)</f>
        <v>0</v>
      </c>
      <c r="BJ124" s="14" t="s">
        <v>81</v>
      </c>
      <c r="BK124" s="236">
        <f>ROUND(I124*H124,2)</f>
        <v>0</v>
      </c>
      <c r="BL124" s="14" t="s">
        <v>144</v>
      </c>
      <c r="BM124" s="235" t="s">
        <v>158</v>
      </c>
    </row>
    <row r="125" s="2" customFormat="1" ht="21.75" customHeight="1">
      <c r="A125" s="35"/>
      <c r="B125" s="36"/>
      <c r="C125" s="223" t="s">
        <v>159</v>
      </c>
      <c r="D125" s="223" t="s">
        <v>138</v>
      </c>
      <c r="E125" s="224" t="s">
        <v>160</v>
      </c>
      <c r="F125" s="225" t="s">
        <v>161</v>
      </c>
      <c r="G125" s="226" t="s">
        <v>141</v>
      </c>
      <c r="H125" s="227">
        <v>1</v>
      </c>
      <c r="I125" s="228"/>
      <c r="J125" s="229">
        <f>ROUND(I125*H125,2)</f>
        <v>0</v>
      </c>
      <c r="K125" s="225" t="s">
        <v>162</v>
      </c>
      <c r="L125" s="230"/>
      <c r="M125" s="231" t="s">
        <v>1</v>
      </c>
      <c r="N125" s="232" t="s">
        <v>38</v>
      </c>
      <c r="O125" s="88"/>
      <c r="P125" s="233">
        <f>O125*H125</f>
        <v>0</v>
      </c>
      <c r="Q125" s="233">
        <v>0</v>
      </c>
      <c r="R125" s="233">
        <f>Q125*H125</f>
        <v>0</v>
      </c>
      <c r="S125" s="233">
        <v>0</v>
      </c>
      <c r="T125" s="23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5" t="s">
        <v>163</v>
      </c>
      <c r="AT125" s="235" t="s">
        <v>138</v>
      </c>
      <c r="AU125" s="235" t="s">
        <v>81</v>
      </c>
      <c r="AY125" s="14" t="s">
        <v>137</v>
      </c>
      <c r="BE125" s="236">
        <f>IF(N125="základní",J125,0)</f>
        <v>0</v>
      </c>
      <c r="BF125" s="236">
        <f>IF(N125="snížená",J125,0)</f>
        <v>0</v>
      </c>
      <c r="BG125" s="236">
        <f>IF(N125="zákl. přenesená",J125,0)</f>
        <v>0</v>
      </c>
      <c r="BH125" s="236">
        <f>IF(N125="sníž. přenesená",J125,0)</f>
        <v>0</v>
      </c>
      <c r="BI125" s="236">
        <f>IF(N125="nulová",J125,0)</f>
        <v>0</v>
      </c>
      <c r="BJ125" s="14" t="s">
        <v>81</v>
      </c>
      <c r="BK125" s="236">
        <f>ROUND(I125*H125,2)</f>
        <v>0</v>
      </c>
      <c r="BL125" s="14" t="s">
        <v>163</v>
      </c>
      <c r="BM125" s="235" t="s">
        <v>164</v>
      </c>
    </row>
    <row r="126" s="2" customFormat="1" ht="21.75" customHeight="1">
      <c r="A126" s="35"/>
      <c r="B126" s="36"/>
      <c r="C126" s="223" t="s">
        <v>165</v>
      </c>
      <c r="D126" s="223" t="s">
        <v>138</v>
      </c>
      <c r="E126" s="224" t="s">
        <v>166</v>
      </c>
      <c r="F126" s="225" t="s">
        <v>167</v>
      </c>
      <c r="G126" s="226" t="s">
        <v>141</v>
      </c>
      <c r="H126" s="227">
        <v>1</v>
      </c>
      <c r="I126" s="228"/>
      <c r="J126" s="229">
        <f>ROUND(I126*H126,2)</f>
        <v>0</v>
      </c>
      <c r="K126" s="225" t="s">
        <v>142</v>
      </c>
      <c r="L126" s="230"/>
      <c r="M126" s="231" t="s">
        <v>1</v>
      </c>
      <c r="N126" s="232" t="s">
        <v>38</v>
      </c>
      <c r="O126" s="88"/>
      <c r="P126" s="233">
        <f>O126*H126</f>
        <v>0</v>
      </c>
      <c r="Q126" s="233">
        <v>0</v>
      </c>
      <c r="R126" s="233">
        <f>Q126*H126</f>
        <v>0</v>
      </c>
      <c r="S126" s="233">
        <v>0</v>
      </c>
      <c r="T126" s="23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5" t="s">
        <v>143</v>
      </c>
      <c r="AT126" s="235" t="s">
        <v>138</v>
      </c>
      <c r="AU126" s="235" t="s">
        <v>81</v>
      </c>
      <c r="AY126" s="14" t="s">
        <v>137</v>
      </c>
      <c r="BE126" s="236">
        <f>IF(N126="základní",J126,0)</f>
        <v>0</v>
      </c>
      <c r="BF126" s="236">
        <f>IF(N126="snížená",J126,0)</f>
        <v>0</v>
      </c>
      <c r="BG126" s="236">
        <f>IF(N126="zákl. přenesená",J126,0)</f>
        <v>0</v>
      </c>
      <c r="BH126" s="236">
        <f>IF(N126="sníž. přenesená",J126,0)</f>
        <v>0</v>
      </c>
      <c r="BI126" s="236">
        <f>IF(N126="nulová",J126,0)</f>
        <v>0</v>
      </c>
      <c r="BJ126" s="14" t="s">
        <v>81</v>
      </c>
      <c r="BK126" s="236">
        <f>ROUND(I126*H126,2)</f>
        <v>0</v>
      </c>
      <c r="BL126" s="14" t="s">
        <v>144</v>
      </c>
      <c r="BM126" s="235" t="s">
        <v>168</v>
      </c>
    </row>
    <row r="127" s="2" customFormat="1" ht="21.75" customHeight="1">
      <c r="A127" s="35"/>
      <c r="B127" s="36"/>
      <c r="C127" s="223" t="s">
        <v>169</v>
      </c>
      <c r="D127" s="223" t="s">
        <v>138</v>
      </c>
      <c r="E127" s="224" t="s">
        <v>170</v>
      </c>
      <c r="F127" s="225" t="s">
        <v>171</v>
      </c>
      <c r="G127" s="226" t="s">
        <v>141</v>
      </c>
      <c r="H127" s="227">
        <v>1</v>
      </c>
      <c r="I127" s="228"/>
      <c r="J127" s="229">
        <f>ROUND(I127*H127,2)</f>
        <v>0</v>
      </c>
      <c r="K127" s="225" t="s">
        <v>142</v>
      </c>
      <c r="L127" s="230"/>
      <c r="M127" s="231" t="s">
        <v>1</v>
      </c>
      <c r="N127" s="232" t="s">
        <v>38</v>
      </c>
      <c r="O127" s="88"/>
      <c r="P127" s="233">
        <f>O127*H127</f>
        <v>0</v>
      </c>
      <c r="Q127" s="233">
        <v>0</v>
      </c>
      <c r="R127" s="233">
        <f>Q127*H127</f>
        <v>0</v>
      </c>
      <c r="S127" s="233">
        <v>0</v>
      </c>
      <c r="T127" s="23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5" t="s">
        <v>143</v>
      </c>
      <c r="AT127" s="235" t="s">
        <v>138</v>
      </c>
      <c r="AU127" s="235" t="s">
        <v>81</v>
      </c>
      <c r="AY127" s="14" t="s">
        <v>137</v>
      </c>
      <c r="BE127" s="236">
        <f>IF(N127="základní",J127,0)</f>
        <v>0</v>
      </c>
      <c r="BF127" s="236">
        <f>IF(N127="snížená",J127,0)</f>
        <v>0</v>
      </c>
      <c r="BG127" s="236">
        <f>IF(N127="zákl. přenesená",J127,0)</f>
        <v>0</v>
      </c>
      <c r="BH127" s="236">
        <f>IF(N127="sníž. přenesená",J127,0)</f>
        <v>0</v>
      </c>
      <c r="BI127" s="236">
        <f>IF(N127="nulová",J127,0)</f>
        <v>0</v>
      </c>
      <c r="BJ127" s="14" t="s">
        <v>81</v>
      </c>
      <c r="BK127" s="236">
        <f>ROUND(I127*H127,2)</f>
        <v>0</v>
      </c>
      <c r="BL127" s="14" t="s">
        <v>144</v>
      </c>
      <c r="BM127" s="235" t="s">
        <v>172</v>
      </c>
    </row>
    <row r="128" s="2" customFormat="1" ht="21.75" customHeight="1">
      <c r="A128" s="35"/>
      <c r="B128" s="36"/>
      <c r="C128" s="223" t="s">
        <v>143</v>
      </c>
      <c r="D128" s="223" t="s">
        <v>138</v>
      </c>
      <c r="E128" s="224" t="s">
        <v>173</v>
      </c>
      <c r="F128" s="225" t="s">
        <v>174</v>
      </c>
      <c r="G128" s="226" t="s">
        <v>141</v>
      </c>
      <c r="H128" s="227">
        <v>4</v>
      </c>
      <c r="I128" s="228"/>
      <c r="J128" s="229">
        <f>ROUND(I128*H128,2)</f>
        <v>0</v>
      </c>
      <c r="K128" s="225" t="s">
        <v>142</v>
      </c>
      <c r="L128" s="230"/>
      <c r="M128" s="231" t="s">
        <v>1</v>
      </c>
      <c r="N128" s="232" t="s">
        <v>38</v>
      </c>
      <c r="O128" s="88"/>
      <c r="P128" s="233">
        <f>O128*H128</f>
        <v>0</v>
      </c>
      <c r="Q128" s="233">
        <v>0</v>
      </c>
      <c r="R128" s="233">
        <f>Q128*H128</f>
        <v>0</v>
      </c>
      <c r="S128" s="233">
        <v>0</v>
      </c>
      <c r="T128" s="23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5" t="s">
        <v>143</v>
      </c>
      <c r="AT128" s="235" t="s">
        <v>138</v>
      </c>
      <c r="AU128" s="235" t="s">
        <v>81</v>
      </c>
      <c r="AY128" s="14" t="s">
        <v>137</v>
      </c>
      <c r="BE128" s="236">
        <f>IF(N128="základní",J128,0)</f>
        <v>0</v>
      </c>
      <c r="BF128" s="236">
        <f>IF(N128="snížená",J128,0)</f>
        <v>0</v>
      </c>
      <c r="BG128" s="236">
        <f>IF(N128="zákl. přenesená",J128,0)</f>
        <v>0</v>
      </c>
      <c r="BH128" s="236">
        <f>IF(N128="sníž. přenesená",J128,0)</f>
        <v>0</v>
      </c>
      <c r="BI128" s="236">
        <f>IF(N128="nulová",J128,0)</f>
        <v>0</v>
      </c>
      <c r="BJ128" s="14" t="s">
        <v>81</v>
      </c>
      <c r="BK128" s="236">
        <f>ROUND(I128*H128,2)</f>
        <v>0</v>
      </c>
      <c r="BL128" s="14" t="s">
        <v>144</v>
      </c>
      <c r="BM128" s="235" t="s">
        <v>175</v>
      </c>
    </row>
    <row r="129" s="12" customFormat="1">
      <c r="A129" s="12"/>
      <c r="B129" s="241"/>
      <c r="C129" s="242"/>
      <c r="D129" s="237" t="s">
        <v>176</v>
      </c>
      <c r="E129" s="242"/>
      <c r="F129" s="243" t="s">
        <v>177</v>
      </c>
      <c r="G129" s="242"/>
      <c r="H129" s="244">
        <v>4</v>
      </c>
      <c r="I129" s="245"/>
      <c r="J129" s="242"/>
      <c r="K129" s="242"/>
      <c r="L129" s="246"/>
      <c r="M129" s="247"/>
      <c r="N129" s="248"/>
      <c r="O129" s="248"/>
      <c r="P129" s="248"/>
      <c r="Q129" s="248"/>
      <c r="R129" s="248"/>
      <c r="S129" s="248"/>
      <c r="T129" s="249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50" t="s">
        <v>176</v>
      </c>
      <c r="AU129" s="250" t="s">
        <v>81</v>
      </c>
      <c r="AV129" s="12" t="s">
        <v>83</v>
      </c>
      <c r="AW129" s="12" t="s">
        <v>4</v>
      </c>
      <c r="AX129" s="12" t="s">
        <v>81</v>
      </c>
      <c r="AY129" s="250" t="s">
        <v>137</v>
      </c>
    </row>
    <row r="130" s="2" customFormat="1" ht="21.75" customHeight="1">
      <c r="A130" s="35"/>
      <c r="B130" s="36"/>
      <c r="C130" s="251" t="s">
        <v>178</v>
      </c>
      <c r="D130" s="251" t="s">
        <v>179</v>
      </c>
      <c r="E130" s="252" t="s">
        <v>180</v>
      </c>
      <c r="F130" s="253" t="s">
        <v>181</v>
      </c>
      <c r="G130" s="254" t="s">
        <v>141</v>
      </c>
      <c r="H130" s="255">
        <v>1</v>
      </c>
      <c r="I130" s="256"/>
      <c r="J130" s="257">
        <f>ROUND(I130*H130,2)</f>
        <v>0</v>
      </c>
      <c r="K130" s="253" t="s">
        <v>142</v>
      </c>
      <c r="L130" s="41"/>
      <c r="M130" s="258" t="s">
        <v>1</v>
      </c>
      <c r="N130" s="259" t="s">
        <v>38</v>
      </c>
      <c r="O130" s="88"/>
      <c r="P130" s="233">
        <f>O130*H130</f>
        <v>0</v>
      </c>
      <c r="Q130" s="233">
        <v>0</v>
      </c>
      <c r="R130" s="233">
        <f>Q130*H130</f>
        <v>0</v>
      </c>
      <c r="S130" s="233">
        <v>0</v>
      </c>
      <c r="T130" s="23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5" t="s">
        <v>182</v>
      </c>
      <c r="AT130" s="235" t="s">
        <v>179</v>
      </c>
      <c r="AU130" s="235" t="s">
        <v>81</v>
      </c>
      <c r="AY130" s="14" t="s">
        <v>137</v>
      </c>
      <c r="BE130" s="236">
        <f>IF(N130="základní",J130,0)</f>
        <v>0</v>
      </c>
      <c r="BF130" s="236">
        <f>IF(N130="snížená",J130,0)</f>
        <v>0</v>
      </c>
      <c r="BG130" s="236">
        <f>IF(N130="zákl. přenesená",J130,0)</f>
        <v>0</v>
      </c>
      <c r="BH130" s="236">
        <f>IF(N130="sníž. přenesená",J130,0)</f>
        <v>0</v>
      </c>
      <c r="BI130" s="236">
        <f>IF(N130="nulová",J130,0)</f>
        <v>0</v>
      </c>
      <c r="BJ130" s="14" t="s">
        <v>81</v>
      </c>
      <c r="BK130" s="236">
        <f>ROUND(I130*H130,2)</f>
        <v>0</v>
      </c>
      <c r="BL130" s="14" t="s">
        <v>182</v>
      </c>
      <c r="BM130" s="235" t="s">
        <v>183</v>
      </c>
    </row>
    <row r="131" s="2" customFormat="1" ht="21.75" customHeight="1">
      <c r="A131" s="35"/>
      <c r="B131" s="36"/>
      <c r="C131" s="251" t="s">
        <v>184</v>
      </c>
      <c r="D131" s="251" t="s">
        <v>179</v>
      </c>
      <c r="E131" s="252" t="s">
        <v>185</v>
      </c>
      <c r="F131" s="253" t="s">
        <v>186</v>
      </c>
      <c r="G131" s="254" t="s">
        <v>141</v>
      </c>
      <c r="H131" s="255">
        <v>1</v>
      </c>
      <c r="I131" s="256"/>
      <c r="J131" s="257">
        <f>ROUND(I131*H131,2)</f>
        <v>0</v>
      </c>
      <c r="K131" s="253" t="s">
        <v>142</v>
      </c>
      <c r="L131" s="41"/>
      <c r="M131" s="258" t="s">
        <v>1</v>
      </c>
      <c r="N131" s="259" t="s">
        <v>38</v>
      </c>
      <c r="O131" s="88"/>
      <c r="P131" s="233">
        <f>O131*H131</f>
        <v>0</v>
      </c>
      <c r="Q131" s="233">
        <v>0</v>
      </c>
      <c r="R131" s="233">
        <f>Q131*H131</f>
        <v>0</v>
      </c>
      <c r="S131" s="233">
        <v>0</v>
      </c>
      <c r="T131" s="23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5" t="s">
        <v>182</v>
      </c>
      <c r="AT131" s="235" t="s">
        <v>179</v>
      </c>
      <c r="AU131" s="235" t="s">
        <v>81</v>
      </c>
      <c r="AY131" s="14" t="s">
        <v>137</v>
      </c>
      <c r="BE131" s="236">
        <f>IF(N131="základní",J131,0)</f>
        <v>0</v>
      </c>
      <c r="BF131" s="236">
        <f>IF(N131="snížená",J131,0)</f>
        <v>0</v>
      </c>
      <c r="BG131" s="236">
        <f>IF(N131="zákl. přenesená",J131,0)</f>
        <v>0</v>
      </c>
      <c r="BH131" s="236">
        <f>IF(N131="sníž. přenesená",J131,0)</f>
        <v>0</v>
      </c>
      <c r="BI131" s="236">
        <f>IF(N131="nulová",J131,0)</f>
        <v>0</v>
      </c>
      <c r="BJ131" s="14" t="s">
        <v>81</v>
      </c>
      <c r="BK131" s="236">
        <f>ROUND(I131*H131,2)</f>
        <v>0</v>
      </c>
      <c r="BL131" s="14" t="s">
        <v>182</v>
      </c>
      <c r="BM131" s="235" t="s">
        <v>187</v>
      </c>
    </row>
    <row r="132" s="2" customFormat="1" ht="21.75" customHeight="1">
      <c r="A132" s="35"/>
      <c r="B132" s="36"/>
      <c r="C132" s="251" t="s">
        <v>188</v>
      </c>
      <c r="D132" s="251" t="s">
        <v>179</v>
      </c>
      <c r="E132" s="252" t="s">
        <v>189</v>
      </c>
      <c r="F132" s="253" t="s">
        <v>190</v>
      </c>
      <c r="G132" s="254" t="s">
        <v>141</v>
      </c>
      <c r="H132" s="255">
        <v>1</v>
      </c>
      <c r="I132" s="256"/>
      <c r="J132" s="257">
        <f>ROUND(I132*H132,2)</f>
        <v>0</v>
      </c>
      <c r="K132" s="253" t="s">
        <v>142</v>
      </c>
      <c r="L132" s="41"/>
      <c r="M132" s="258" t="s">
        <v>1</v>
      </c>
      <c r="N132" s="259" t="s">
        <v>38</v>
      </c>
      <c r="O132" s="88"/>
      <c r="P132" s="233">
        <f>O132*H132</f>
        <v>0</v>
      </c>
      <c r="Q132" s="233">
        <v>0</v>
      </c>
      <c r="R132" s="233">
        <f>Q132*H132</f>
        <v>0</v>
      </c>
      <c r="S132" s="233">
        <v>0</v>
      </c>
      <c r="T132" s="23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5" t="s">
        <v>182</v>
      </c>
      <c r="AT132" s="235" t="s">
        <v>179</v>
      </c>
      <c r="AU132" s="235" t="s">
        <v>81</v>
      </c>
      <c r="AY132" s="14" t="s">
        <v>137</v>
      </c>
      <c r="BE132" s="236">
        <f>IF(N132="základní",J132,0)</f>
        <v>0</v>
      </c>
      <c r="BF132" s="236">
        <f>IF(N132="snížená",J132,0)</f>
        <v>0</v>
      </c>
      <c r="BG132" s="236">
        <f>IF(N132="zákl. přenesená",J132,0)</f>
        <v>0</v>
      </c>
      <c r="BH132" s="236">
        <f>IF(N132="sníž. přenesená",J132,0)</f>
        <v>0</v>
      </c>
      <c r="BI132" s="236">
        <f>IF(N132="nulová",J132,0)</f>
        <v>0</v>
      </c>
      <c r="BJ132" s="14" t="s">
        <v>81</v>
      </c>
      <c r="BK132" s="236">
        <f>ROUND(I132*H132,2)</f>
        <v>0</v>
      </c>
      <c r="BL132" s="14" t="s">
        <v>182</v>
      </c>
      <c r="BM132" s="235" t="s">
        <v>191</v>
      </c>
    </row>
    <row r="133" s="2" customFormat="1" ht="44.25" customHeight="1">
      <c r="A133" s="35"/>
      <c r="B133" s="36"/>
      <c r="C133" s="251" t="s">
        <v>192</v>
      </c>
      <c r="D133" s="251" t="s">
        <v>179</v>
      </c>
      <c r="E133" s="252" t="s">
        <v>193</v>
      </c>
      <c r="F133" s="253" t="s">
        <v>194</v>
      </c>
      <c r="G133" s="254" t="s">
        <v>141</v>
      </c>
      <c r="H133" s="255">
        <v>1</v>
      </c>
      <c r="I133" s="256"/>
      <c r="J133" s="257">
        <f>ROUND(I133*H133,2)</f>
        <v>0</v>
      </c>
      <c r="K133" s="253" t="s">
        <v>142</v>
      </c>
      <c r="L133" s="41"/>
      <c r="M133" s="258" t="s">
        <v>1</v>
      </c>
      <c r="N133" s="259" t="s">
        <v>38</v>
      </c>
      <c r="O133" s="88"/>
      <c r="P133" s="233">
        <f>O133*H133</f>
        <v>0</v>
      </c>
      <c r="Q133" s="233">
        <v>0</v>
      </c>
      <c r="R133" s="233">
        <f>Q133*H133</f>
        <v>0</v>
      </c>
      <c r="S133" s="233">
        <v>0</v>
      </c>
      <c r="T133" s="23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5" t="s">
        <v>144</v>
      </c>
      <c r="AT133" s="235" t="s">
        <v>179</v>
      </c>
      <c r="AU133" s="235" t="s">
        <v>81</v>
      </c>
      <c r="AY133" s="14" t="s">
        <v>137</v>
      </c>
      <c r="BE133" s="236">
        <f>IF(N133="základní",J133,0)</f>
        <v>0</v>
      </c>
      <c r="BF133" s="236">
        <f>IF(N133="snížená",J133,0)</f>
        <v>0</v>
      </c>
      <c r="BG133" s="236">
        <f>IF(N133="zákl. přenesená",J133,0)</f>
        <v>0</v>
      </c>
      <c r="BH133" s="236">
        <f>IF(N133="sníž. přenesená",J133,0)</f>
        <v>0</v>
      </c>
      <c r="BI133" s="236">
        <f>IF(N133="nulová",J133,0)</f>
        <v>0</v>
      </c>
      <c r="BJ133" s="14" t="s">
        <v>81</v>
      </c>
      <c r="BK133" s="236">
        <f>ROUND(I133*H133,2)</f>
        <v>0</v>
      </c>
      <c r="BL133" s="14" t="s">
        <v>144</v>
      </c>
      <c r="BM133" s="235" t="s">
        <v>195</v>
      </c>
    </row>
    <row r="134" s="2" customFormat="1" ht="44.25" customHeight="1">
      <c r="A134" s="35"/>
      <c r="B134" s="36"/>
      <c r="C134" s="251" t="s">
        <v>196</v>
      </c>
      <c r="D134" s="251" t="s">
        <v>179</v>
      </c>
      <c r="E134" s="252" t="s">
        <v>197</v>
      </c>
      <c r="F134" s="253" t="s">
        <v>198</v>
      </c>
      <c r="G134" s="254" t="s">
        <v>141</v>
      </c>
      <c r="H134" s="255">
        <v>4</v>
      </c>
      <c r="I134" s="256"/>
      <c r="J134" s="257">
        <f>ROUND(I134*H134,2)</f>
        <v>0</v>
      </c>
      <c r="K134" s="253" t="s">
        <v>142</v>
      </c>
      <c r="L134" s="41"/>
      <c r="M134" s="258" t="s">
        <v>1</v>
      </c>
      <c r="N134" s="259" t="s">
        <v>38</v>
      </c>
      <c r="O134" s="88"/>
      <c r="P134" s="233">
        <f>O134*H134</f>
        <v>0</v>
      </c>
      <c r="Q134" s="233">
        <v>0</v>
      </c>
      <c r="R134" s="233">
        <f>Q134*H134</f>
        <v>0</v>
      </c>
      <c r="S134" s="233">
        <v>0</v>
      </c>
      <c r="T134" s="23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5" t="s">
        <v>182</v>
      </c>
      <c r="AT134" s="235" t="s">
        <v>179</v>
      </c>
      <c r="AU134" s="235" t="s">
        <v>81</v>
      </c>
      <c r="AY134" s="14" t="s">
        <v>137</v>
      </c>
      <c r="BE134" s="236">
        <f>IF(N134="základní",J134,0)</f>
        <v>0</v>
      </c>
      <c r="BF134" s="236">
        <f>IF(N134="snížená",J134,0)</f>
        <v>0</v>
      </c>
      <c r="BG134" s="236">
        <f>IF(N134="zákl. přenesená",J134,0)</f>
        <v>0</v>
      </c>
      <c r="BH134" s="236">
        <f>IF(N134="sníž. přenesená",J134,0)</f>
        <v>0</v>
      </c>
      <c r="BI134" s="236">
        <f>IF(N134="nulová",J134,0)</f>
        <v>0</v>
      </c>
      <c r="BJ134" s="14" t="s">
        <v>81</v>
      </c>
      <c r="BK134" s="236">
        <f>ROUND(I134*H134,2)</f>
        <v>0</v>
      </c>
      <c r="BL134" s="14" t="s">
        <v>182</v>
      </c>
      <c r="BM134" s="235" t="s">
        <v>199</v>
      </c>
    </row>
    <row r="135" s="2" customFormat="1" ht="55.5" customHeight="1">
      <c r="A135" s="35"/>
      <c r="B135" s="36"/>
      <c r="C135" s="251" t="s">
        <v>200</v>
      </c>
      <c r="D135" s="251" t="s">
        <v>179</v>
      </c>
      <c r="E135" s="252" t="s">
        <v>201</v>
      </c>
      <c r="F135" s="253" t="s">
        <v>202</v>
      </c>
      <c r="G135" s="254" t="s">
        <v>141</v>
      </c>
      <c r="H135" s="255">
        <v>1</v>
      </c>
      <c r="I135" s="256"/>
      <c r="J135" s="257">
        <f>ROUND(I135*H135,2)</f>
        <v>0</v>
      </c>
      <c r="K135" s="253" t="s">
        <v>142</v>
      </c>
      <c r="L135" s="41"/>
      <c r="M135" s="258" t="s">
        <v>1</v>
      </c>
      <c r="N135" s="259" t="s">
        <v>38</v>
      </c>
      <c r="O135" s="88"/>
      <c r="P135" s="233">
        <f>O135*H135</f>
        <v>0</v>
      </c>
      <c r="Q135" s="233">
        <v>0</v>
      </c>
      <c r="R135" s="233">
        <f>Q135*H135</f>
        <v>0</v>
      </c>
      <c r="S135" s="233">
        <v>0</v>
      </c>
      <c r="T135" s="23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5" t="s">
        <v>182</v>
      </c>
      <c r="AT135" s="235" t="s">
        <v>179</v>
      </c>
      <c r="AU135" s="235" t="s">
        <v>81</v>
      </c>
      <c r="AY135" s="14" t="s">
        <v>137</v>
      </c>
      <c r="BE135" s="236">
        <f>IF(N135="základní",J135,0)</f>
        <v>0</v>
      </c>
      <c r="BF135" s="236">
        <f>IF(N135="snížená",J135,0)</f>
        <v>0</v>
      </c>
      <c r="BG135" s="236">
        <f>IF(N135="zákl. přenesená",J135,0)</f>
        <v>0</v>
      </c>
      <c r="BH135" s="236">
        <f>IF(N135="sníž. přenesená",J135,0)</f>
        <v>0</v>
      </c>
      <c r="BI135" s="236">
        <f>IF(N135="nulová",J135,0)</f>
        <v>0</v>
      </c>
      <c r="BJ135" s="14" t="s">
        <v>81</v>
      </c>
      <c r="BK135" s="236">
        <f>ROUND(I135*H135,2)</f>
        <v>0</v>
      </c>
      <c r="BL135" s="14" t="s">
        <v>182</v>
      </c>
      <c r="BM135" s="235" t="s">
        <v>203</v>
      </c>
    </row>
    <row r="136" s="2" customFormat="1" ht="21.75" customHeight="1">
      <c r="A136" s="35"/>
      <c r="B136" s="36"/>
      <c r="C136" s="251" t="s">
        <v>8</v>
      </c>
      <c r="D136" s="251" t="s">
        <v>179</v>
      </c>
      <c r="E136" s="252" t="s">
        <v>204</v>
      </c>
      <c r="F136" s="253" t="s">
        <v>205</v>
      </c>
      <c r="G136" s="254" t="s">
        <v>141</v>
      </c>
      <c r="H136" s="255">
        <v>1</v>
      </c>
      <c r="I136" s="256"/>
      <c r="J136" s="257">
        <f>ROUND(I136*H136,2)</f>
        <v>0</v>
      </c>
      <c r="K136" s="253" t="s">
        <v>142</v>
      </c>
      <c r="L136" s="41"/>
      <c r="M136" s="258" t="s">
        <v>1</v>
      </c>
      <c r="N136" s="259" t="s">
        <v>38</v>
      </c>
      <c r="O136" s="88"/>
      <c r="P136" s="233">
        <f>O136*H136</f>
        <v>0</v>
      </c>
      <c r="Q136" s="233">
        <v>0</v>
      </c>
      <c r="R136" s="233">
        <f>Q136*H136</f>
        <v>0</v>
      </c>
      <c r="S136" s="233">
        <v>0</v>
      </c>
      <c r="T136" s="23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5" t="s">
        <v>182</v>
      </c>
      <c r="AT136" s="235" t="s">
        <v>179</v>
      </c>
      <c r="AU136" s="235" t="s">
        <v>81</v>
      </c>
      <c r="AY136" s="14" t="s">
        <v>137</v>
      </c>
      <c r="BE136" s="236">
        <f>IF(N136="základní",J136,0)</f>
        <v>0</v>
      </c>
      <c r="BF136" s="236">
        <f>IF(N136="snížená",J136,0)</f>
        <v>0</v>
      </c>
      <c r="BG136" s="236">
        <f>IF(N136="zákl. přenesená",J136,0)</f>
        <v>0</v>
      </c>
      <c r="BH136" s="236">
        <f>IF(N136="sníž. přenesená",J136,0)</f>
        <v>0</v>
      </c>
      <c r="BI136" s="236">
        <f>IF(N136="nulová",J136,0)</f>
        <v>0</v>
      </c>
      <c r="BJ136" s="14" t="s">
        <v>81</v>
      </c>
      <c r="BK136" s="236">
        <f>ROUND(I136*H136,2)</f>
        <v>0</v>
      </c>
      <c r="BL136" s="14" t="s">
        <v>182</v>
      </c>
      <c r="BM136" s="235" t="s">
        <v>206</v>
      </c>
    </row>
    <row r="137" s="2" customFormat="1" ht="21.75" customHeight="1">
      <c r="A137" s="35"/>
      <c r="B137" s="36"/>
      <c r="C137" s="251" t="s">
        <v>207</v>
      </c>
      <c r="D137" s="251" t="s">
        <v>179</v>
      </c>
      <c r="E137" s="252" t="s">
        <v>208</v>
      </c>
      <c r="F137" s="253" t="s">
        <v>209</v>
      </c>
      <c r="G137" s="254" t="s">
        <v>141</v>
      </c>
      <c r="H137" s="255">
        <v>1</v>
      </c>
      <c r="I137" s="256"/>
      <c r="J137" s="257">
        <f>ROUND(I137*H137,2)</f>
        <v>0</v>
      </c>
      <c r="K137" s="253" t="s">
        <v>142</v>
      </c>
      <c r="L137" s="41"/>
      <c r="M137" s="258" t="s">
        <v>1</v>
      </c>
      <c r="N137" s="259" t="s">
        <v>38</v>
      </c>
      <c r="O137" s="88"/>
      <c r="P137" s="233">
        <f>O137*H137</f>
        <v>0</v>
      </c>
      <c r="Q137" s="233">
        <v>0</v>
      </c>
      <c r="R137" s="233">
        <f>Q137*H137</f>
        <v>0</v>
      </c>
      <c r="S137" s="233">
        <v>0</v>
      </c>
      <c r="T137" s="23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5" t="s">
        <v>182</v>
      </c>
      <c r="AT137" s="235" t="s">
        <v>179</v>
      </c>
      <c r="AU137" s="235" t="s">
        <v>81</v>
      </c>
      <c r="AY137" s="14" t="s">
        <v>137</v>
      </c>
      <c r="BE137" s="236">
        <f>IF(N137="základní",J137,0)</f>
        <v>0</v>
      </c>
      <c r="BF137" s="236">
        <f>IF(N137="snížená",J137,0)</f>
        <v>0</v>
      </c>
      <c r="BG137" s="236">
        <f>IF(N137="zákl. přenesená",J137,0)</f>
        <v>0</v>
      </c>
      <c r="BH137" s="236">
        <f>IF(N137="sníž. přenesená",J137,0)</f>
        <v>0</v>
      </c>
      <c r="BI137" s="236">
        <f>IF(N137="nulová",J137,0)</f>
        <v>0</v>
      </c>
      <c r="BJ137" s="14" t="s">
        <v>81</v>
      </c>
      <c r="BK137" s="236">
        <f>ROUND(I137*H137,2)</f>
        <v>0</v>
      </c>
      <c r="BL137" s="14" t="s">
        <v>182</v>
      </c>
      <c r="BM137" s="235" t="s">
        <v>210</v>
      </c>
    </row>
    <row r="138" s="2" customFormat="1" ht="111.75" customHeight="1">
      <c r="A138" s="35"/>
      <c r="B138" s="36"/>
      <c r="C138" s="251" t="s">
        <v>211</v>
      </c>
      <c r="D138" s="251" t="s">
        <v>179</v>
      </c>
      <c r="E138" s="252" t="s">
        <v>212</v>
      </c>
      <c r="F138" s="253" t="s">
        <v>213</v>
      </c>
      <c r="G138" s="254" t="s">
        <v>214</v>
      </c>
      <c r="H138" s="255">
        <v>20</v>
      </c>
      <c r="I138" s="256"/>
      <c r="J138" s="257">
        <f>ROUND(I138*H138,2)</f>
        <v>0</v>
      </c>
      <c r="K138" s="253" t="s">
        <v>142</v>
      </c>
      <c r="L138" s="41"/>
      <c r="M138" s="258" t="s">
        <v>1</v>
      </c>
      <c r="N138" s="259" t="s">
        <v>38</v>
      </c>
      <c r="O138" s="88"/>
      <c r="P138" s="233">
        <f>O138*H138</f>
        <v>0</v>
      </c>
      <c r="Q138" s="233">
        <v>0</v>
      </c>
      <c r="R138" s="233">
        <f>Q138*H138</f>
        <v>0</v>
      </c>
      <c r="S138" s="233">
        <v>0</v>
      </c>
      <c r="T138" s="23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5" t="s">
        <v>182</v>
      </c>
      <c r="AT138" s="235" t="s">
        <v>179</v>
      </c>
      <c r="AU138" s="235" t="s">
        <v>81</v>
      </c>
      <c r="AY138" s="14" t="s">
        <v>137</v>
      </c>
      <c r="BE138" s="236">
        <f>IF(N138="základní",J138,0)</f>
        <v>0</v>
      </c>
      <c r="BF138" s="236">
        <f>IF(N138="snížená",J138,0)</f>
        <v>0</v>
      </c>
      <c r="BG138" s="236">
        <f>IF(N138="zákl. přenesená",J138,0)</f>
        <v>0</v>
      </c>
      <c r="BH138" s="236">
        <f>IF(N138="sníž. přenesená",J138,0)</f>
        <v>0</v>
      </c>
      <c r="BI138" s="236">
        <f>IF(N138="nulová",J138,0)</f>
        <v>0</v>
      </c>
      <c r="BJ138" s="14" t="s">
        <v>81</v>
      </c>
      <c r="BK138" s="236">
        <f>ROUND(I138*H138,2)</f>
        <v>0</v>
      </c>
      <c r="BL138" s="14" t="s">
        <v>182</v>
      </c>
      <c r="BM138" s="235" t="s">
        <v>215</v>
      </c>
    </row>
    <row r="139" s="2" customFormat="1" ht="44.25" customHeight="1">
      <c r="A139" s="35"/>
      <c r="B139" s="36"/>
      <c r="C139" s="251" t="s">
        <v>216</v>
      </c>
      <c r="D139" s="251" t="s">
        <v>179</v>
      </c>
      <c r="E139" s="252" t="s">
        <v>217</v>
      </c>
      <c r="F139" s="253" t="s">
        <v>218</v>
      </c>
      <c r="G139" s="254" t="s">
        <v>141</v>
      </c>
      <c r="H139" s="255">
        <v>1</v>
      </c>
      <c r="I139" s="256"/>
      <c r="J139" s="257">
        <f>ROUND(I139*H139,2)</f>
        <v>0</v>
      </c>
      <c r="K139" s="253" t="s">
        <v>142</v>
      </c>
      <c r="L139" s="41"/>
      <c r="M139" s="258" t="s">
        <v>1</v>
      </c>
      <c r="N139" s="259" t="s">
        <v>38</v>
      </c>
      <c r="O139" s="88"/>
      <c r="P139" s="233">
        <f>O139*H139</f>
        <v>0</v>
      </c>
      <c r="Q139" s="233">
        <v>0</v>
      </c>
      <c r="R139" s="233">
        <f>Q139*H139</f>
        <v>0</v>
      </c>
      <c r="S139" s="233">
        <v>0</v>
      </c>
      <c r="T139" s="23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5" t="s">
        <v>182</v>
      </c>
      <c r="AT139" s="235" t="s">
        <v>179</v>
      </c>
      <c r="AU139" s="235" t="s">
        <v>81</v>
      </c>
      <c r="AY139" s="14" t="s">
        <v>137</v>
      </c>
      <c r="BE139" s="236">
        <f>IF(N139="základní",J139,0)</f>
        <v>0</v>
      </c>
      <c r="BF139" s="236">
        <f>IF(N139="snížená",J139,0)</f>
        <v>0</v>
      </c>
      <c r="BG139" s="236">
        <f>IF(N139="zákl. přenesená",J139,0)</f>
        <v>0</v>
      </c>
      <c r="BH139" s="236">
        <f>IF(N139="sníž. přenesená",J139,0)</f>
        <v>0</v>
      </c>
      <c r="BI139" s="236">
        <f>IF(N139="nulová",J139,0)</f>
        <v>0</v>
      </c>
      <c r="BJ139" s="14" t="s">
        <v>81</v>
      </c>
      <c r="BK139" s="236">
        <f>ROUND(I139*H139,2)</f>
        <v>0</v>
      </c>
      <c r="BL139" s="14" t="s">
        <v>182</v>
      </c>
      <c r="BM139" s="235" t="s">
        <v>219</v>
      </c>
    </row>
    <row r="140" s="2" customFormat="1" ht="44.25" customHeight="1">
      <c r="A140" s="35"/>
      <c r="B140" s="36"/>
      <c r="C140" s="251" t="s">
        <v>220</v>
      </c>
      <c r="D140" s="251" t="s">
        <v>179</v>
      </c>
      <c r="E140" s="252" t="s">
        <v>221</v>
      </c>
      <c r="F140" s="253" t="s">
        <v>222</v>
      </c>
      <c r="G140" s="254" t="s">
        <v>214</v>
      </c>
      <c r="H140" s="255">
        <v>4</v>
      </c>
      <c r="I140" s="256"/>
      <c r="J140" s="257">
        <f>ROUND(I140*H140,2)</f>
        <v>0</v>
      </c>
      <c r="K140" s="253" t="s">
        <v>142</v>
      </c>
      <c r="L140" s="41"/>
      <c r="M140" s="258" t="s">
        <v>1</v>
      </c>
      <c r="N140" s="259" t="s">
        <v>38</v>
      </c>
      <c r="O140" s="88"/>
      <c r="P140" s="233">
        <f>O140*H140</f>
        <v>0</v>
      </c>
      <c r="Q140" s="233">
        <v>0</v>
      </c>
      <c r="R140" s="233">
        <f>Q140*H140</f>
        <v>0</v>
      </c>
      <c r="S140" s="233">
        <v>0</v>
      </c>
      <c r="T140" s="23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5" t="s">
        <v>223</v>
      </c>
      <c r="AT140" s="235" t="s">
        <v>179</v>
      </c>
      <c r="AU140" s="235" t="s">
        <v>81</v>
      </c>
      <c r="AY140" s="14" t="s">
        <v>137</v>
      </c>
      <c r="BE140" s="236">
        <f>IF(N140="základní",J140,0)</f>
        <v>0</v>
      </c>
      <c r="BF140" s="236">
        <f>IF(N140="snížená",J140,0)</f>
        <v>0</v>
      </c>
      <c r="BG140" s="236">
        <f>IF(N140="zákl. přenesená",J140,0)</f>
        <v>0</v>
      </c>
      <c r="BH140" s="236">
        <f>IF(N140="sníž. přenesená",J140,0)</f>
        <v>0</v>
      </c>
      <c r="BI140" s="236">
        <f>IF(N140="nulová",J140,0)</f>
        <v>0</v>
      </c>
      <c r="BJ140" s="14" t="s">
        <v>81</v>
      </c>
      <c r="BK140" s="236">
        <f>ROUND(I140*H140,2)</f>
        <v>0</v>
      </c>
      <c r="BL140" s="14" t="s">
        <v>223</v>
      </c>
      <c r="BM140" s="235" t="s">
        <v>224</v>
      </c>
    </row>
    <row r="141" s="2" customFormat="1" ht="89.25" customHeight="1">
      <c r="A141" s="35"/>
      <c r="B141" s="36"/>
      <c r="C141" s="251" t="s">
        <v>225</v>
      </c>
      <c r="D141" s="251" t="s">
        <v>179</v>
      </c>
      <c r="E141" s="252" t="s">
        <v>226</v>
      </c>
      <c r="F141" s="253" t="s">
        <v>227</v>
      </c>
      <c r="G141" s="254" t="s">
        <v>141</v>
      </c>
      <c r="H141" s="255">
        <v>1</v>
      </c>
      <c r="I141" s="256"/>
      <c r="J141" s="257">
        <f>ROUND(I141*H141,2)</f>
        <v>0</v>
      </c>
      <c r="K141" s="253" t="s">
        <v>142</v>
      </c>
      <c r="L141" s="41"/>
      <c r="M141" s="260" t="s">
        <v>1</v>
      </c>
      <c r="N141" s="261" t="s">
        <v>38</v>
      </c>
      <c r="O141" s="262"/>
      <c r="P141" s="263">
        <f>O141*H141</f>
        <v>0</v>
      </c>
      <c r="Q141" s="263">
        <v>0</v>
      </c>
      <c r="R141" s="263">
        <f>Q141*H141</f>
        <v>0</v>
      </c>
      <c r="S141" s="263">
        <v>0</v>
      </c>
      <c r="T141" s="26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5" t="s">
        <v>223</v>
      </c>
      <c r="AT141" s="235" t="s">
        <v>179</v>
      </c>
      <c r="AU141" s="235" t="s">
        <v>81</v>
      </c>
      <c r="AY141" s="14" t="s">
        <v>137</v>
      </c>
      <c r="BE141" s="236">
        <f>IF(N141="základní",J141,0)</f>
        <v>0</v>
      </c>
      <c r="BF141" s="236">
        <f>IF(N141="snížená",J141,0)</f>
        <v>0</v>
      </c>
      <c r="BG141" s="236">
        <f>IF(N141="zákl. přenesená",J141,0)</f>
        <v>0</v>
      </c>
      <c r="BH141" s="236">
        <f>IF(N141="sníž. přenesená",J141,0)</f>
        <v>0</v>
      </c>
      <c r="BI141" s="236">
        <f>IF(N141="nulová",J141,0)</f>
        <v>0</v>
      </c>
      <c r="BJ141" s="14" t="s">
        <v>81</v>
      </c>
      <c r="BK141" s="236">
        <f>ROUND(I141*H141,2)</f>
        <v>0</v>
      </c>
      <c r="BL141" s="14" t="s">
        <v>223</v>
      </c>
      <c r="BM141" s="235" t="s">
        <v>228</v>
      </c>
    </row>
    <row r="142" s="2" customFormat="1" ht="6.96" customHeight="1">
      <c r="A142" s="35"/>
      <c r="B142" s="63"/>
      <c r="C142" s="64"/>
      <c r="D142" s="64"/>
      <c r="E142" s="64"/>
      <c r="F142" s="64"/>
      <c r="G142" s="64"/>
      <c r="H142" s="64"/>
      <c r="I142" s="180"/>
      <c r="J142" s="64"/>
      <c r="K142" s="64"/>
      <c r="L142" s="41"/>
      <c r="M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</sheetData>
  <sheetProtection sheet="1" autoFilter="0" formatColumns="0" formatRows="0" objects="1" scenarios="1" spinCount="100000" saltValue="j4PBQ5hTnKO10X/9hl1ZPsOD/DTWdBgYHOZBvTdfY6N4qJnTmZQ+qvLo7OxLUp5K6unvhHjSqNlaNQfalIIxyQ==" hashValue="luo70of9Ryf0z+C0ewwfFoObhLSAD/sAYbBqTtPOYYCcBsN74MEr3HdJrZoLh2vIGx9Tpr1LPAJwGSMV4BCveA==" algorithmName="SHA-512" password="CC35"/>
  <autoFilter ref="C116:K14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hidden="1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83</v>
      </c>
    </row>
    <row r="4" hidden="1" s="1" customFormat="1" ht="24.96" customHeight="1">
      <c r="B4" s="17"/>
      <c r="D4" s="137" t="s">
        <v>114</v>
      </c>
      <c r="I4" s="133"/>
      <c r="L4" s="17"/>
      <c r="M4" s="138" t="s">
        <v>10</v>
      </c>
      <c r="AT4" s="14" t="s">
        <v>4</v>
      </c>
    </row>
    <row r="5" hidden="1" s="1" customFormat="1" ht="6.96" customHeight="1">
      <c r="B5" s="17"/>
      <c r="I5" s="133"/>
      <c r="L5" s="17"/>
    </row>
    <row r="6" hidden="1" s="1" customFormat="1" ht="12" customHeight="1">
      <c r="B6" s="17"/>
      <c r="D6" s="139" t="s">
        <v>16</v>
      </c>
      <c r="I6" s="133"/>
      <c r="L6" s="17"/>
    </row>
    <row r="7" hidden="1" s="1" customFormat="1" ht="16.5" customHeight="1">
      <c r="B7" s="17"/>
      <c r="E7" s="140" t="str">
        <f>'Rekapitulace stavby'!K6</f>
        <v>Oprava EOV a osvětlení na trati Karlovy Vary - Kadaň</v>
      </c>
      <c r="F7" s="139"/>
      <c r="G7" s="139"/>
      <c r="H7" s="139"/>
      <c r="I7" s="133"/>
      <c r="L7" s="17"/>
    </row>
    <row r="8" hidden="1" s="2" customFormat="1" ht="12" customHeight="1">
      <c r="A8" s="35"/>
      <c r="B8" s="41"/>
      <c r="C8" s="35"/>
      <c r="D8" s="139" t="s">
        <v>115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42" t="s">
        <v>229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23. 7. 2019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3" t="str">
        <f>IF('Rekapitulace stavby'!E11="","",'Rekapitulace stavby'!E11)</f>
        <v xml:space="preserve"> </v>
      </c>
      <c r="F15" s="35"/>
      <c r="G15" s="35"/>
      <c r="H15" s="35"/>
      <c r="I15" s="144" t="s">
        <v>26</v>
      </c>
      <c r="J15" s="143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9" t="s">
        <v>27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9" t="s">
        <v>29</v>
      </c>
      <c r="E20" s="35"/>
      <c r="F20" s="35"/>
      <c r="G20" s="35"/>
      <c r="H20" s="35"/>
      <c r="I20" s="144" t="s">
        <v>25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3" t="str">
        <f>IF('Rekapitulace stavby'!E17="","",'Rekapitulace stavby'!E17)</f>
        <v xml:space="preserve"> </v>
      </c>
      <c r="F21" s="35"/>
      <c r="G21" s="35"/>
      <c r="H21" s="35"/>
      <c r="I21" s="144" t="s">
        <v>26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9" t="s">
        <v>31</v>
      </c>
      <c r="E23" s="35"/>
      <c r="F23" s="35"/>
      <c r="G23" s="35"/>
      <c r="H23" s="35"/>
      <c r="I23" s="144" t="s">
        <v>25</v>
      </c>
      <c r="J23" s="143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3" t="str">
        <f>IF('Rekapitulace stavby'!E20="","",'Rekapitulace stavby'!E20)</f>
        <v xml:space="preserve"> </v>
      </c>
      <c r="F24" s="35"/>
      <c r="G24" s="35"/>
      <c r="H24" s="35"/>
      <c r="I24" s="144" t="s">
        <v>26</v>
      </c>
      <c r="J24" s="143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9" t="s">
        <v>32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53" t="s">
        <v>33</v>
      </c>
      <c r="E30" s="35"/>
      <c r="F30" s="35"/>
      <c r="G30" s="35"/>
      <c r="H30" s="35"/>
      <c r="I30" s="141"/>
      <c r="J30" s="154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55" t="s">
        <v>35</v>
      </c>
      <c r="G32" s="35"/>
      <c r="H32" s="35"/>
      <c r="I32" s="156" t="s">
        <v>34</v>
      </c>
      <c r="J32" s="15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7" t="s">
        <v>37</v>
      </c>
      <c r="E33" s="139" t="s">
        <v>38</v>
      </c>
      <c r="F33" s="158">
        <f>ROUND((SUM(BE117:BE146)),  2)</f>
        <v>0</v>
      </c>
      <c r="G33" s="35"/>
      <c r="H33" s="35"/>
      <c r="I33" s="159">
        <v>0.20999999999999999</v>
      </c>
      <c r="J33" s="158">
        <f>ROUND(((SUM(BE117:BE146))*I33),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9" t="s">
        <v>39</v>
      </c>
      <c r="F34" s="158">
        <f>ROUND((SUM(BF117:BF146)),  2)</f>
        <v>0</v>
      </c>
      <c r="G34" s="35"/>
      <c r="H34" s="35"/>
      <c r="I34" s="159">
        <v>0.14999999999999999</v>
      </c>
      <c r="J34" s="158">
        <f>ROUND(((SUM(BF117:BF146))*I34),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40</v>
      </c>
      <c r="F35" s="158">
        <f>ROUND((SUM(BG117:BG146)),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41</v>
      </c>
      <c r="F36" s="158">
        <f>ROUND((SUM(BH117:BH146)),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42</v>
      </c>
      <c r="F37" s="158">
        <f>ROUND((SUM(BI117:BI146)),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60"/>
      <c r="D39" s="161" t="s">
        <v>43</v>
      </c>
      <c r="E39" s="162"/>
      <c r="F39" s="162"/>
      <c r="G39" s="163" t="s">
        <v>44</v>
      </c>
      <c r="H39" s="164" t="s">
        <v>45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I41" s="133"/>
      <c r="L41" s="17"/>
    </row>
    <row r="42" hidden="1" s="1" customFormat="1" ht="14.4" customHeight="1">
      <c r="B42" s="17"/>
      <c r="I42" s="133"/>
      <c r="L42" s="17"/>
    </row>
    <row r="43" hidden="1" s="1" customFormat="1" ht="14.4" customHeight="1">
      <c r="B43" s="17"/>
      <c r="I43" s="133"/>
      <c r="L43" s="17"/>
    </row>
    <row r="44" hidden="1" s="1" customFormat="1" ht="14.4" customHeight="1">
      <c r="B44" s="17"/>
      <c r="I44" s="133"/>
      <c r="L44" s="17"/>
    </row>
    <row r="45" hidden="1" s="1" customFormat="1" ht="14.4" customHeight="1">
      <c r="B45" s="17"/>
      <c r="I45" s="133"/>
      <c r="L45" s="17"/>
    </row>
    <row r="46" hidden="1" s="1" customFormat="1" ht="14.4" customHeight="1">
      <c r="B46" s="17"/>
      <c r="I46" s="133"/>
      <c r="L46" s="17"/>
    </row>
    <row r="47" hidden="1" s="1" customFormat="1" ht="14.4" customHeight="1">
      <c r="B47" s="17"/>
      <c r="I47" s="133"/>
      <c r="L47" s="17"/>
    </row>
    <row r="48" hidden="1" s="1" customFormat="1" ht="14.4" customHeight="1">
      <c r="B48" s="17"/>
      <c r="I48" s="133"/>
      <c r="L48" s="17"/>
    </row>
    <row r="49" hidden="1" s="1" customFormat="1" ht="14.4" customHeight="1">
      <c r="B49" s="17"/>
      <c r="I49" s="133"/>
      <c r="L49" s="17"/>
    </row>
    <row r="50" hidden="1" s="2" customFormat="1" ht="14.4" customHeight="1">
      <c r="B50" s="60"/>
      <c r="D50" s="168" t="s">
        <v>46</v>
      </c>
      <c r="E50" s="169"/>
      <c r="F50" s="169"/>
      <c r="G50" s="168" t="s">
        <v>47</v>
      </c>
      <c r="H50" s="169"/>
      <c r="I50" s="170"/>
      <c r="J50" s="169"/>
      <c r="K50" s="169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4"/>
      <c r="J61" s="175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8" t="s">
        <v>50</v>
      </c>
      <c r="E65" s="176"/>
      <c r="F65" s="176"/>
      <c r="G65" s="168" t="s">
        <v>51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4"/>
      <c r="J76" s="175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117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4" t="str">
        <f>E7</f>
        <v>Oprava EOV a osvětlení na trati Karlovy Vary - Kadaň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115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SO 02 - Dalovice - Elektromontáže (ÚUOŽI)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144" t="s">
        <v>22</v>
      </c>
      <c r="J89" s="76" t="str">
        <f>IF(J12="","",J12)</f>
        <v>23. 7. 2019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144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144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85" t="s">
        <v>118</v>
      </c>
      <c r="D94" s="186"/>
      <c r="E94" s="186"/>
      <c r="F94" s="186"/>
      <c r="G94" s="186"/>
      <c r="H94" s="186"/>
      <c r="I94" s="187"/>
      <c r="J94" s="188" t="s">
        <v>119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89" t="s">
        <v>120</v>
      </c>
      <c r="D96" s="37"/>
      <c r="E96" s="37"/>
      <c r="F96" s="37"/>
      <c r="G96" s="37"/>
      <c r="H96" s="37"/>
      <c r="I96" s="141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121</v>
      </c>
    </row>
    <row r="97" hidden="1" s="9" customFormat="1" ht="24.96" customHeight="1">
      <c r="A97" s="9"/>
      <c r="B97" s="190"/>
      <c r="C97" s="191"/>
      <c r="D97" s="192" t="s">
        <v>122</v>
      </c>
      <c r="E97" s="193"/>
      <c r="F97" s="193"/>
      <c r="G97" s="193"/>
      <c r="H97" s="193"/>
      <c r="I97" s="194"/>
      <c r="J97" s="195">
        <f>J118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141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180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/>
    <row r="101" hidden="1"/>
    <row r="102" hidden="1"/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183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123</v>
      </c>
      <c r="D104" s="37"/>
      <c r="E104" s="37"/>
      <c r="F104" s="37"/>
      <c r="G104" s="37"/>
      <c r="H104" s="37"/>
      <c r="I104" s="141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141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14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84" t="str">
        <f>E7</f>
        <v>Oprava EOV a osvětlení na trati Karlovy Vary - Kadaň</v>
      </c>
      <c r="F107" s="29"/>
      <c r="G107" s="29"/>
      <c r="H107" s="29"/>
      <c r="I107" s="14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115</v>
      </c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SO 02 - Dalovice - Elektromontáže (ÚUOŽI)</v>
      </c>
      <c r="F109" s="37"/>
      <c r="G109" s="37"/>
      <c r="H109" s="37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144" t="s">
        <v>22</v>
      </c>
      <c r="J111" s="76" t="str">
        <f>IF(J12="","",J12)</f>
        <v>23. 7. 2019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144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144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97"/>
      <c r="B116" s="198"/>
      <c r="C116" s="199" t="s">
        <v>124</v>
      </c>
      <c r="D116" s="200" t="s">
        <v>58</v>
      </c>
      <c r="E116" s="200" t="s">
        <v>54</v>
      </c>
      <c r="F116" s="200" t="s">
        <v>55</v>
      </c>
      <c r="G116" s="200" t="s">
        <v>125</v>
      </c>
      <c r="H116" s="200" t="s">
        <v>126</v>
      </c>
      <c r="I116" s="201" t="s">
        <v>127</v>
      </c>
      <c r="J116" s="200" t="s">
        <v>119</v>
      </c>
      <c r="K116" s="202" t="s">
        <v>128</v>
      </c>
      <c r="L116" s="203"/>
      <c r="M116" s="97" t="s">
        <v>1</v>
      </c>
      <c r="N116" s="98" t="s">
        <v>37</v>
      </c>
      <c r="O116" s="98" t="s">
        <v>129</v>
      </c>
      <c r="P116" s="98" t="s">
        <v>130</v>
      </c>
      <c r="Q116" s="98" t="s">
        <v>131</v>
      </c>
      <c r="R116" s="98" t="s">
        <v>132</v>
      </c>
      <c r="S116" s="98" t="s">
        <v>133</v>
      </c>
      <c r="T116" s="99" t="s">
        <v>134</v>
      </c>
      <c r="U116" s="197"/>
      <c r="V116" s="197"/>
      <c r="W116" s="197"/>
      <c r="X116" s="197"/>
      <c r="Y116" s="197"/>
      <c r="Z116" s="197"/>
      <c r="AA116" s="197"/>
      <c r="AB116" s="197"/>
      <c r="AC116" s="197"/>
      <c r="AD116" s="197"/>
      <c r="AE116" s="197"/>
    </row>
    <row r="117" s="2" customFormat="1" ht="22.8" customHeight="1">
      <c r="A117" s="35"/>
      <c r="B117" s="36"/>
      <c r="C117" s="104" t="s">
        <v>135</v>
      </c>
      <c r="D117" s="37"/>
      <c r="E117" s="37"/>
      <c r="F117" s="37"/>
      <c r="G117" s="37"/>
      <c r="H117" s="37"/>
      <c r="I117" s="141"/>
      <c r="J117" s="204">
        <f>BK117</f>
        <v>0</v>
      </c>
      <c r="K117" s="37"/>
      <c r="L117" s="41"/>
      <c r="M117" s="100"/>
      <c r="N117" s="205"/>
      <c r="O117" s="101"/>
      <c r="P117" s="206">
        <f>P118</f>
        <v>0</v>
      </c>
      <c r="Q117" s="101"/>
      <c r="R117" s="206">
        <f>R118</f>
        <v>0</v>
      </c>
      <c r="S117" s="101"/>
      <c r="T117" s="207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121</v>
      </c>
      <c r="BK117" s="208">
        <f>BK118</f>
        <v>0</v>
      </c>
    </row>
    <row r="118" s="11" customFormat="1" ht="25.92" customHeight="1">
      <c r="A118" s="11"/>
      <c r="B118" s="209"/>
      <c r="C118" s="210"/>
      <c r="D118" s="211" t="s">
        <v>72</v>
      </c>
      <c r="E118" s="212" t="s">
        <v>136</v>
      </c>
      <c r="F118" s="212" t="s">
        <v>1</v>
      </c>
      <c r="G118" s="210"/>
      <c r="H118" s="210"/>
      <c r="I118" s="213"/>
      <c r="J118" s="214">
        <f>BK118</f>
        <v>0</v>
      </c>
      <c r="K118" s="210"/>
      <c r="L118" s="215"/>
      <c r="M118" s="216"/>
      <c r="N118" s="217"/>
      <c r="O118" s="217"/>
      <c r="P118" s="218">
        <f>SUM(P119:P146)</f>
        <v>0</v>
      </c>
      <c r="Q118" s="217"/>
      <c r="R118" s="218">
        <f>SUM(R119:R146)</f>
        <v>0</v>
      </c>
      <c r="S118" s="217"/>
      <c r="T118" s="219">
        <f>SUM(T119:T146)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20" t="s">
        <v>81</v>
      </c>
      <c r="AT118" s="221" t="s">
        <v>72</v>
      </c>
      <c r="AU118" s="221" t="s">
        <v>73</v>
      </c>
      <c r="AY118" s="220" t="s">
        <v>137</v>
      </c>
      <c r="BK118" s="222">
        <f>SUM(BK119:BK146)</f>
        <v>0</v>
      </c>
    </row>
    <row r="119" s="2" customFormat="1" ht="33" customHeight="1">
      <c r="A119" s="35"/>
      <c r="B119" s="36"/>
      <c r="C119" s="223" t="s">
        <v>81</v>
      </c>
      <c r="D119" s="223" t="s">
        <v>138</v>
      </c>
      <c r="E119" s="224" t="s">
        <v>230</v>
      </c>
      <c r="F119" s="225" t="s">
        <v>231</v>
      </c>
      <c r="G119" s="226" t="s">
        <v>141</v>
      </c>
      <c r="H119" s="227">
        <v>1</v>
      </c>
      <c r="I119" s="228"/>
      <c r="J119" s="229">
        <f>ROUND(I119*H119,2)</f>
        <v>0</v>
      </c>
      <c r="K119" s="225" t="s">
        <v>162</v>
      </c>
      <c r="L119" s="230"/>
      <c r="M119" s="231" t="s">
        <v>1</v>
      </c>
      <c r="N119" s="232" t="s">
        <v>38</v>
      </c>
      <c r="O119" s="88"/>
      <c r="P119" s="233">
        <f>O119*H119</f>
        <v>0</v>
      </c>
      <c r="Q119" s="233">
        <v>0</v>
      </c>
      <c r="R119" s="233">
        <f>Q119*H119</f>
        <v>0</v>
      </c>
      <c r="S119" s="233">
        <v>0</v>
      </c>
      <c r="T119" s="23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35" t="s">
        <v>163</v>
      </c>
      <c r="AT119" s="235" t="s">
        <v>138</v>
      </c>
      <c r="AU119" s="235" t="s">
        <v>81</v>
      </c>
      <c r="AY119" s="14" t="s">
        <v>137</v>
      </c>
      <c r="BE119" s="236">
        <f>IF(N119="základní",J119,0)</f>
        <v>0</v>
      </c>
      <c r="BF119" s="236">
        <f>IF(N119="snížená",J119,0)</f>
        <v>0</v>
      </c>
      <c r="BG119" s="236">
        <f>IF(N119="zákl. přenesená",J119,0)</f>
        <v>0</v>
      </c>
      <c r="BH119" s="236">
        <f>IF(N119="sníž. přenesená",J119,0)</f>
        <v>0</v>
      </c>
      <c r="BI119" s="236">
        <f>IF(N119="nulová",J119,0)</f>
        <v>0</v>
      </c>
      <c r="BJ119" s="14" t="s">
        <v>81</v>
      </c>
      <c r="BK119" s="236">
        <f>ROUND(I119*H119,2)</f>
        <v>0</v>
      </c>
      <c r="BL119" s="14" t="s">
        <v>163</v>
      </c>
      <c r="BM119" s="235" t="s">
        <v>232</v>
      </c>
    </row>
    <row r="120" s="2" customFormat="1">
      <c r="A120" s="35"/>
      <c r="B120" s="36"/>
      <c r="C120" s="37"/>
      <c r="D120" s="237" t="s">
        <v>146</v>
      </c>
      <c r="E120" s="37"/>
      <c r="F120" s="238" t="s">
        <v>233</v>
      </c>
      <c r="G120" s="37"/>
      <c r="H120" s="37"/>
      <c r="I120" s="141"/>
      <c r="J120" s="37"/>
      <c r="K120" s="37"/>
      <c r="L120" s="41"/>
      <c r="M120" s="239"/>
      <c r="N120" s="240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146</v>
      </c>
      <c r="AU120" s="14" t="s">
        <v>81</v>
      </c>
    </row>
    <row r="121" s="2" customFormat="1" ht="33" customHeight="1">
      <c r="A121" s="35"/>
      <c r="B121" s="36"/>
      <c r="C121" s="223" t="s">
        <v>83</v>
      </c>
      <c r="D121" s="223" t="s">
        <v>138</v>
      </c>
      <c r="E121" s="224" t="s">
        <v>234</v>
      </c>
      <c r="F121" s="225" t="s">
        <v>235</v>
      </c>
      <c r="G121" s="226" t="s">
        <v>141</v>
      </c>
      <c r="H121" s="227">
        <v>1</v>
      </c>
      <c r="I121" s="228"/>
      <c r="J121" s="229">
        <f>ROUND(I121*H121,2)</f>
        <v>0</v>
      </c>
      <c r="K121" s="225" t="s">
        <v>162</v>
      </c>
      <c r="L121" s="230"/>
      <c r="M121" s="231" t="s">
        <v>1</v>
      </c>
      <c r="N121" s="232" t="s">
        <v>38</v>
      </c>
      <c r="O121" s="88"/>
      <c r="P121" s="233">
        <f>O121*H121</f>
        <v>0</v>
      </c>
      <c r="Q121" s="233">
        <v>0</v>
      </c>
      <c r="R121" s="233">
        <f>Q121*H121</f>
        <v>0</v>
      </c>
      <c r="S121" s="233">
        <v>0</v>
      </c>
      <c r="T121" s="23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35" t="s">
        <v>163</v>
      </c>
      <c r="AT121" s="235" t="s">
        <v>138</v>
      </c>
      <c r="AU121" s="235" t="s">
        <v>81</v>
      </c>
      <c r="AY121" s="14" t="s">
        <v>137</v>
      </c>
      <c r="BE121" s="236">
        <f>IF(N121="základní",J121,0)</f>
        <v>0</v>
      </c>
      <c r="BF121" s="236">
        <f>IF(N121="snížená",J121,0)</f>
        <v>0</v>
      </c>
      <c r="BG121" s="236">
        <f>IF(N121="zákl. přenesená",J121,0)</f>
        <v>0</v>
      </c>
      <c r="BH121" s="236">
        <f>IF(N121="sníž. přenesená",J121,0)</f>
        <v>0</v>
      </c>
      <c r="BI121" s="236">
        <f>IF(N121="nulová",J121,0)</f>
        <v>0</v>
      </c>
      <c r="BJ121" s="14" t="s">
        <v>81</v>
      </c>
      <c r="BK121" s="236">
        <f>ROUND(I121*H121,2)</f>
        <v>0</v>
      </c>
      <c r="BL121" s="14" t="s">
        <v>163</v>
      </c>
      <c r="BM121" s="235" t="s">
        <v>236</v>
      </c>
    </row>
    <row r="122" s="2" customFormat="1">
      <c r="A122" s="35"/>
      <c r="B122" s="36"/>
      <c r="C122" s="37"/>
      <c r="D122" s="237" t="s">
        <v>146</v>
      </c>
      <c r="E122" s="37"/>
      <c r="F122" s="238" t="s">
        <v>237</v>
      </c>
      <c r="G122" s="37"/>
      <c r="H122" s="37"/>
      <c r="I122" s="141"/>
      <c r="J122" s="37"/>
      <c r="K122" s="37"/>
      <c r="L122" s="41"/>
      <c r="M122" s="239"/>
      <c r="N122" s="240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146</v>
      </c>
      <c r="AU122" s="14" t="s">
        <v>81</v>
      </c>
    </row>
    <row r="123" s="2" customFormat="1" ht="21.75" customHeight="1">
      <c r="A123" s="35"/>
      <c r="B123" s="36"/>
      <c r="C123" s="223" t="s">
        <v>152</v>
      </c>
      <c r="D123" s="223" t="s">
        <v>138</v>
      </c>
      <c r="E123" s="224" t="s">
        <v>148</v>
      </c>
      <c r="F123" s="225" t="s">
        <v>149</v>
      </c>
      <c r="G123" s="226" t="s">
        <v>141</v>
      </c>
      <c r="H123" s="227">
        <v>1</v>
      </c>
      <c r="I123" s="228"/>
      <c r="J123" s="229">
        <f>ROUND(I123*H123,2)</f>
        <v>0</v>
      </c>
      <c r="K123" s="225" t="s">
        <v>162</v>
      </c>
      <c r="L123" s="230"/>
      <c r="M123" s="231" t="s">
        <v>1</v>
      </c>
      <c r="N123" s="232" t="s">
        <v>38</v>
      </c>
      <c r="O123" s="88"/>
      <c r="P123" s="233">
        <f>O123*H123</f>
        <v>0</v>
      </c>
      <c r="Q123" s="233">
        <v>0</v>
      </c>
      <c r="R123" s="233">
        <f>Q123*H123</f>
        <v>0</v>
      </c>
      <c r="S123" s="233">
        <v>0</v>
      </c>
      <c r="T123" s="23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5" t="s">
        <v>143</v>
      </c>
      <c r="AT123" s="235" t="s">
        <v>138</v>
      </c>
      <c r="AU123" s="235" t="s">
        <v>81</v>
      </c>
      <c r="AY123" s="14" t="s">
        <v>137</v>
      </c>
      <c r="BE123" s="236">
        <f>IF(N123="základní",J123,0)</f>
        <v>0</v>
      </c>
      <c r="BF123" s="236">
        <f>IF(N123="snížená",J123,0)</f>
        <v>0</v>
      </c>
      <c r="BG123" s="236">
        <f>IF(N123="zákl. přenesená",J123,0)</f>
        <v>0</v>
      </c>
      <c r="BH123" s="236">
        <f>IF(N123="sníž. přenesená",J123,0)</f>
        <v>0</v>
      </c>
      <c r="BI123" s="236">
        <f>IF(N123="nulová",J123,0)</f>
        <v>0</v>
      </c>
      <c r="BJ123" s="14" t="s">
        <v>81</v>
      </c>
      <c r="BK123" s="236">
        <f>ROUND(I123*H123,2)</f>
        <v>0</v>
      </c>
      <c r="BL123" s="14" t="s">
        <v>144</v>
      </c>
      <c r="BM123" s="235" t="s">
        <v>150</v>
      </c>
    </row>
    <row r="124" s="2" customFormat="1">
      <c r="A124" s="35"/>
      <c r="B124" s="36"/>
      <c r="C124" s="37"/>
      <c r="D124" s="237" t="s">
        <v>146</v>
      </c>
      <c r="E124" s="37"/>
      <c r="F124" s="238" t="s">
        <v>238</v>
      </c>
      <c r="G124" s="37"/>
      <c r="H124" s="37"/>
      <c r="I124" s="141"/>
      <c r="J124" s="37"/>
      <c r="K124" s="37"/>
      <c r="L124" s="41"/>
      <c r="M124" s="239"/>
      <c r="N124" s="240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146</v>
      </c>
      <c r="AU124" s="14" t="s">
        <v>81</v>
      </c>
    </row>
    <row r="125" s="2" customFormat="1" ht="21.75" customHeight="1">
      <c r="A125" s="35"/>
      <c r="B125" s="36"/>
      <c r="C125" s="223" t="s">
        <v>144</v>
      </c>
      <c r="D125" s="223" t="s">
        <v>138</v>
      </c>
      <c r="E125" s="224" t="s">
        <v>153</v>
      </c>
      <c r="F125" s="225" t="s">
        <v>154</v>
      </c>
      <c r="G125" s="226" t="s">
        <v>141</v>
      </c>
      <c r="H125" s="227">
        <v>1</v>
      </c>
      <c r="I125" s="228"/>
      <c r="J125" s="229">
        <f>ROUND(I125*H125,2)</f>
        <v>0</v>
      </c>
      <c r="K125" s="225" t="s">
        <v>162</v>
      </c>
      <c r="L125" s="230"/>
      <c r="M125" s="231" t="s">
        <v>1</v>
      </c>
      <c r="N125" s="232" t="s">
        <v>38</v>
      </c>
      <c r="O125" s="88"/>
      <c r="P125" s="233">
        <f>O125*H125</f>
        <v>0</v>
      </c>
      <c r="Q125" s="233">
        <v>0</v>
      </c>
      <c r="R125" s="233">
        <f>Q125*H125</f>
        <v>0</v>
      </c>
      <c r="S125" s="233">
        <v>0</v>
      </c>
      <c r="T125" s="23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5" t="s">
        <v>143</v>
      </c>
      <c r="AT125" s="235" t="s">
        <v>138</v>
      </c>
      <c r="AU125" s="235" t="s">
        <v>81</v>
      </c>
      <c r="AY125" s="14" t="s">
        <v>137</v>
      </c>
      <c r="BE125" s="236">
        <f>IF(N125="základní",J125,0)</f>
        <v>0</v>
      </c>
      <c r="BF125" s="236">
        <f>IF(N125="snížená",J125,0)</f>
        <v>0</v>
      </c>
      <c r="BG125" s="236">
        <f>IF(N125="zákl. přenesená",J125,0)</f>
        <v>0</v>
      </c>
      <c r="BH125" s="236">
        <f>IF(N125="sníž. přenesená",J125,0)</f>
        <v>0</v>
      </c>
      <c r="BI125" s="236">
        <f>IF(N125="nulová",J125,0)</f>
        <v>0</v>
      </c>
      <c r="BJ125" s="14" t="s">
        <v>81</v>
      </c>
      <c r="BK125" s="236">
        <f>ROUND(I125*H125,2)</f>
        <v>0</v>
      </c>
      <c r="BL125" s="14" t="s">
        <v>144</v>
      </c>
      <c r="BM125" s="235" t="s">
        <v>155</v>
      </c>
    </row>
    <row r="126" s="2" customFormat="1" ht="21.75" customHeight="1">
      <c r="A126" s="35"/>
      <c r="B126" s="36"/>
      <c r="C126" s="223" t="s">
        <v>159</v>
      </c>
      <c r="D126" s="223" t="s">
        <v>138</v>
      </c>
      <c r="E126" s="224" t="s">
        <v>156</v>
      </c>
      <c r="F126" s="225" t="s">
        <v>157</v>
      </c>
      <c r="G126" s="226" t="s">
        <v>141</v>
      </c>
      <c r="H126" s="227">
        <v>1</v>
      </c>
      <c r="I126" s="228"/>
      <c r="J126" s="229">
        <f>ROUND(I126*H126,2)</f>
        <v>0</v>
      </c>
      <c r="K126" s="225" t="s">
        <v>162</v>
      </c>
      <c r="L126" s="230"/>
      <c r="M126" s="231" t="s">
        <v>1</v>
      </c>
      <c r="N126" s="232" t="s">
        <v>38</v>
      </c>
      <c r="O126" s="88"/>
      <c r="P126" s="233">
        <f>O126*H126</f>
        <v>0</v>
      </c>
      <c r="Q126" s="233">
        <v>0</v>
      </c>
      <c r="R126" s="233">
        <f>Q126*H126</f>
        <v>0</v>
      </c>
      <c r="S126" s="233">
        <v>0</v>
      </c>
      <c r="T126" s="23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5" t="s">
        <v>143</v>
      </c>
      <c r="AT126" s="235" t="s">
        <v>138</v>
      </c>
      <c r="AU126" s="235" t="s">
        <v>81</v>
      </c>
      <c r="AY126" s="14" t="s">
        <v>137</v>
      </c>
      <c r="BE126" s="236">
        <f>IF(N126="základní",J126,0)</f>
        <v>0</v>
      </c>
      <c r="BF126" s="236">
        <f>IF(N126="snížená",J126,0)</f>
        <v>0</v>
      </c>
      <c r="BG126" s="236">
        <f>IF(N126="zákl. přenesená",J126,0)</f>
        <v>0</v>
      </c>
      <c r="BH126" s="236">
        <f>IF(N126="sníž. přenesená",J126,0)</f>
        <v>0</v>
      </c>
      <c r="BI126" s="236">
        <f>IF(N126="nulová",J126,0)</f>
        <v>0</v>
      </c>
      <c r="BJ126" s="14" t="s">
        <v>81</v>
      </c>
      <c r="BK126" s="236">
        <f>ROUND(I126*H126,2)</f>
        <v>0</v>
      </c>
      <c r="BL126" s="14" t="s">
        <v>144</v>
      </c>
      <c r="BM126" s="235" t="s">
        <v>158</v>
      </c>
    </row>
    <row r="127" s="2" customFormat="1" ht="21.75" customHeight="1">
      <c r="A127" s="35"/>
      <c r="B127" s="36"/>
      <c r="C127" s="223" t="s">
        <v>165</v>
      </c>
      <c r="D127" s="223" t="s">
        <v>138</v>
      </c>
      <c r="E127" s="224" t="s">
        <v>160</v>
      </c>
      <c r="F127" s="225" t="s">
        <v>161</v>
      </c>
      <c r="G127" s="226" t="s">
        <v>141</v>
      </c>
      <c r="H127" s="227">
        <v>1</v>
      </c>
      <c r="I127" s="228"/>
      <c r="J127" s="229">
        <f>ROUND(I127*H127,2)</f>
        <v>0</v>
      </c>
      <c r="K127" s="225" t="s">
        <v>162</v>
      </c>
      <c r="L127" s="230"/>
      <c r="M127" s="231" t="s">
        <v>1</v>
      </c>
      <c r="N127" s="232" t="s">
        <v>38</v>
      </c>
      <c r="O127" s="88"/>
      <c r="P127" s="233">
        <f>O127*H127</f>
        <v>0</v>
      </c>
      <c r="Q127" s="233">
        <v>0</v>
      </c>
      <c r="R127" s="233">
        <f>Q127*H127</f>
        <v>0</v>
      </c>
      <c r="S127" s="233">
        <v>0</v>
      </c>
      <c r="T127" s="23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5" t="s">
        <v>163</v>
      </c>
      <c r="AT127" s="235" t="s">
        <v>138</v>
      </c>
      <c r="AU127" s="235" t="s">
        <v>81</v>
      </c>
      <c r="AY127" s="14" t="s">
        <v>137</v>
      </c>
      <c r="BE127" s="236">
        <f>IF(N127="základní",J127,0)</f>
        <v>0</v>
      </c>
      <c r="BF127" s="236">
        <f>IF(N127="snížená",J127,0)</f>
        <v>0</v>
      </c>
      <c r="BG127" s="236">
        <f>IF(N127="zákl. přenesená",J127,0)</f>
        <v>0</v>
      </c>
      <c r="BH127" s="236">
        <f>IF(N127="sníž. přenesená",J127,0)</f>
        <v>0</v>
      </c>
      <c r="BI127" s="236">
        <f>IF(N127="nulová",J127,0)</f>
        <v>0</v>
      </c>
      <c r="BJ127" s="14" t="s">
        <v>81</v>
      </c>
      <c r="BK127" s="236">
        <f>ROUND(I127*H127,2)</f>
        <v>0</v>
      </c>
      <c r="BL127" s="14" t="s">
        <v>163</v>
      </c>
      <c r="BM127" s="235" t="s">
        <v>239</v>
      </c>
    </row>
    <row r="128" s="2" customFormat="1" ht="21.75" customHeight="1">
      <c r="A128" s="35"/>
      <c r="B128" s="36"/>
      <c r="C128" s="223" t="s">
        <v>169</v>
      </c>
      <c r="D128" s="223" t="s">
        <v>138</v>
      </c>
      <c r="E128" s="224" t="s">
        <v>166</v>
      </c>
      <c r="F128" s="225" t="s">
        <v>167</v>
      </c>
      <c r="G128" s="226" t="s">
        <v>141</v>
      </c>
      <c r="H128" s="227">
        <v>2</v>
      </c>
      <c r="I128" s="228"/>
      <c r="J128" s="229">
        <f>ROUND(I128*H128,2)</f>
        <v>0</v>
      </c>
      <c r="K128" s="225" t="s">
        <v>162</v>
      </c>
      <c r="L128" s="230"/>
      <c r="M128" s="231" t="s">
        <v>1</v>
      </c>
      <c r="N128" s="232" t="s">
        <v>38</v>
      </c>
      <c r="O128" s="88"/>
      <c r="P128" s="233">
        <f>O128*H128</f>
        <v>0</v>
      </c>
      <c r="Q128" s="233">
        <v>0</v>
      </c>
      <c r="R128" s="233">
        <f>Q128*H128</f>
        <v>0</v>
      </c>
      <c r="S128" s="233">
        <v>0</v>
      </c>
      <c r="T128" s="23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5" t="s">
        <v>143</v>
      </c>
      <c r="AT128" s="235" t="s">
        <v>138</v>
      </c>
      <c r="AU128" s="235" t="s">
        <v>81</v>
      </c>
      <c r="AY128" s="14" t="s">
        <v>137</v>
      </c>
      <c r="BE128" s="236">
        <f>IF(N128="základní",J128,0)</f>
        <v>0</v>
      </c>
      <c r="BF128" s="236">
        <f>IF(N128="snížená",J128,0)</f>
        <v>0</v>
      </c>
      <c r="BG128" s="236">
        <f>IF(N128="zákl. přenesená",J128,0)</f>
        <v>0</v>
      </c>
      <c r="BH128" s="236">
        <f>IF(N128="sníž. přenesená",J128,0)</f>
        <v>0</v>
      </c>
      <c r="BI128" s="236">
        <f>IF(N128="nulová",J128,0)</f>
        <v>0</v>
      </c>
      <c r="BJ128" s="14" t="s">
        <v>81</v>
      </c>
      <c r="BK128" s="236">
        <f>ROUND(I128*H128,2)</f>
        <v>0</v>
      </c>
      <c r="BL128" s="14" t="s">
        <v>144</v>
      </c>
      <c r="BM128" s="235" t="s">
        <v>168</v>
      </c>
    </row>
    <row r="129" s="2" customFormat="1" ht="21.75" customHeight="1">
      <c r="A129" s="35"/>
      <c r="B129" s="36"/>
      <c r="C129" s="223" t="s">
        <v>143</v>
      </c>
      <c r="D129" s="223" t="s">
        <v>138</v>
      </c>
      <c r="E129" s="224" t="s">
        <v>170</v>
      </c>
      <c r="F129" s="225" t="s">
        <v>171</v>
      </c>
      <c r="G129" s="226" t="s">
        <v>141</v>
      </c>
      <c r="H129" s="227">
        <v>2</v>
      </c>
      <c r="I129" s="228"/>
      <c r="J129" s="229">
        <f>ROUND(I129*H129,2)</f>
        <v>0</v>
      </c>
      <c r="K129" s="225" t="s">
        <v>162</v>
      </c>
      <c r="L129" s="230"/>
      <c r="M129" s="231" t="s">
        <v>1</v>
      </c>
      <c r="N129" s="232" t="s">
        <v>38</v>
      </c>
      <c r="O129" s="88"/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5" t="s">
        <v>143</v>
      </c>
      <c r="AT129" s="235" t="s">
        <v>138</v>
      </c>
      <c r="AU129" s="235" t="s">
        <v>81</v>
      </c>
      <c r="AY129" s="14" t="s">
        <v>137</v>
      </c>
      <c r="BE129" s="236">
        <f>IF(N129="základní",J129,0)</f>
        <v>0</v>
      </c>
      <c r="BF129" s="236">
        <f>IF(N129="snížená",J129,0)</f>
        <v>0</v>
      </c>
      <c r="BG129" s="236">
        <f>IF(N129="zákl. přenesená",J129,0)</f>
        <v>0</v>
      </c>
      <c r="BH129" s="236">
        <f>IF(N129="sníž. přenesená",J129,0)</f>
        <v>0</v>
      </c>
      <c r="BI129" s="236">
        <f>IF(N129="nulová",J129,0)</f>
        <v>0</v>
      </c>
      <c r="BJ129" s="14" t="s">
        <v>81</v>
      </c>
      <c r="BK129" s="236">
        <f>ROUND(I129*H129,2)</f>
        <v>0</v>
      </c>
      <c r="BL129" s="14" t="s">
        <v>144</v>
      </c>
      <c r="BM129" s="235" t="s">
        <v>172</v>
      </c>
    </row>
    <row r="130" s="2" customFormat="1" ht="21.75" customHeight="1">
      <c r="A130" s="35"/>
      <c r="B130" s="36"/>
      <c r="C130" s="223" t="s">
        <v>178</v>
      </c>
      <c r="D130" s="223" t="s">
        <v>138</v>
      </c>
      <c r="E130" s="224" t="s">
        <v>173</v>
      </c>
      <c r="F130" s="225" t="s">
        <v>174</v>
      </c>
      <c r="G130" s="226" t="s">
        <v>141</v>
      </c>
      <c r="H130" s="227">
        <v>9</v>
      </c>
      <c r="I130" s="228"/>
      <c r="J130" s="229">
        <f>ROUND(I130*H130,2)</f>
        <v>0</v>
      </c>
      <c r="K130" s="225" t="s">
        <v>162</v>
      </c>
      <c r="L130" s="230"/>
      <c r="M130" s="231" t="s">
        <v>1</v>
      </c>
      <c r="N130" s="232" t="s">
        <v>38</v>
      </c>
      <c r="O130" s="88"/>
      <c r="P130" s="233">
        <f>O130*H130</f>
        <v>0</v>
      </c>
      <c r="Q130" s="233">
        <v>0</v>
      </c>
      <c r="R130" s="233">
        <f>Q130*H130</f>
        <v>0</v>
      </c>
      <c r="S130" s="233">
        <v>0</v>
      </c>
      <c r="T130" s="23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5" t="s">
        <v>143</v>
      </c>
      <c r="AT130" s="235" t="s">
        <v>138</v>
      </c>
      <c r="AU130" s="235" t="s">
        <v>81</v>
      </c>
      <c r="AY130" s="14" t="s">
        <v>137</v>
      </c>
      <c r="BE130" s="236">
        <f>IF(N130="základní",J130,0)</f>
        <v>0</v>
      </c>
      <c r="BF130" s="236">
        <f>IF(N130="snížená",J130,0)</f>
        <v>0</v>
      </c>
      <c r="BG130" s="236">
        <f>IF(N130="zákl. přenesená",J130,0)</f>
        <v>0</v>
      </c>
      <c r="BH130" s="236">
        <f>IF(N130="sníž. přenesená",J130,0)</f>
        <v>0</v>
      </c>
      <c r="BI130" s="236">
        <f>IF(N130="nulová",J130,0)</f>
        <v>0</v>
      </c>
      <c r="BJ130" s="14" t="s">
        <v>81</v>
      </c>
      <c r="BK130" s="236">
        <f>ROUND(I130*H130,2)</f>
        <v>0</v>
      </c>
      <c r="BL130" s="14" t="s">
        <v>144</v>
      </c>
      <c r="BM130" s="235" t="s">
        <v>175</v>
      </c>
    </row>
    <row r="131" s="12" customFormat="1">
      <c r="A131" s="12"/>
      <c r="B131" s="241"/>
      <c r="C131" s="242"/>
      <c r="D131" s="237" t="s">
        <v>176</v>
      </c>
      <c r="E131" s="242"/>
      <c r="F131" s="243" t="s">
        <v>240</v>
      </c>
      <c r="G131" s="242"/>
      <c r="H131" s="244">
        <v>9</v>
      </c>
      <c r="I131" s="245"/>
      <c r="J131" s="242"/>
      <c r="K131" s="242"/>
      <c r="L131" s="246"/>
      <c r="M131" s="247"/>
      <c r="N131" s="248"/>
      <c r="O131" s="248"/>
      <c r="P131" s="248"/>
      <c r="Q131" s="248"/>
      <c r="R131" s="248"/>
      <c r="S131" s="248"/>
      <c r="T131" s="249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50" t="s">
        <v>176</v>
      </c>
      <c r="AU131" s="250" t="s">
        <v>81</v>
      </c>
      <c r="AV131" s="12" t="s">
        <v>83</v>
      </c>
      <c r="AW131" s="12" t="s">
        <v>4</v>
      </c>
      <c r="AX131" s="12" t="s">
        <v>81</v>
      </c>
      <c r="AY131" s="250" t="s">
        <v>137</v>
      </c>
    </row>
    <row r="132" s="2" customFormat="1" ht="21.75" customHeight="1">
      <c r="A132" s="35"/>
      <c r="B132" s="36"/>
      <c r="C132" s="251" t="s">
        <v>184</v>
      </c>
      <c r="D132" s="251" t="s">
        <v>179</v>
      </c>
      <c r="E132" s="252" t="s">
        <v>180</v>
      </c>
      <c r="F132" s="253" t="s">
        <v>181</v>
      </c>
      <c r="G132" s="254" t="s">
        <v>141</v>
      </c>
      <c r="H132" s="255">
        <v>1</v>
      </c>
      <c r="I132" s="256"/>
      <c r="J132" s="257">
        <f>ROUND(I132*H132,2)</f>
        <v>0</v>
      </c>
      <c r="K132" s="253" t="s">
        <v>162</v>
      </c>
      <c r="L132" s="41"/>
      <c r="M132" s="258" t="s">
        <v>1</v>
      </c>
      <c r="N132" s="259" t="s">
        <v>38</v>
      </c>
      <c r="O132" s="88"/>
      <c r="P132" s="233">
        <f>O132*H132</f>
        <v>0</v>
      </c>
      <c r="Q132" s="233">
        <v>0</v>
      </c>
      <c r="R132" s="233">
        <f>Q132*H132</f>
        <v>0</v>
      </c>
      <c r="S132" s="233">
        <v>0</v>
      </c>
      <c r="T132" s="23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5" t="s">
        <v>182</v>
      </c>
      <c r="AT132" s="235" t="s">
        <v>179</v>
      </c>
      <c r="AU132" s="235" t="s">
        <v>81</v>
      </c>
      <c r="AY132" s="14" t="s">
        <v>137</v>
      </c>
      <c r="BE132" s="236">
        <f>IF(N132="základní",J132,0)</f>
        <v>0</v>
      </c>
      <c r="BF132" s="236">
        <f>IF(N132="snížená",J132,0)</f>
        <v>0</v>
      </c>
      <c r="BG132" s="236">
        <f>IF(N132="zákl. přenesená",J132,0)</f>
        <v>0</v>
      </c>
      <c r="BH132" s="236">
        <f>IF(N132="sníž. přenesená",J132,0)</f>
        <v>0</v>
      </c>
      <c r="BI132" s="236">
        <f>IF(N132="nulová",J132,0)</f>
        <v>0</v>
      </c>
      <c r="BJ132" s="14" t="s">
        <v>81</v>
      </c>
      <c r="BK132" s="236">
        <f>ROUND(I132*H132,2)</f>
        <v>0</v>
      </c>
      <c r="BL132" s="14" t="s">
        <v>182</v>
      </c>
      <c r="BM132" s="235" t="s">
        <v>183</v>
      </c>
    </row>
    <row r="133" s="2" customFormat="1" ht="21.75" customHeight="1">
      <c r="A133" s="35"/>
      <c r="B133" s="36"/>
      <c r="C133" s="251" t="s">
        <v>188</v>
      </c>
      <c r="D133" s="251" t="s">
        <v>179</v>
      </c>
      <c r="E133" s="252" t="s">
        <v>185</v>
      </c>
      <c r="F133" s="253" t="s">
        <v>186</v>
      </c>
      <c r="G133" s="254" t="s">
        <v>141</v>
      </c>
      <c r="H133" s="255">
        <v>1</v>
      </c>
      <c r="I133" s="256"/>
      <c r="J133" s="257">
        <f>ROUND(I133*H133,2)</f>
        <v>0</v>
      </c>
      <c r="K133" s="253" t="s">
        <v>162</v>
      </c>
      <c r="L133" s="41"/>
      <c r="M133" s="258" t="s">
        <v>1</v>
      </c>
      <c r="N133" s="259" t="s">
        <v>38</v>
      </c>
      <c r="O133" s="88"/>
      <c r="P133" s="233">
        <f>O133*H133</f>
        <v>0</v>
      </c>
      <c r="Q133" s="233">
        <v>0</v>
      </c>
      <c r="R133" s="233">
        <f>Q133*H133</f>
        <v>0</v>
      </c>
      <c r="S133" s="233">
        <v>0</v>
      </c>
      <c r="T133" s="23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5" t="s">
        <v>182</v>
      </c>
      <c r="AT133" s="235" t="s">
        <v>179</v>
      </c>
      <c r="AU133" s="235" t="s">
        <v>81</v>
      </c>
      <c r="AY133" s="14" t="s">
        <v>137</v>
      </c>
      <c r="BE133" s="236">
        <f>IF(N133="základní",J133,0)</f>
        <v>0</v>
      </c>
      <c r="BF133" s="236">
        <f>IF(N133="snížená",J133,0)</f>
        <v>0</v>
      </c>
      <c r="BG133" s="236">
        <f>IF(N133="zákl. přenesená",J133,0)</f>
        <v>0</v>
      </c>
      <c r="BH133" s="236">
        <f>IF(N133="sníž. přenesená",J133,0)</f>
        <v>0</v>
      </c>
      <c r="BI133" s="236">
        <f>IF(N133="nulová",J133,0)</f>
        <v>0</v>
      </c>
      <c r="BJ133" s="14" t="s">
        <v>81</v>
      </c>
      <c r="BK133" s="236">
        <f>ROUND(I133*H133,2)</f>
        <v>0</v>
      </c>
      <c r="BL133" s="14" t="s">
        <v>182</v>
      </c>
      <c r="BM133" s="235" t="s">
        <v>187</v>
      </c>
    </row>
    <row r="134" s="2" customFormat="1" ht="21.75" customHeight="1">
      <c r="A134" s="35"/>
      <c r="B134" s="36"/>
      <c r="C134" s="251" t="s">
        <v>192</v>
      </c>
      <c r="D134" s="251" t="s">
        <v>179</v>
      </c>
      <c r="E134" s="252" t="s">
        <v>189</v>
      </c>
      <c r="F134" s="253" t="s">
        <v>190</v>
      </c>
      <c r="G134" s="254" t="s">
        <v>141</v>
      </c>
      <c r="H134" s="255">
        <v>1</v>
      </c>
      <c r="I134" s="256"/>
      <c r="J134" s="257">
        <f>ROUND(I134*H134,2)</f>
        <v>0</v>
      </c>
      <c r="K134" s="253" t="s">
        <v>162</v>
      </c>
      <c r="L134" s="41"/>
      <c r="M134" s="258" t="s">
        <v>1</v>
      </c>
      <c r="N134" s="259" t="s">
        <v>38</v>
      </c>
      <c r="O134" s="88"/>
      <c r="P134" s="233">
        <f>O134*H134</f>
        <v>0</v>
      </c>
      <c r="Q134" s="233">
        <v>0</v>
      </c>
      <c r="R134" s="233">
        <f>Q134*H134</f>
        <v>0</v>
      </c>
      <c r="S134" s="233">
        <v>0</v>
      </c>
      <c r="T134" s="23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5" t="s">
        <v>182</v>
      </c>
      <c r="AT134" s="235" t="s">
        <v>179</v>
      </c>
      <c r="AU134" s="235" t="s">
        <v>81</v>
      </c>
      <c r="AY134" s="14" t="s">
        <v>137</v>
      </c>
      <c r="BE134" s="236">
        <f>IF(N134="základní",J134,0)</f>
        <v>0</v>
      </c>
      <c r="BF134" s="236">
        <f>IF(N134="snížená",J134,0)</f>
        <v>0</v>
      </c>
      <c r="BG134" s="236">
        <f>IF(N134="zákl. přenesená",J134,0)</f>
        <v>0</v>
      </c>
      <c r="BH134" s="236">
        <f>IF(N134="sníž. přenesená",J134,0)</f>
        <v>0</v>
      </c>
      <c r="BI134" s="236">
        <f>IF(N134="nulová",J134,0)</f>
        <v>0</v>
      </c>
      <c r="BJ134" s="14" t="s">
        <v>81</v>
      </c>
      <c r="BK134" s="236">
        <f>ROUND(I134*H134,2)</f>
        <v>0</v>
      </c>
      <c r="BL134" s="14" t="s">
        <v>182</v>
      </c>
      <c r="BM134" s="235" t="s">
        <v>241</v>
      </c>
    </row>
    <row r="135" s="2" customFormat="1" ht="44.25" customHeight="1">
      <c r="A135" s="35"/>
      <c r="B135" s="36"/>
      <c r="C135" s="251" t="s">
        <v>196</v>
      </c>
      <c r="D135" s="251" t="s">
        <v>179</v>
      </c>
      <c r="E135" s="252" t="s">
        <v>193</v>
      </c>
      <c r="F135" s="253" t="s">
        <v>194</v>
      </c>
      <c r="G135" s="254" t="s">
        <v>141</v>
      </c>
      <c r="H135" s="255">
        <v>2</v>
      </c>
      <c r="I135" s="256"/>
      <c r="J135" s="257">
        <f>ROUND(I135*H135,2)</f>
        <v>0</v>
      </c>
      <c r="K135" s="253" t="s">
        <v>162</v>
      </c>
      <c r="L135" s="41"/>
      <c r="M135" s="258" t="s">
        <v>1</v>
      </c>
      <c r="N135" s="259" t="s">
        <v>38</v>
      </c>
      <c r="O135" s="88"/>
      <c r="P135" s="233">
        <f>O135*H135</f>
        <v>0</v>
      </c>
      <c r="Q135" s="233">
        <v>0</v>
      </c>
      <c r="R135" s="233">
        <f>Q135*H135</f>
        <v>0</v>
      </c>
      <c r="S135" s="233">
        <v>0</v>
      </c>
      <c r="T135" s="23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5" t="s">
        <v>144</v>
      </c>
      <c r="AT135" s="235" t="s">
        <v>179</v>
      </c>
      <c r="AU135" s="235" t="s">
        <v>81</v>
      </c>
      <c r="AY135" s="14" t="s">
        <v>137</v>
      </c>
      <c r="BE135" s="236">
        <f>IF(N135="základní",J135,0)</f>
        <v>0</v>
      </c>
      <c r="BF135" s="236">
        <f>IF(N135="snížená",J135,0)</f>
        <v>0</v>
      </c>
      <c r="BG135" s="236">
        <f>IF(N135="zákl. přenesená",J135,0)</f>
        <v>0</v>
      </c>
      <c r="BH135" s="236">
        <f>IF(N135="sníž. přenesená",J135,0)</f>
        <v>0</v>
      </c>
      <c r="BI135" s="236">
        <f>IF(N135="nulová",J135,0)</f>
        <v>0</v>
      </c>
      <c r="BJ135" s="14" t="s">
        <v>81</v>
      </c>
      <c r="BK135" s="236">
        <f>ROUND(I135*H135,2)</f>
        <v>0</v>
      </c>
      <c r="BL135" s="14" t="s">
        <v>144</v>
      </c>
      <c r="BM135" s="235" t="s">
        <v>195</v>
      </c>
    </row>
    <row r="136" s="2" customFormat="1" ht="44.25" customHeight="1">
      <c r="A136" s="35"/>
      <c r="B136" s="36"/>
      <c r="C136" s="251" t="s">
        <v>200</v>
      </c>
      <c r="D136" s="251" t="s">
        <v>179</v>
      </c>
      <c r="E136" s="252" t="s">
        <v>197</v>
      </c>
      <c r="F136" s="253" t="s">
        <v>198</v>
      </c>
      <c r="G136" s="254" t="s">
        <v>141</v>
      </c>
      <c r="H136" s="255">
        <v>9</v>
      </c>
      <c r="I136" s="256"/>
      <c r="J136" s="257">
        <f>ROUND(I136*H136,2)</f>
        <v>0</v>
      </c>
      <c r="K136" s="253" t="s">
        <v>162</v>
      </c>
      <c r="L136" s="41"/>
      <c r="M136" s="258" t="s">
        <v>1</v>
      </c>
      <c r="N136" s="259" t="s">
        <v>38</v>
      </c>
      <c r="O136" s="88"/>
      <c r="P136" s="233">
        <f>O136*H136</f>
        <v>0</v>
      </c>
      <c r="Q136" s="233">
        <v>0</v>
      </c>
      <c r="R136" s="233">
        <f>Q136*H136</f>
        <v>0</v>
      </c>
      <c r="S136" s="233">
        <v>0</v>
      </c>
      <c r="T136" s="23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5" t="s">
        <v>182</v>
      </c>
      <c r="AT136" s="235" t="s">
        <v>179</v>
      </c>
      <c r="AU136" s="235" t="s">
        <v>81</v>
      </c>
      <c r="AY136" s="14" t="s">
        <v>137</v>
      </c>
      <c r="BE136" s="236">
        <f>IF(N136="základní",J136,0)</f>
        <v>0</v>
      </c>
      <c r="BF136" s="236">
        <f>IF(N136="snížená",J136,0)</f>
        <v>0</v>
      </c>
      <c r="BG136" s="236">
        <f>IF(N136="zákl. přenesená",J136,0)</f>
        <v>0</v>
      </c>
      <c r="BH136" s="236">
        <f>IF(N136="sníž. přenesená",J136,0)</f>
        <v>0</v>
      </c>
      <c r="BI136" s="236">
        <f>IF(N136="nulová",J136,0)</f>
        <v>0</v>
      </c>
      <c r="BJ136" s="14" t="s">
        <v>81</v>
      </c>
      <c r="BK136" s="236">
        <f>ROUND(I136*H136,2)</f>
        <v>0</v>
      </c>
      <c r="BL136" s="14" t="s">
        <v>182</v>
      </c>
      <c r="BM136" s="235" t="s">
        <v>199</v>
      </c>
    </row>
    <row r="137" s="2" customFormat="1" ht="55.5" customHeight="1">
      <c r="A137" s="35"/>
      <c r="B137" s="36"/>
      <c r="C137" s="251" t="s">
        <v>8</v>
      </c>
      <c r="D137" s="251" t="s">
        <v>179</v>
      </c>
      <c r="E137" s="252" t="s">
        <v>201</v>
      </c>
      <c r="F137" s="253" t="s">
        <v>202</v>
      </c>
      <c r="G137" s="254" t="s">
        <v>141</v>
      </c>
      <c r="H137" s="255">
        <v>1</v>
      </c>
      <c r="I137" s="256"/>
      <c r="J137" s="257">
        <f>ROUND(I137*H137,2)</f>
        <v>0</v>
      </c>
      <c r="K137" s="253" t="s">
        <v>162</v>
      </c>
      <c r="L137" s="41"/>
      <c r="M137" s="258" t="s">
        <v>1</v>
      </c>
      <c r="N137" s="259" t="s">
        <v>38</v>
      </c>
      <c r="O137" s="88"/>
      <c r="P137" s="233">
        <f>O137*H137</f>
        <v>0</v>
      </c>
      <c r="Q137" s="233">
        <v>0</v>
      </c>
      <c r="R137" s="233">
        <f>Q137*H137</f>
        <v>0</v>
      </c>
      <c r="S137" s="233">
        <v>0</v>
      </c>
      <c r="T137" s="23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5" t="s">
        <v>182</v>
      </c>
      <c r="AT137" s="235" t="s">
        <v>179</v>
      </c>
      <c r="AU137" s="235" t="s">
        <v>81</v>
      </c>
      <c r="AY137" s="14" t="s">
        <v>137</v>
      </c>
      <c r="BE137" s="236">
        <f>IF(N137="základní",J137,0)</f>
        <v>0</v>
      </c>
      <c r="BF137" s="236">
        <f>IF(N137="snížená",J137,0)</f>
        <v>0</v>
      </c>
      <c r="BG137" s="236">
        <f>IF(N137="zákl. přenesená",J137,0)</f>
        <v>0</v>
      </c>
      <c r="BH137" s="236">
        <f>IF(N137="sníž. přenesená",J137,0)</f>
        <v>0</v>
      </c>
      <c r="BI137" s="236">
        <f>IF(N137="nulová",J137,0)</f>
        <v>0</v>
      </c>
      <c r="BJ137" s="14" t="s">
        <v>81</v>
      </c>
      <c r="BK137" s="236">
        <f>ROUND(I137*H137,2)</f>
        <v>0</v>
      </c>
      <c r="BL137" s="14" t="s">
        <v>182</v>
      </c>
      <c r="BM137" s="235" t="s">
        <v>203</v>
      </c>
    </row>
    <row r="138" s="2" customFormat="1" ht="21.75" customHeight="1">
      <c r="A138" s="35"/>
      <c r="B138" s="36"/>
      <c r="C138" s="251" t="s">
        <v>207</v>
      </c>
      <c r="D138" s="251" t="s">
        <v>179</v>
      </c>
      <c r="E138" s="252" t="s">
        <v>204</v>
      </c>
      <c r="F138" s="253" t="s">
        <v>205</v>
      </c>
      <c r="G138" s="254" t="s">
        <v>141</v>
      </c>
      <c r="H138" s="255">
        <v>1</v>
      </c>
      <c r="I138" s="256"/>
      <c r="J138" s="257">
        <f>ROUND(I138*H138,2)</f>
        <v>0</v>
      </c>
      <c r="K138" s="253" t="s">
        <v>162</v>
      </c>
      <c r="L138" s="41"/>
      <c r="M138" s="258" t="s">
        <v>1</v>
      </c>
      <c r="N138" s="259" t="s">
        <v>38</v>
      </c>
      <c r="O138" s="88"/>
      <c r="P138" s="233">
        <f>O138*H138</f>
        <v>0</v>
      </c>
      <c r="Q138" s="233">
        <v>0</v>
      </c>
      <c r="R138" s="233">
        <f>Q138*H138</f>
        <v>0</v>
      </c>
      <c r="S138" s="233">
        <v>0</v>
      </c>
      <c r="T138" s="23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5" t="s">
        <v>182</v>
      </c>
      <c r="AT138" s="235" t="s">
        <v>179</v>
      </c>
      <c r="AU138" s="235" t="s">
        <v>81</v>
      </c>
      <c r="AY138" s="14" t="s">
        <v>137</v>
      </c>
      <c r="BE138" s="236">
        <f>IF(N138="základní",J138,0)</f>
        <v>0</v>
      </c>
      <c r="BF138" s="236">
        <f>IF(N138="snížená",J138,0)</f>
        <v>0</v>
      </c>
      <c r="BG138" s="236">
        <f>IF(N138="zákl. přenesená",J138,0)</f>
        <v>0</v>
      </c>
      <c r="BH138" s="236">
        <f>IF(N138="sníž. přenesená",J138,0)</f>
        <v>0</v>
      </c>
      <c r="BI138" s="236">
        <f>IF(N138="nulová",J138,0)</f>
        <v>0</v>
      </c>
      <c r="BJ138" s="14" t="s">
        <v>81</v>
      </c>
      <c r="BK138" s="236">
        <f>ROUND(I138*H138,2)</f>
        <v>0</v>
      </c>
      <c r="BL138" s="14" t="s">
        <v>182</v>
      </c>
      <c r="BM138" s="235" t="s">
        <v>206</v>
      </c>
    </row>
    <row r="139" s="2" customFormat="1" ht="21.75" customHeight="1">
      <c r="A139" s="35"/>
      <c r="B139" s="36"/>
      <c r="C139" s="251" t="s">
        <v>211</v>
      </c>
      <c r="D139" s="251" t="s">
        <v>179</v>
      </c>
      <c r="E139" s="252" t="s">
        <v>208</v>
      </c>
      <c r="F139" s="253" t="s">
        <v>209</v>
      </c>
      <c r="G139" s="254" t="s">
        <v>141</v>
      </c>
      <c r="H139" s="255">
        <v>2</v>
      </c>
      <c r="I139" s="256"/>
      <c r="J139" s="257">
        <f>ROUND(I139*H139,2)</f>
        <v>0</v>
      </c>
      <c r="K139" s="253" t="s">
        <v>162</v>
      </c>
      <c r="L139" s="41"/>
      <c r="M139" s="258" t="s">
        <v>1</v>
      </c>
      <c r="N139" s="259" t="s">
        <v>38</v>
      </c>
      <c r="O139" s="88"/>
      <c r="P139" s="233">
        <f>O139*H139</f>
        <v>0</v>
      </c>
      <c r="Q139" s="233">
        <v>0</v>
      </c>
      <c r="R139" s="233">
        <f>Q139*H139</f>
        <v>0</v>
      </c>
      <c r="S139" s="233">
        <v>0</v>
      </c>
      <c r="T139" s="23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5" t="s">
        <v>182</v>
      </c>
      <c r="AT139" s="235" t="s">
        <v>179</v>
      </c>
      <c r="AU139" s="235" t="s">
        <v>81</v>
      </c>
      <c r="AY139" s="14" t="s">
        <v>137</v>
      </c>
      <c r="BE139" s="236">
        <f>IF(N139="základní",J139,0)</f>
        <v>0</v>
      </c>
      <c r="BF139" s="236">
        <f>IF(N139="snížená",J139,0)</f>
        <v>0</v>
      </c>
      <c r="BG139" s="236">
        <f>IF(N139="zákl. přenesená",J139,0)</f>
        <v>0</v>
      </c>
      <c r="BH139" s="236">
        <f>IF(N139="sníž. přenesená",J139,0)</f>
        <v>0</v>
      </c>
      <c r="BI139" s="236">
        <f>IF(N139="nulová",J139,0)</f>
        <v>0</v>
      </c>
      <c r="BJ139" s="14" t="s">
        <v>81</v>
      </c>
      <c r="BK139" s="236">
        <f>ROUND(I139*H139,2)</f>
        <v>0</v>
      </c>
      <c r="BL139" s="14" t="s">
        <v>182</v>
      </c>
      <c r="BM139" s="235" t="s">
        <v>210</v>
      </c>
    </row>
    <row r="140" s="2" customFormat="1" ht="111.75" customHeight="1">
      <c r="A140" s="35"/>
      <c r="B140" s="36"/>
      <c r="C140" s="251" t="s">
        <v>216</v>
      </c>
      <c r="D140" s="251" t="s">
        <v>179</v>
      </c>
      <c r="E140" s="252" t="s">
        <v>212</v>
      </c>
      <c r="F140" s="253" t="s">
        <v>213</v>
      </c>
      <c r="G140" s="254" t="s">
        <v>214</v>
      </c>
      <c r="H140" s="255">
        <v>20</v>
      </c>
      <c r="I140" s="256"/>
      <c r="J140" s="257">
        <f>ROUND(I140*H140,2)</f>
        <v>0</v>
      </c>
      <c r="K140" s="253" t="s">
        <v>162</v>
      </c>
      <c r="L140" s="41"/>
      <c r="M140" s="258" t="s">
        <v>1</v>
      </c>
      <c r="N140" s="259" t="s">
        <v>38</v>
      </c>
      <c r="O140" s="88"/>
      <c r="P140" s="233">
        <f>O140*H140</f>
        <v>0</v>
      </c>
      <c r="Q140" s="233">
        <v>0</v>
      </c>
      <c r="R140" s="233">
        <f>Q140*H140</f>
        <v>0</v>
      </c>
      <c r="S140" s="233">
        <v>0</v>
      </c>
      <c r="T140" s="23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5" t="s">
        <v>182</v>
      </c>
      <c r="AT140" s="235" t="s">
        <v>179</v>
      </c>
      <c r="AU140" s="235" t="s">
        <v>81</v>
      </c>
      <c r="AY140" s="14" t="s">
        <v>137</v>
      </c>
      <c r="BE140" s="236">
        <f>IF(N140="základní",J140,0)</f>
        <v>0</v>
      </c>
      <c r="BF140" s="236">
        <f>IF(N140="snížená",J140,0)</f>
        <v>0</v>
      </c>
      <c r="BG140" s="236">
        <f>IF(N140="zákl. přenesená",J140,0)</f>
        <v>0</v>
      </c>
      <c r="BH140" s="236">
        <f>IF(N140="sníž. přenesená",J140,0)</f>
        <v>0</v>
      </c>
      <c r="BI140" s="236">
        <f>IF(N140="nulová",J140,0)</f>
        <v>0</v>
      </c>
      <c r="BJ140" s="14" t="s">
        <v>81</v>
      </c>
      <c r="BK140" s="236">
        <f>ROUND(I140*H140,2)</f>
        <v>0</v>
      </c>
      <c r="BL140" s="14" t="s">
        <v>182</v>
      </c>
      <c r="BM140" s="235" t="s">
        <v>242</v>
      </c>
    </row>
    <row r="141" s="2" customFormat="1" ht="44.25" customHeight="1">
      <c r="A141" s="35"/>
      <c r="B141" s="36"/>
      <c r="C141" s="251" t="s">
        <v>243</v>
      </c>
      <c r="D141" s="251" t="s">
        <v>179</v>
      </c>
      <c r="E141" s="252" t="s">
        <v>217</v>
      </c>
      <c r="F141" s="253" t="s">
        <v>218</v>
      </c>
      <c r="G141" s="254" t="s">
        <v>141</v>
      </c>
      <c r="H141" s="255">
        <v>1</v>
      </c>
      <c r="I141" s="256"/>
      <c r="J141" s="257">
        <f>ROUND(I141*H141,2)</f>
        <v>0</v>
      </c>
      <c r="K141" s="253" t="s">
        <v>162</v>
      </c>
      <c r="L141" s="41"/>
      <c r="M141" s="258" t="s">
        <v>1</v>
      </c>
      <c r="N141" s="259" t="s">
        <v>38</v>
      </c>
      <c r="O141" s="88"/>
      <c r="P141" s="233">
        <f>O141*H141</f>
        <v>0</v>
      </c>
      <c r="Q141" s="233">
        <v>0</v>
      </c>
      <c r="R141" s="233">
        <f>Q141*H141</f>
        <v>0</v>
      </c>
      <c r="S141" s="233">
        <v>0</v>
      </c>
      <c r="T141" s="23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5" t="s">
        <v>182</v>
      </c>
      <c r="AT141" s="235" t="s">
        <v>179</v>
      </c>
      <c r="AU141" s="235" t="s">
        <v>81</v>
      </c>
      <c r="AY141" s="14" t="s">
        <v>137</v>
      </c>
      <c r="BE141" s="236">
        <f>IF(N141="základní",J141,0)</f>
        <v>0</v>
      </c>
      <c r="BF141" s="236">
        <f>IF(N141="snížená",J141,0)</f>
        <v>0</v>
      </c>
      <c r="BG141" s="236">
        <f>IF(N141="zákl. přenesená",J141,0)</f>
        <v>0</v>
      </c>
      <c r="BH141" s="236">
        <f>IF(N141="sníž. přenesená",J141,0)</f>
        <v>0</v>
      </c>
      <c r="BI141" s="236">
        <f>IF(N141="nulová",J141,0)</f>
        <v>0</v>
      </c>
      <c r="BJ141" s="14" t="s">
        <v>81</v>
      </c>
      <c r="BK141" s="236">
        <f>ROUND(I141*H141,2)</f>
        <v>0</v>
      </c>
      <c r="BL141" s="14" t="s">
        <v>182</v>
      </c>
      <c r="BM141" s="235" t="s">
        <v>244</v>
      </c>
    </row>
    <row r="142" s="2" customFormat="1" ht="44.25" customHeight="1">
      <c r="A142" s="35"/>
      <c r="B142" s="36"/>
      <c r="C142" s="223" t="s">
        <v>245</v>
      </c>
      <c r="D142" s="223" t="s">
        <v>138</v>
      </c>
      <c r="E142" s="224" t="s">
        <v>246</v>
      </c>
      <c r="F142" s="225" t="s">
        <v>247</v>
      </c>
      <c r="G142" s="226" t="s">
        <v>141</v>
      </c>
      <c r="H142" s="227">
        <v>18</v>
      </c>
      <c r="I142" s="228"/>
      <c r="J142" s="229">
        <f>ROUND(I142*H142,2)</f>
        <v>0</v>
      </c>
      <c r="K142" s="225" t="s">
        <v>162</v>
      </c>
      <c r="L142" s="230"/>
      <c r="M142" s="231" t="s">
        <v>1</v>
      </c>
      <c r="N142" s="232" t="s">
        <v>38</v>
      </c>
      <c r="O142" s="88"/>
      <c r="P142" s="233">
        <f>O142*H142</f>
        <v>0</v>
      </c>
      <c r="Q142" s="233">
        <v>0</v>
      </c>
      <c r="R142" s="233">
        <f>Q142*H142</f>
        <v>0</v>
      </c>
      <c r="S142" s="233">
        <v>0</v>
      </c>
      <c r="T142" s="23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5" t="s">
        <v>163</v>
      </c>
      <c r="AT142" s="235" t="s">
        <v>138</v>
      </c>
      <c r="AU142" s="235" t="s">
        <v>81</v>
      </c>
      <c r="AY142" s="14" t="s">
        <v>137</v>
      </c>
      <c r="BE142" s="236">
        <f>IF(N142="základní",J142,0)</f>
        <v>0</v>
      </c>
      <c r="BF142" s="236">
        <f>IF(N142="snížená",J142,0)</f>
        <v>0</v>
      </c>
      <c r="BG142" s="236">
        <f>IF(N142="zákl. přenesená",J142,0)</f>
        <v>0</v>
      </c>
      <c r="BH142" s="236">
        <f>IF(N142="sníž. přenesená",J142,0)</f>
        <v>0</v>
      </c>
      <c r="BI142" s="236">
        <f>IF(N142="nulová",J142,0)</f>
        <v>0</v>
      </c>
      <c r="BJ142" s="14" t="s">
        <v>81</v>
      </c>
      <c r="BK142" s="236">
        <f>ROUND(I142*H142,2)</f>
        <v>0</v>
      </c>
      <c r="BL142" s="14" t="s">
        <v>163</v>
      </c>
      <c r="BM142" s="235" t="s">
        <v>248</v>
      </c>
    </row>
    <row r="143" s="2" customFormat="1" ht="44.25" customHeight="1">
      <c r="A143" s="35"/>
      <c r="B143" s="36"/>
      <c r="C143" s="251" t="s">
        <v>7</v>
      </c>
      <c r="D143" s="251" t="s">
        <v>179</v>
      </c>
      <c r="E143" s="252" t="s">
        <v>249</v>
      </c>
      <c r="F143" s="253" t="s">
        <v>250</v>
      </c>
      <c r="G143" s="254" t="s">
        <v>141</v>
      </c>
      <c r="H143" s="255">
        <v>18</v>
      </c>
      <c r="I143" s="256"/>
      <c r="J143" s="257">
        <f>ROUND(I143*H143,2)</f>
        <v>0</v>
      </c>
      <c r="K143" s="253" t="s">
        <v>162</v>
      </c>
      <c r="L143" s="41"/>
      <c r="M143" s="258" t="s">
        <v>1</v>
      </c>
      <c r="N143" s="259" t="s">
        <v>38</v>
      </c>
      <c r="O143" s="88"/>
      <c r="P143" s="233">
        <f>O143*H143</f>
        <v>0</v>
      </c>
      <c r="Q143" s="233">
        <v>0</v>
      </c>
      <c r="R143" s="233">
        <f>Q143*H143</f>
        <v>0</v>
      </c>
      <c r="S143" s="233">
        <v>0</v>
      </c>
      <c r="T143" s="23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5" t="s">
        <v>223</v>
      </c>
      <c r="AT143" s="235" t="s">
        <v>179</v>
      </c>
      <c r="AU143" s="235" t="s">
        <v>81</v>
      </c>
      <c r="AY143" s="14" t="s">
        <v>137</v>
      </c>
      <c r="BE143" s="236">
        <f>IF(N143="základní",J143,0)</f>
        <v>0</v>
      </c>
      <c r="BF143" s="236">
        <f>IF(N143="snížená",J143,0)</f>
        <v>0</v>
      </c>
      <c r="BG143" s="236">
        <f>IF(N143="zákl. přenesená",J143,0)</f>
        <v>0</v>
      </c>
      <c r="BH143" s="236">
        <f>IF(N143="sníž. přenesená",J143,0)</f>
        <v>0</v>
      </c>
      <c r="BI143" s="236">
        <f>IF(N143="nulová",J143,0)</f>
        <v>0</v>
      </c>
      <c r="BJ143" s="14" t="s">
        <v>81</v>
      </c>
      <c r="BK143" s="236">
        <f>ROUND(I143*H143,2)</f>
        <v>0</v>
      </c>
      <c r="BL143" s="14" t="s">
        <v>223</v>
      </c>
      <c r="BM143" s="235" t="s">
        <v>251</v>
      </c>
    </row>
    <row r="144" s="2" customFormat="1" ht="21.75" customHeight="1">
      <c r="A144" s="35"/>
      <c r="B144" s="36"/>
      <c r="C144" s="251" t="s">
        <v>220</v>
      </c>
      <c r="D144" s="251" t="s">
        <v>179</v>
      </c>
      <c r="E144" s="252" t="s">
        <v>252</v>
      </c>
      <c r="F144" s="253" t="s">
        <v>253</v>
      </c>
      <c r="G144" s="254" t="s">
        <v>141</v>
      </c>
      <c r="H144" s="255">
        <v>18</v>
      </c>
      <c r="I144" s="256"/>
      <c r="J144" s="257">
        <f>ROUND(I144*H144,2)</f>
        <v>0</v>
      </c>
      <c r="K144" s="253" t="s">
        <v>162</v>
      </c>
      <c r="L144" s="41"/>
      <c r="M144" s="258" t="s">
        <v>1</v>
      </c>
      <c r="N144" s="259" t="s">
        <v>38</v>
      </c>
      <c r="O144" s="88"/>
      <c r="P144" s="233">
        <f>O144*H144</f>
        <v>0</v>
      </c>
      <c r="Q144" s="233">
        <v>0</v>
      </c>
      <c r="R144" s="233">
        <f>Q144*H144</f>
        <v>0</v>
      </c>
      <c r="S144" s="233">
        <v>0</v>
      </c>
      <c r="T144" s="23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5" t="s">
        <v>223</v>
      </c>
      <c r="AT144" s="235" t="s">
        <v>179</v>
      </c>
      <c r="AU144" s="235" t="s">
        <v>81</v>
      </c>
      <c r="AY144" s="14" t="s">
        <v>137</v>
      </c>
      <c r="BE144" s="236">
        <f>IF(N144="základní",J144,0)</f>
        <v>0</v>
      </c>
      <c r="BF144" s="236">
        <f>IF(N144="snížená",J144,0)</f>
        <v>0</v>
      </c>
      <c r="BG144" s="236">
        <f>IF(N144="zákl. přenesená",J144,0)</f>
        <v>0</v>
      </c>
      <c r="BH144" s="236">
        <f>IF(N144="sníž. přenesená",J144,0)</f>
        <v>0</v>
      </c>
      <c r="BI144" s="236">
        <f>IF(N144="nulová",J144,0)</f>
        <v>0</v>
      </c>
      <c r="BJ144" s="14" t="s">
        <v>81</v>
      </c>
      <c r="BK144" s="236">
        <f>ROUND(I144*H144,2)</f>
        <v>0</v>
      </c>
      <c r="BL144" s="14" t="s">
        <v>223</v>
      </c>
      <c r="BM144" s="235" t="s">
        <v>254</v>
      </c>
    </row>
    <row r="145" s="2" customFormat="1" ht="44.25" customHeight="1">
      <c r="A145" s="35"/>
      <c r="B145" s="36"/>
      <c r="C145" s="251" t="s">
        <v>225</v>
      </c>
      <c r="D145" s="251" t="s">
        <v>179</v>
      </c>
      <c r="E145" s="252" t="s">
        <v>221</v>
      </c>
      <c r="F145" s="253" t="s">
        <v>222</v>
      </c>
      <c r="G145" s="254" t="s">
        <v>214</v>
      </c>
      <c r="H145" s="255">
        <v>18</v>
      </c>
      <c r="I145" s="256"/>
      <c r="J145" s="257">
        <f>ROUND(I145*H145,2)</f>
        <v>0</v>
      </c>
      <c r="K145" s="253" t="s">
        <v>162</v>
      </c>
      <c r="L145" s="41"/>
      <c r="M145" s="258" t="s">
        <v>1</v>
      </c>
      <c r="N145" s="259" t="s">
        <v>38</v>
      </c>
      <c r="O145" s="88"/>
      <c r="P145" s="233">
        <f>O145*H145</f>
        <v>0</v>
      </c>
      <c r="Q145" s="233">
        <v>0</v>
      </c>
      <c r="R145" s="233">
        <f>Q145*H145</f>
        <v>0</v>
      </c>
      <c r="S145" s="233">
        <v>0</v>
      </c>
      <c r="T145" s="23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5" t="s">
        <v>223</v>
      </c>
      <c r="AT145" s="235" t="s">
        <v>179</v>
      </c>
      <c r="AU145" s="235" t="s">
        <v>81</v>
      </c>
      <c r="AY145" s="14" t="s">
        <v>137</v>
      </c>
      <c r="BE145" s="236">
        <f>IF(N145="základní",J145,0)</f>
        <v>0</v>
      </c>
      <c r="BF145" s="236">
        <f>IF(N145="snížená",J145,0)</f>
        <v>0</v>
      </c>
      <c r="BG145" s="236">
        <f>IF(N145="zákl. přenesená",J145,0)</f>
        <v>0</v>
      </c>
      <c r="BH145" s="236">
        <f>IF(N145="sníž. přenesená",J145,0)</f>
        <v>0</v>
      </c>
      <c r="BI145" s="236">
        <f>IF(N145="nulová",J145,0)</f>
        <v>0</v>
      </c>
      <c r="BJ145" s="14" t="s">
        <v>81</v>
      </c>
      <c r="BK145" s="236">
        <f>ROUND(I145*H145,2)</f>
        <v>0</v>
      </c>
      <c r="BL145" s="14" t="s">
        <v>223</v>
      </c>
      <c r="BM145" s="235" t="s">
        <v>224</v>
      </c>
    </row>
    <row r="146" s="2" customFormat="1" ht="89.25" customHeight="1">
      <c r="A146" s="35"/>
      <c r="B146" s="36"/>
      <c r="C146" s="251" t="s">
        <v>255</v>
      </c>
      <c r="D146" s="251" t="s">
        <v>179</v>
      </c>
      <c r="E146" s="252" t="s">
        <v>226</v>
      </c>
      <c r="F146" s="253" t="s">
        <v>227</v>
      </c>
      <c r="G146" s="254" t="s">
        <v>141</v>
      </c>
      <c r="H146" s="255">
        <v>1</v>
      </c>
      <c r="I146" s="256"/>
      <c r="J146" s="257">
        <f>ROUND(I146*H146,2)</f>
        <v>0</v>
      </c>
      <c r="K146" s="253" t="s">
        <v>162</v>
      </c>
      <c r="L146" s="41"/>
      <c r="M146" s="260" t="s">
        <v>1</v>
      </c>
      <c r="N146" s="261" t="s">
        <v>38</v>
      </c>
      <c r="O146" s="262"/>
      <c r="P146" s="263">
        <f>O146*H146</f>
        <v>0</v>
      </c>
      <c r="Q146" s="263">
        <v>0</v>
      </c>
      <c r="R146" s="263">
        <f>Q146*H146</f>
        <v>0</v>
      </c>
      <c r="S146" s="263">
        <v>0</v>
      </c>
      <c r="T146" s="26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5" t="s">
        <v>223</v>
      </c>
      <c r="AT146" s="235" t="s">
        <v>179</v>
      </c>
      <c r="AU146" s="235" t="s">
        <v>81</v>
      </c>
      <c r="AY146" s="14" t="s">
        <v>137</v>
      </c>
      <c r="BE146" s="236">
        <f>IF(N146="základní",J146,0)</f>
        <v>0</v>
      </c>
      <c r="BF146" s="236">
        <f>IF(N146="snížená",J146,0)</f>
        <v>0</v>
      </c>
      <c r="BG146" s="236">
        <f>IF(N146="zákl. přenesená",J146,0)</f>
        <v>0</v>
      </c>
      <c r="BH146" s="236">
        <f>IF(N146="sníž. přenesená",J146,0)</f>
        <v>0</v>
      </c>
      <c r="BI146" s="236">
        <f>IF(N146="nulová",J146,0)</f>
        <v>0</v>
      </c>
      <c r="BJ146" s="14" t="s">
        <v>81</v>
      </c>
      <c r="BK146" s="236">
        <f>ROUND(I146*H146,2)</f>
        <v>0</v>
      </c>
      <c r="BL146" s="14" t="s">
        <v>223</v>
      </c>
      <c r="BM146" s="235" t="s">
        <v>256</v>
      </c>
    </row>
    <row r="147" s="2" customFormat="1" ht="6.96" customHeight="1">
      <c r="A147" s="35"/>
      <c r="B147" s="63"/>
      <c r="C147" s="64"/>
      <c r="D147" s="64"/>
      <c r="E147" s="64"/>
      <c r="F147" s="64"/>
      <c r="G147" s="64"/>
      <c r="H147" s="64"/>
      <c r="I147" s="180"/>
      <c r="J147" s="64"/>
      <c r="K147" s="64"/>
      <c r="L147" s="41"/>
      <c r="M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</sheetData>
  <sheetProtection sheet="1" autoFilter="0" formatColumns="0" formatRows="0" objects="1" scenarios="1" spinCount="100000" saltValue="6PAShUwzn1ZR9eh5RW3hCpKz8ZWgQwxy7wIBvbgfYKOcKZlGjRau7+xr5yADiG28IWwLOmA8tuJPw8FJpK5ztA==" hashValue="Cy69A/0aIsl3aG9tpoWMAhTWcqmhdX+DmdbWGvtWGSbUQFpuJXNpU7Jv07+1miR+ZYrwnE2P5xG3uc5RmLUoew==" algorithmName="SHA-512" password="CC35"/>
  <autoFilter ref="C116:K14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hidden="1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83</v>
      </c>
    </row>
    <row r="4" hidden="1" s="1" customFormat="1" ht="24.96" customHeight="1">
      <c r="B4" s="17"/>
      <c r="D4" s="137" t="s">
        <v>114</v>
      </c>
      <c r="I4" s="133"/>
      <c r="L4" s="17"/>
      <c r="M4" s="138" t="s">
        <v>10</v>
      </c>
      <c r="AT4" s="14" t="s">
        <v>4</v>
      </c>
    </row>
    <row r="5" hidden="1" s="1" customFormat="1" ht="6.96" customHeight="1">
      <c r="B5" s="17"/>
      <c r="I5" s="133"/>
      <c r="L5" s="17"/>
    </row>
    <row r="6" hidden="1" s="1" customFormat="1" ht="12" customHeight="1">
      <c r="B6" s="17"/>
      <c r="D6" s="139" t="s">
        <v>16</v>
      </c>
      <c r="I6" s="133"/>
      <c r="L6" s="17"/>
    </row>
    <row r="7" hidden="1" s="1" customFormat="1" ht="16.5" customHeight="1">
      <c r="B7" s="17"/>
      <c r="E7" s="140" t="str">
        <f>'Rekapitulace stavby'!K6</f>
        <v>Oprava EOV a osvětlení na trati Karlovy Vary - Kadaň</v>
      </c>
      <c r="F7" s="139"/>
      <c r="G7" s="139"/>
      <c r="H7" s="139"/>
      <c r="I7" s="133"/>
      <c r="L7" s="17"/>
    </row>
    <row r="8" hidden="1" s="2" customFormat="1" ht="12" customHeight="1">
      <c r="A8" s="35"/>
      <c r="B8" s="41"/>
      <c r="C8" s="35"/>
      <c r="D8" s="139" t="s">
        <v>115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42" t="s">
        <v>257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23. 7. 2019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3" t="str">
        <f>IF('Rekapitulace stavby'!E11="","",'Rekapitulace stavby'!E11)</f>
        <v xml:space="preserve"> </v>
      </c>
      <c r="F15" s="35"/>
      <c r="G15" s="35"/>
      <c r="H15" s="35"/>
      <c r="I15" s="144" t="s">
        <v>26</v>
      </c>
      <c r="J15" s="143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9" t="s">
        <v>27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9" t="s">
        <v>29</v>
      </c>
      <c r="E20" s="35"/>
      <c r="F20" s="35"/>
      <c r="G20" s="35"/>
      <c r="H20" s="35"/>
      <c r="I20" s="144" t="s">
        <v>25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3" t="str">
        <f>IF('Rekapitulace stavby'!E17="","",'Rekapitulace stavby'!E17)</f>
        <v xml:space="preserve"> </v>
      </c>
      <c r="F21" s="35"/>
      <c r="G21" s="35"/>
      <c r="H21" s="35"/>
      <c r="I21" s="144" t="s">
        <v>26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9" t="s">
        <v>31</v>
      </c>
      <c r="E23" s="35"/>
      <c r="F23" s="35"/>
      <c r="G23" s="35"/>
      <c r="H23" s="35"/>
      <c r="I23" s="144" t="s">
        <v>25</v>
      </c>
      <c r="J23" s="143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3" t="str">
        <f>IF('Rekapitulace stavby'!E20="","",'Rekapitulace stavby'!E20)</f>
        <v xml:space="preserve"> </v>
      </c>
      <c r="F24" s="35"/>
      <c r="G24" s="35"/>
      <c r="H24" s="35"/>
      <c r="I24" s="144" t="s">
        <v>26</v>
      </c>
      <c r="J24" s="143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9" t="s">
        <v>32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53" t="s">
        <v>33</v>
      </c>
      <c r="E30" s="35"/>
      <c r="F30" s="35"/>
      <c r="G30" s="35"/>
      <c r="H30" s="35"/>
      <c r="I30" s="141"/>
      <c r="J30" s="154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55" t="s">
        <v>35</v>
      </c>
      <c r="G32" s="35"/>
      <c r="H32" s="35"/>
      <c r="I32" s="156" t="s">
        <v>34</v>
      </c>
      <c r="J32" s="15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7" t="s">
        <v>37</v>
      </c>
      <c r="E33" s="139" t="s">
        <v>38</v>
      </c>
      <c r="F33" s="158">
        <f>ROUND((SUM(BE117:BE146)),  2)</f>
        <v>0</v>
      </c>
      <c r="G33" s="35"/>
      <c r="H33" s="35"/>
      <c r="I33" s="159">
        <v>0.20999999999999999</v>
      </c>
      <c r="J33" s="158">
        <f>ROUND(((SUM(BE117:BE146))*I33),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9" t="s">
        <v>39</v>
      </c>
      <c r="F34" s="158">
        <f>ROUND((SUM(BF117:BF146)),  2)</f>
        <v>0</v>
      </c>
      <c r="G34" s="35"/>
      <c r="H34" s="35"/>
      <c r="I34" s="159">
        <v>0.14999999999999999</v>
      </c>
      <c r="J34" s="158">
        <f>ROUND(((SUM(BF117:BF146))*I34),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40</v>
      </c>
      <c r="F35" s="158">
        <f>ROUND((SUM(BG117:BG146)),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41</v>
      </c>
      <c r="F36" s="158">
        <f>ROUND((SUM(BH117:BH146)),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42</v>
      </c>
      <c r="F37" s="158">
        <f>ROUND((SUM(BI117:BI146)),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60"/>
      <c r="D39" s="161" t="s">
        <v>43</v>
      </c>
      <c r="E39" s="162"/>
      <c r="F39" s="162"/>
      <c r="G39" s="163" t="s">
        <v>44</v>
      </c>
      <c r="H39" s="164" t="s">
        <v>45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I41" s="133"/>
      <c r="L41" s="17"/>
    </row>
    <row r="42" hidden="1" s="1" customFormat="1" ht="14.4" customHeight="1">
      <c r="B42" s="17"/>
      <c r="I42" s="133"/>
      <c r="L42" s="17"/>
    </row>
    <row r="43" hidden="1" s="1" customFormat="1" ht="14.4" customHeight="1">
      <c r="B43" s="17"/>
      <c r="I43" s="133"/>
      <c r="L43" s="17"/>
    </row>
    <row r="44" hidden="1" s="1" customFormat="1" ht="14.4" customHeight="1">
      <c r="B44" s="17"/>
      <c r="I44" s="133"/>
      <c r="L44" s="17"/>
    </row>
    <row r="45" hidden="1" s="1" customFormat="1" ht="14.4" customHeight="1">
      <c r="B45" s="17"/>
      <c r="I45" s="133"/>
      <c r="L45" s="17"/>
    </row>
    <row r="46" hidden="1" s="1" customFormat="1" ht="14.4" customHeight="1">
      <c r="B46" s="17"/>
      <c r="I46" s="133"/>
      <c r="L46" s="17"/>
    </row>
    <row r="47" hidden="1" s="1" customFormat="1" ht="14.4" customHeight="1">
      <c r="B47" s="17"/>
      <c r="I47" s="133"/>
      <c r="L47" s="17"/>
    </row>
    <row r="48" hidden="1" s="1" customFormat="1" ht="14.4" customHeight="1">
      <c r="B48" s="17"/>
      <c r="I48" s="133"/>
      <c r="L48" s="17"/>
    </row>
    <row r="49" hidden="1" s="1" customFormat="1" ht="14.4" customHeight="1">
      <c r="B49" s="17"/>
      <c r="I49" s="133"/>
      <c r="L49" s="17"/>
    </row>
    <row r="50" hidden="1" s="2" customFormat="1" ht="14.4" customHeight="1">
      <c r="B50" s="60"/>
      <c r="D50" s="168" t="s">
        <v>46</v>
      </c>
      <c r="E50" s="169"/>
      <c r="F50" s="169"/>
      <c r="G50" s="168" t="s">
        <v>47</v>
      </c>
      <c r="H50" s="169"/>
      <c r="I50" s="170"/>
      <c r="J50" s="169"/>
      <c r="K50" s="169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4"/>
      <c r="J61" s="175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8" t="s">
        <v>50</v>
      </c>
      <c r="E65" s="176"/>
      <c r="F65" s="176"/>
      <c r="G65" s="168" t="s">
        <v>51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4"/>
      <c r="J76" s="175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117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4" t="str">
        <f>E7</f>
        <v>Oprava EOV a osvětlení na trati Karlovy Vary - Kadaň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115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SO 03 - Hájek - Elektromontáže (ÚOŽI)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144" t="s">
        <v>22</v>
      </c>
      <c r="J89" s="76" t="str">
        <f>IF(J12="","",J12)</f>
        <v>23. 7. 2019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144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144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85" t="s">
        <v>118</v>
      </c>
      <c r="D94" s="186"/>
      <c r="E94" s="186"/>
      <c r="F94" s="186"/>
      <c r="G94" s="186"/>
      <c r="H94" s="186"/>
      <c r="I94" s="187"/>
      <c r="J94" s="188" t="s">
        <v>119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89" t="s">
        <v>120</v>
      </c>
      <c r="D96" s="37"/>
      <c r="E96" s="37"/>
      <c r="F96" s="37"/>
      <c r="G96" s="37"/>
      <c r="H96" s="37"/>
      <c r="I96" s="141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121</v>
      </c>
    </row>
    <row r="97" hidden="1" s="9" customFormat="1" ht="24.96" customHeight="1">
      <c r="A97" s="9"/>
      <c r="B97" s="190"/>
      <c r="C97" s="191"/>
      <c r="D97" s="192" t="s">
        <v>122</v>
      </c>
      <c r="E97" s="193"/>
      <c r="F97" s="193"/>
      <c r="G97" s="193"/>
      <c r="H97" s="193"/>
      <c r="I97" s="194"/>
      <c r="J97" s="195">
        <f>J118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141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180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/>
    <row r="101" hidden="1"/>
    <row r="102" hidden="1"/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183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123</v>
      </c>
      <c r="D104" s="37"/>
      <c r="E104" s="37"/>
      <c r="F104" s="37"/>
      <c r="G104" s="37"/>
      <c r="H104" s="37"/>
      <c r="I104" s="141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141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14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84" t="str">
        <f>E7</f>
        <v>Oprava EOV a osvětlení na trati Karlovy Vary - Kadaň</v>
      </c>
      <c r="F107" s="29"/>
      <c r="G107" s="29"/>
      <c r="H107" s="29"/>
      <c r="I107" s="14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115</v>
      </c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SO 03 - Hájek - Elektromontáže (ÚOŽI)</v>
      </c>
      <c r="F109" s="37"/>
      <c r="G109" s="37"/>
      <c r="H109" s="37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144" t="s">
        <v>22</v>
      </c>
      <c r="J111" s="76" t="str">
        <f>IF(J12="","",J12)</f>
        <v>23. 7. 2019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144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144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97"/>
      <c r="B116" s="198"/>
      <c r="C116" s="199" t="s">
        <v>124</v>
      </c>
      <c r="D116" s="200" t="s">
        <v>58</v>
      </c>
      <c r="E116" s="200" t="s">
        <v>54</v>
      </c>
      <c r="F116" s="200" t="s">
        <v>55</v>
      </c>
      <c r="G116" s="200" t="s">
        <v>125</v>
      </c>
      <c r="H116" s="200" t="s">
        <v>126</v>
      </c>
      <c r="I116" s="201" t="s">
        <v>127</v>
      </c>
      <c r="J116" s="200" t="s">
        <v>119</v>
      </c>
      <c r="K116" s="202" t="s">
        <v>128</v>
      </c>
      <c r="L116" s="203"/>
      <c r="M116" s="97" t="s">
        <v>1</v>
      </c>
      <c r="N116" s="98" t="s">
        <v>37</v>
      </c>
      <c r="O116" s="98" t="s">
        <v>129</v>
      </c>
      <c r="P116" s="98" t="s">
        <v>130</v>
      </c>
      <c r="Q116" s="98" t="s">
        <v>131</v>
      </c>
      <c r="R116" s="98" t="s">
        <v>132</v>
      </c>
      <c r="S116" s="98" t="s">
        <v>133</v>
      </c>
      <c r="T116" s="99" t="s">
        <v>134</v>
      </c>
      <c r="U116" s="197"/>
      <c r="V116" s="197"/>
      <c r="W116" s="197"/>
      <c r="X116" s="197"/>
      <c r="Y116" s="197"/>
      <c r="Z116" s="197"/>
      <c r="AA116" s="197"/>
      <c r="AB116" s="197"/>
      <c r="AC116" s="197"/>
      <c r="AD116" s="197"/>
      <c r="AE116" s="197"/>
    </row>
    <row r="117" s="2" customFormat="1" ht="22.8" customHeight="1">
      <c r="A117" s="35"/>
      <c r="B117" s="36"/>
      <c r="C117" s="104" t="s">
        <v>135</v>
      </c>
      <c r="D117" s="37"/>
      <c r="E117" s="37"/>
      <c r="F117" s="37"/>
      <c r="G117" s="37"/>
      <c r="H117" s="37"/>
      <c r="I117" s="141"/>
      <c r="J117" s="204">
        <f>BK117</f>
        <v>0</v>
      </c>
      <c r="K117" s="37"/>
      <c r="L117" s="41"/>
      <c r="M117" s="100"/>
      <c r="N117" s="205"/>
      <c r="O117" s="101"/>
      <c r="P117" s="206">
        <f>P118</f>
        <v>0</v>
      </c>
      <c r="Q117" s="101"/>
      <c r="R117" s="206">
        <f>R118</f>
        <v>0</v>
      </c>
      <c r="S117" s="101"/>
      <c r="T117" s="207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121</v>
      </c>
      <c r="BK117" s="208">
        <f>BK118</f>
        <v>0</v>
      </c>
    </row>
    <row r="118" s="11" customFormat="1" ht="25.92" customHeight="1">
      <c r="A118" s="11"/>
      <c r="B118" s="209"/>
      <c r="C118" s="210"/>
      <c r="D118" s="211" t="s">
        <v>72</v>
      </c>
      <c r="E118" s="212" t="s">
        <v>136</v>
      </c>
      <c r="F118" s="212" t="s">
        <v>1</v>
      </c>
      <c r="G118" s="210"/>
      <c r="H118" s="210"/>
      <c r="I118" s="213"/>
      <c r="J118" s="214">
        <f>BK118</f>
        <v>0</v>
      </c>
      <c r="K118" s="210"/>
      <c r="L118" s="215"/>
      <c r="M118" s="216"/>
      <c r="N118" s="217"/>
      <c r="O118" s="217"/>
      <c r="P118" s="218">
        <f>SUM(P119:P146)</f>
        <v>0</v>
      </c>
      <c r="Q118" s="217"/>
      <c r="R118" s="218">
        <f>SUM(R119:R146)</f>
        <v>0</v>
      </c>
      <c r="S118" s="217"/>
      <c r="T118" s="219">
        <f>SUM(T119:T146)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20" t="s">
        <v>81</v>
      </c>
      <c r="AT118" s="221" t="s">
        <v>72</v>
      </c>
      <c r="AU118" s="221" t="s">
        <v>73</v>
      </c>
      <c r="AY118" s="220" t="s">
        <v>137</v>
      </c>
      <c r="BK118" s="222">
        <f>SUM(BK119:BK146)</f>
        <v>0</v>
      </c>
    </row>
    <row r="119" s="2" customFormat="1" ht="33" customHeight="1">
      <c r="A119" s="35"/>
      <c r="B119" s="36"/>
      <c r="C119" s="223" t="s">
        <v>81</v>
      </c>
      <c r="D119" s="223" t="s">
        <v>138</v>
      </c>
      <c r="E119" s="224" t="s">
        <v>139</v>
      </c>
      <c r="F119" s="225" t="s">
        <v>140</v>
      </c>
      <c r="G119" s="226" t="s">
        <v>141</v>
      </c>
      <c r="H119" s="227">
        <v>1</v>
      </c>
      <c r="I119" s="228"/>
      <c r="J119" s="229">
        <f>ROUND(I119*H119,2)</f>
        <v>0</v>
      </c>
      <c r="K119" s="225" t="s">
        <v>162</v>
      </c>
      <c r="L119" s="230"/>
      <c r="M119" s="231" t="s">
        <v>1</v>
      </c>
      <c r="N119" s="232" t="s">
        <v>38</v>
      </c>
      <c r="O119" s="88"/>
      <c r="P119" s="233">
        <f>O119*H119</f>
        <v>0</v>
      </c>
      <c r="Q119" s="233">
        <v>0</v>
      </c>
      <c r="R119" s="233">
        <f>Q119*H119</f>
        <v>0</v>
      </c>
      <c r="S119" s="233">
        <v>0</v>
      </c>
      <c r="T119" s="23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35" t="s">
        <v>163</v>
      </c>
      <c r="AT119" s="235" t="s">
        <v>138</v>
      </c>
      <c r="AU119" s="235" t="s">
        <v>81</v>
      </c>
      <c r="AY119" s="14" t="s">
        <v>137</v>
      </c>
      <c r="BE119" s="236">
        <f>IF(N119="základní",J119,0)</f>
        <v>0</v>
      </c>
      <c r="BF119" s="236">
        <f>IF(N119="snížená",J119,0)</f>
        <v>0</v>
      </c>
      <c r="BG119" s="236">
        <f>IF(N119="zákl. přenesená",J119,0)</f>
        <v>0</v>
      </c>
      <c r="BH119" s="236">
        <f>IF(N119="sníž. přenesená",J119,0)</f>
        <v>0</v>
      </c>
      <c r="BI119" s="236">
        <f>IF(N119="nulová",J119,0)</f>
        <v>0</v>
      </c>
      <c r="BJ119" s="14" t="s">
        <v>81</v>
      </c>
      <c r="BK119" s="236">
        <f>ROUND(I119*H119,2)</f>
        <v>0</v>
      </c>
      <c r="BL119" s="14" t="s">
        <v>163</v>
      </c>
      <c r="BM119" s="235" t="s">
        <v>258</v>
      </c>
    </row>
    <row r="120" s="2" customFormat="1">
      <c r="A120" s="35"/>
      <c r="B120" s="36"/>
      <c r="C120" s="37"/>
      <c r="D120" s="237" t="s">
        <v>146</v>
      </c>
      <c r="E120" s="37"/>
      <c r="F120" s="238" t="s">
        <v>259</v>
      </c>
      <c r="G120" s="37"/>
      <c r="H120" s="37"/>
      <c r="I120" s="141"/>
      <c r="J120" s="37"/>
      <c r="K120" s="37"/>
      <c r="L120" s="41"/>
      <c r="M120" s="239"/>
      <c r="N120" s="240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146</v>
      </c>
      <c r="AU120" s="14" t="s">
        <v>81</v>
      </c>
    </row>
    <row r="121" s="2" customFormat="1" ht="33" customHeight="1">
      <c r="A121" s="35"/>
      <c r="B121" s="36"/>
      <c r="C121" s="223" t="s">
        <v>83</v>
      </c>
      <c r="D121" s="223" t="s">
        <v>138</v>
      </c>
      <c r="E121" s="224" t="s">
        <v>234</v>
      </c>
      <c r="F121" s="225" t="s">
        <v>235</v>
      </c>
      <c r="G121" s="226" t="s">
        <v>141</v>
      </c>
      <c r="H121" s="227">
        <v>1</v>
      </c>
      <c r="I121" s="228"/>
      <c r="J121" s="229">
        <f>ROUND(I121*H121,2)</f>
        <v>0</v>
      </c>
      <c r="K121" s="225" t="s">
        <v>162</v>
      </c>
      <c r="L121" s="230"/>
      <c r="M121" s="231" t="s">
        <v>1</v>
      </c>
      <c r="N121" s="232" t="s">
        <v>38</v>
      </c>
      <c r="O121" s="88"/>
      <c r="P121" s="233">
        <f>O121*H121</f>
        <v>0</v>
      </c>
      <c r="Q121" s="233">
        <v>0</v>
      </c>
      <c r="R121" s="233">
        <f>Q121*H121</f>
        <v>0</v>
      </c>
      <c r="S121" s="233">
        <v>0</v>
      </c>
      <c r="T121" s="23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35" t="s">
        <v>163</v>
      </c>
      <c r="AT121" s="235" t="s">
        <v>138</v>
      </c>
      <c r="AU121" s="235" t="s">
        <v>81</v>
      </c>
      <c r="AY121" s="14" t="s">
        <v>137</v>
      </c>
      <c r="BE121" s="236">
        <f>IF(N121="základní",J121,0)</f>
        <v>0</v>
      </c>
      <c r="BF121" s="236">
        <f>IF(N121="snížená",J121,0)</f>
        <v>0</v>
      </c>
      <c r="BG121" s="236">
        <f>IF(N121="zákl. přenesená",J121,0)</f>
        <v>0</v>
      </c>
      <c r="BH121" s="236">
        <f>IF(N121="sníž. přenesená",J121,0)</f>
        <v>0</v>
      </c>
      <c r="BI121" s="236">
        <f>IF(N121="nulová",J121,0)</f>
        <v>0</v>
      </c>
      <c r="BJ121" s="14" t="s">
        <v>81</v>
      </c>
      <c r="BK121" s="236">
        <f>ROUND(I121*H121,2)</f>
        <v>0</v>
      </c>
      <c r="BL121" s="14" t="s">
        <v>163</v>
      </c>
      <c r="BM121" s="235" t="s">
        <v>236</v>
      </c>
    </row>
    <row r="122" s="2" customFormat="1">
      <c r="A122" s="35"/>
      <c r="B122" s="36"/>
      <c r="C122" s="37"/>
      <c r="D122" s="237" t="s">
        <v>146</v>
      </c>
      <c r="E122" s="37"/>
      <c r="F122" s="238" t="s">
        <v>237</v>
      </c>
      <c r="G122" s="37"/>
      <c r="H122" s="37"/>
      <c r="I122" s="141"/>
      <c r="J122" s="37"/>
      <c r="K122" s="37"/>
      <c r="L122" s="41"/>
      <c r="M122" s="239"/>
      <c r="N122" s="240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146</v>
      </c>
      <c r="AU122" s="14" t="s">
        <v>81</v>
      </c>
    </row>
    <row r="123" s="2" customFormat="1" ht="21.75" customHeight="1">
      <c r="A123" s="35"/>
      <c r="B123" s="36"/>
      <c r="C123" s="223" t="s">
        <v>152</v>
      </c>
      <c r="D123" s="223" t="s">
        <v>138</v>
      </c>
      <c r="E123" s="224" t="s">
        <v>148</v>
      </c>
      <c r="F123" s="225" t="s">
        <v>149</v>
      </c>
      <c r="G123" s="226" t="s">
        <v>141</v>
      </c>
      <c r="H123" s="227">
        <v>1</v>
      </c>
      <c r="I123" s="228"/>
      <c r="J123" s="229">
        <f>ROUND(I123*H123,2)</f>
        <v>0</v>
      </c>
      <c r="K123" s="225" t="s">
        <v>162</v>
      </c>
      <c r="L123" s="230"/>
      <c r="M123" s="231" t="s">
        <v>1</v>
      </c>
      <c r="N123" s="232" t="s">
        <v>38</v>
      </c>
      <c r="O123" s="88"/>
      <c r="P123" s="233">
        <f>O123*H123</f>
        <v>0</v>
      </c>
      <c r="Q123" s="233">
        <v>0</v>
      </c>
      <c r="R123" s="233">
        <f>Q123*H123</f>
        <v>0</v>
      </c>
      <c r="S123" s="233">
        <v>0</v>
      </c>
      <c r="T123" s="23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5" t="s">
        <v>143</v>
      </c>
      <c r="AT123" s="235" t="s">
        <v>138</v>
      </c>
      <c r="AU123" s="235" t="s">
        <v>81</v>
      </c>
      <c r="AY123" s="14" t="s">
        <v>137</v>
      </c>
      <c r="BE123" s="236">
        <f>IF(N123="základní",J123,0)</f>
        <v>0</v>
      </c>
      <c r="BF123" s="236">
        <f>IF(N123="snížená",J123,0)</f>
        <v>0</v>
      </c>
      <c r="BG123" s="236">
        <f>IF(N123="zákl. přenesená",J123,0)</f>
        <v>0</v>
      </c>
      <c r="BH123" s="236">
        <f>IF(N123="sníž. přenesená",J123,0)</f>
        <v>0</v>
      </c>
      <c r="BI123" s="236">
        <f>IF(N123="nulová",J123,0)</f>
        <v>0</v>
      </c>
      <c r="BJ123" s="14" t="s">
        <v>81</v>
      </c>
      <c r="BK123" s="236">
        <f>ROUND(I123*H123,2)</f>
        <v>0</v>
      </c>
      <c r="BL123" s="14" t="s">
        <v>144</v>
      </c>
      <c r="BM123" s="235" t="s">
        <v>150</v>
      </c>
    </row>
    <row r="124" s="2" customFormat="1">
      <c r="A124" s="35"/>
      <c r="B124" s="36"/>
      <c r="C124" s="37"/>
      <c r="D124" s="237" t="s">
        <v>146</v>
      </c>
      <c r="E124" s="37"/>
      <c r="F124" s="238" t="s">
        <v>238</v>
      </c>
      <c r="G124" s="37"/>
      <c r="H124" s="37"/>
      <c r="I124" s="141"/>
      <c r="J124" s="37"/>
      <c r="K124" s="37"/>
      <c r="L124" s="41"/>
      <c r="M124" s="239"/>
      <c r="N124" s="240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146</v>
      </c>
      <c r="AU124" s="14" t="s">
        <v>81</v>
      </c>
    </row>
    <row r="125" s="2" customFormat="1" ht="21.75" customHeight="1">
      <c r="A125" s="35"/>
      <c r="B125" s="36"/>
      <c r="C125" s="223" t="s">
        <v>144</v>
      </c>
      <c r="D125" s="223" t="s">
        <v>138</v>
      </c>
      <c r="E125" s="224" t="s">
        <v>153</v>
      </c>
      <c r="F125" s="225" t="s">
        <v>154</v>
      </c>
      <c r="G125" s="226" t="s">
        <v>141</v>
      </c>
      <c r="H125" s="227">
        <v>1</v>
      </c>
      <c r="I125" s="228"/>
      <c r="J125" s="229">
        <f>ROUND(I125*H125,2)</f>
        <v>0</v>
      </c>
      <c r="K125" s="225" t="s">
        <v>162</v>
      </c>
      <c r="L125" s="230"/>
      <c r="M125" s="231" t="s">
        <v>1</v>
      </c>
      <c r="N125" s="232" t="s">
        <v>38</v>
      </c>
      <c r="O125" s="88"/>
      <c r="P125" s="233">
        <f>O125*H125</f>
        <v>0</v>
      </c>
      <c r="Q125" s="233">
        <v>0</v>
      </c>
      <c r="R125" s="233">
        <f>Q125*H125</f>
        <v>0</v>
      </c>
      <c r="S125" s="233">
        <v>0</v>
      </c>
      <c r="T125" s="23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5" t="s">
        <v>143</v>
      </c>
      <c r="AT125" s="235" t="s">
        <v>138</v>
      </c>
      <c r="AU125" s="235" t="s">
        <v>81</v>
      </c>
      <c r="AY125" s="14" t="s">
        <v>137</v>
      </c>
      <c r="BE125" s="236">
        <f>IF(N125="základní",J125,0)</f>
        <v>0</v>
      </c>
      <c r="BF125" s="236">
        <f>IF(N125="snížená",J125,0)</f>
        <v>0</v>
      </c>
      <c r="BG125" s="236">
        <f>IF(N125="zákl. přenesená",J125,0)</f>
        <v>0</v>
      </c>
      <c r="BH125" s="236">
        <f>IF(N125="sníž. přenesená",J125,0)</f>
        <v>0</v>
      </c>
      <c r="BI125" s="236">
        <f>IF(N125="nulová",J125,0)</f>
        <v>0</v>
      </c>
      <c r="BJ125" s="14" t="s">
        <v>81</v>
      </c>
      <c r="BK125" s="236">
        <f>ROUND(I125*H125,2)</f>
        <v>0</v>
      </c>
      <c r="BL125" s="14" t="s">
        <v>144</v>
      </c>
      <c r="BM125" s="235" t="s">
        <v>155</v>
      </c>
    </row>
    <row r="126" s="2" customFormat="1" ht="21.75" customHeight="1">
      <c r="A126" s="35"/>
      <c r="B126" s="36"/>
      <c r="C126" s="223" t="s">
        <v>159</v>
      </c>
      <c r="D126" s="223" t="s">
        <v>138</v>
      </c>
      <c r="E126" s="224" t="s">
        <v>156</v>
      </c>
      <c r="F126" s="225" t="s">
        <v>157</v>
      </c>
      <c r="G126" s="226" t="s">
        <v>141</v>
      </c>
      <c r="H126" s="227">
        <v>1</v>
      </c>
      <c r="I126" s="228"/>
      <c r="J126" s="229">
        <f>ROUND(I126*H126,2)</f>
        <v>0</v>
      </c>
      <c r="K126" s="225" t="s">
        <v>162</v>
      </c>
      <c r="L126" s="230"/>
      <c r="M126" s="231" t="s">
        <v>1</v>
      </c>
      <c r="N126" s="232" t="s">
        <v>38</v>
      </c>
      <c r="O126" s="88"/>
      <c r="P126" s="233">
        <f>O126*H126</f>
        <v>0</v>
      </c>
      <c r="Q126" s="233">
        <v>0</v>
      </c>
      <c r="R126" s="233">
        <f>Q126*H126</f>
        <v>0</v>
      </c>
      <c r="S126" s="233">
        <v>0</v>
      </c>
      <c r="T126" s="23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5" t="s">
        <v>143</v>
      </c>
      <c r="AT126" s="235" t="s">
        <v>138</v>
      </c>
      <c r="AU126" s="235" t="s">
        <v>81</v>
      </c>
      <c r="AY126" s="14" t="s">
        <v>137</v>
      </c>
      <c r="BE126" s="236">
        <f>IF(N126="základní",J126,0)</f>
        <v>0</v>
      </c>
      <c r="BF126" s="236">
        <f>IF(N126="snížená",J126,0)</f>
        <v>0</v>
      </c>
      <c r="BG126" s="236">
        <f>IF(N126="zákl. přenesená",J126,0)</f>
        <v>0</v>
      </c>
      <c r="BH126" s="236">
        <f>IF(N126="sníž. přenesená",J126,0)</f>
        <v>0</v>
      </c>
      <c r="BI126" s="236">
        <f>IF(N126="nulová",J126,0)</f>
        <v>0</v>
      </c>
      <c r="BJ126" s="14" t="s">
        <v>81</v>
      </c>
      <c r="BK126" s="236">
        <f>ROUND(I126*H126,2)</f>
        <v>0</v>
      </c>
      <c r="BL126" s="14" t="s">
        <v>144</v>
      </c>
      <c r="BM126" s="235" t="s">
        <v>158</v>
      </c>
    </row>
    <row r="127" s="2" customFormat="1" ht="21.75" customHeight="1">
      <c r="A127" s="35"/>
      <c r="B127" s="36"/>
      <c r="C127" s="223" t="s">
        <v>165</v>
      </c>
      <c r="D127" s="223" t="s">
        <v>138</v>
      </c>
      <c r="E127" s="224" t="s">
        <v>160</v>
      </c>
      <c r="F127" s="225" t="s">
        <v>161</v>
      </c>
      <c r="G127" s="226" t="s">
        <v>141</v>
      </c>
      <c r="H127" s="227">
        <v>1</v>
      </c>
      <c r="I127" s="228"/>
      <c r="J127" s="229">
        <f>ROUND(I127*H127,2)</f>
        <v>0</v>
      </c>
      <c r="K127" s="225" t="s">
        <v>162</v>
      </c>
      <c r="L127" s="230"/>
      <c r="M127" s="231" t="s">
        <v>1</v>
      </c>
      <c r="N127" s="232" t="s">
        <v>38</v>
      </c>
      <c r="O127" s="88"/>
      <c r="P127" s="233">
        <f>O127*H127</f>
        <v>0</v>
      </c>
      <c r="Q127" s="233">
        <v>0</v>
      </c>
      <c r="R127" s="233">
        <f>Q127*H127</f>
        <v>0</v>
      </c>
      <c r="S127" s="233">
        <v>0</v>
      </c>
      <c r="T127" s="23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5" t="s">
        <v>163</v>
      </c>
      <c r="AT127" s="235" t="s">
        <v>138</v>
      </c>
      <c r="AU127" s="235" t="s">
        <v>81</v>
      </c>
      <c r="AY127" s="14" t="s">
        <v>137</v>
      </c>
      <c r="BE127" s="236">
        <f>IF(N127="základní",J127,0)</f>
        <v>0</v>
      </c>
      <c r="BF127" s="236">
        <f>IF(N127="snížená",J127,0)</f>
        <v>0</v>
      </c>
      <c r="BG127" s="236">
        <f>IF(N127="zákl. přenesená",J127,0)</f>
        <v>0</v>
      </c>
      <c r="BH127" s="236">
        <f>IF(N127="sníž. přenesená",J127,0)</f>
        <v>0</v>
      </c>
      <c r="BI127" s="236">
        <f>IF(N127="nulová",J127,0)</f>
        <v>0</v>
      </c>
      <c r="BJ127" s="14" t="s">
        <v>81</v>
      </c>
      <c r="BK127" s="236">
        <f>ROUND(I127*H127,2)</f>
        <v>0</v>
      </c>
      <c r="BL127" s="14" t="s">
        <v>163</v>
      </c>
      <c r="BM127" s="235" t="s">
        <v>260</v>
      </c>
    </row>
    <row r="128" s="2" customFormat="1" ht="21.75" customHeight="1">
      <c r="A128" s="35"/>
      <c r="B128" s="36"/>
      <c r="C128" s="223" t="s">
        <v>169</v>
      </c>
      <c r="D128" s="223" t="s">
        <v>138</v>
      </c>
      <c r="E128" s="224" t="s">
        <v>166</v>
      </c>
      <c r="F128" s="225" t="s">
        <v>167</v>
      </c>
      <c r="G128" s="226" t="s">
        <v>141</v>
      </c>
      <c r="H128" s="227">
        <v>1</v>
      </c>
      <c r="I128" s="228"/>
      <c r="J128" s="229">
        <f>ROUND(I128*H128,2)</f>
        <v>0</v>
      </c>
      <c r="K128" s="225" t="s">
        <v>162</v>
      </c>
      <c r="L128" s="230"/>
      <c r="M128" s="231" t="s">
        <v>1</v>
      </c>
      <c r="N128" s="232" t="s">
        <v>38</v>
      </c>
      <c r="O128" s="88"/>
      <c r="P128" s="233">
        <f>O128*H128</f>
        <v>0</v>
      </c>
      <c r="Q128" s="233">
        <v>0</v>
      </c>
      <c r="R128" s="233">
        <f>Q128*H128</f>
        <v>0</v>
      </c>
      <c r="S128" s="233">
        <v>0</v>
      </c>
      <c r="T128" s="23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5" t="s">
        <v>143</v>
      </c>
      <c r="AT128" s="235" t="s">
        <v>138</v>
      </c>
      <c r="AU128" s="235" t="s">
        <v>81</v>
      </c>
      <c r="AY128" s="14" t="s">
        <v>137</v>
      </c>
      <c r="BE128" s="236">
        <f>IF(N128="základní",J128,0)</f>
        <v>0</v>
      </c>
      <c r="BF128" s="236">
        <f>IF(N128="snížená",J128,0)</f>
        <v>0</v>
      </c>
      <c r="BG128" s="236">
        <f>IF(N128="zákl. přenesená",J128,0)</f>
        <v>0</v>
      </c>
      <c r="BH128" s="236">
        <f>IF(N128="sníž. přenesená",J128,0)</f>
        <v>0</v>
      </c>
      <c r="BI128" s="236">
        <f>IF(N128="nulová",J128,0)</f>
        <v>0</v>
      </c>
      <c r="BJ128" s="14" t="s">
        <v>81</v>
      </c>
      <c r="BK128" s="236">
        <f>ROUND(I128*H128,2)</f>
        <v>0</v>
      </c>
      <c r="BL128" s="14" t="s">
        <v>144</v>
      </c>
      <c r="BM128" s="235" t="s">
        <v>168</v>
      </c>
    </row>
    <row r="129" s="2" customFormat="1" ht="21.75" customHeight="1">
      <c r="A129" s="35"/>
      <c r="B129" s="36"/>
      <c r="C129" s="223" t="s">
        <v>143</v>
      </c>
      <c r="D129" s="223" t="s">
        <v>138</v>
      </c>
      <c r="E129" s="224" t="s">
        <v>170</v>
      </c>
      <c r="F129" s="225" t="s">
        <v>171</v>
      </c>
      <c r="G129" s="226" t="s">
        <v>141</v>
      </c>
      <c r="H129" s="227">
        <v>1</v>
      </c>
      <c r="I129" s="228"/>
      <c r="J129" s="229">
        <f>ROUND(I129*H129,2)</f>
        <v>0</v>
      </c>
      <c r="K129" s="225" t="s">
        <v>162</v>
      </c>
      <c r="L129" s="230"/>
      <c r="M129" s="231" t="s">
        <v>1</v>
      </c>
      <c r="N129" s="232" t="s">
        <v>38</v>
      </c>
      <c r="O129" s="88"/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5" t="s">
        <v>143</v>
      </c>
      <c r="AT129" s="235" t="s">
        <v>138</v>
      </c>
      <c r="AU129" s="235" t="s">
        <v>81</v>
      </c>
      <c r="AY129" s="14" t="s">
        <v>137</v>
      </c>
      <c r="BE129" s="236">
        <f>IF(N129="základní",J129,0)</f>
        <v>0</v>
      </c>
      <c r="BF129" s="236">
        <f>IF(N129="snížená",J129,0)</f>
        <v>0</v>
      </c>
      <c r="BG129" s="236">
        <f>IF(N129="zákl. přenesená",J129,0)</f>
        <v>0</v>
      </c>
      <c r="BH129" s="236">
        <f>IF(N129="sníž. přenesená",J129,0)</f>
        <v>0</v>
      </c>
      <c r="BI129" s="236">
        <f>IF(N129="nulová",J129,0)</f>
        <v>0</v>
      </c>
      <c r="BJ129" s="14" t="s">
        <v>81</v>
      </c>
      <c r="BK129" s="236">
        <f>ROUND(I129*H129,2)</f>
        <v>0</v>
      </c>
      <c r="BL129" s="14" t="s">
        <v>144</v>
      </c>
      <c r="BM129" s="235" t="s">
        <v>172</v>
      </c>
    </row>
    <row r="130" s="2" customFormat="1" ht="21.75" customHeight="1">
      <c r="A130" s="35"/>
      <c r="B130" s="36"/>
      <c r="C130" s="223" t="s">
        <v>178</v>
      </c>
      <c r="D130" s="223" t="s">
        <v>138</v>
      </c>
      <c r="E130" s="224" t="s">
        <v>173</v>
      </c>
      <c r="F130" s="225" t="s">
        <v>174</v>
      </c>
      <c r="G130" s="226" t="s">
        <v>141</v>
      </c>
      <c r="H130" s="227">
        <v>8</v>
      </c>
      <c r="I130" s="228"/>
      <c r="J130" s="229">
        <f>ROUND(I130*H130,2)</f>
        <v>0</v>
      </c>
      <c r="K130" s="225" t="s">
        <v>162</v>
      </c>
      <c r="L130" s="230"/>
      <c r="M130" s="231" t="s">
        <v>1</v>
      </c>
      <c r="N130" s="232" t="s">
        <v>38</v>
      </c>
      <c r="O130" s="88"/>
      <c r="P130" s="233">
        <f>O130*H130</f>
        <v>0</v>
      </c>
      <c r="Q130" s="233">
        <v>0</v>
      </c>
      <c r="R130" s="233">
        <f>Q130*H130</f>
        <v>0</v>
      </c>
      <c r="S130" s="233">
        <v>0</v>
      </c>
      <c r="T130" s="23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5" t="s">
        <v>143</v>
      </c>
      <c r="AT130" s="235" t="s">
        <v>138</v>
      </c>
      <c r="AU130" s="235" t="s">
        <v>81</v>
      </c>
      <c r="AY130" s="14" t="s">
        <v>137</v>
      </c>
      <c r="BE130" s="236">
        <f>IF(N130="základní",J130,0)</f>
        <v>0</v>
      </c>
      <c r="BF130" s="236">
        <f>IF(N130="snížená",J130,0)</f>
        <v>0</v>
      </c>
      <c r="BG130" s="236">
        <f>IF(N130="zákl. přenesená",J130,0)</f>
        <v>0</v>
      </c>
      <c r="BH130" s="236">
        <f>IF(N130="sníž. přenesená",J130,0)</f>
        <v>0</v>
      </c>
      <c r="BI130" s="236">
        <f>IF(N130="nulová",J130,0)</f>
        <v>0</v>
      </c>
      <c r="BJ130" s="14" t="s">
        <v>81</v>
      </c>
      <c r="BK130" s="236">
        <f>ROUND(I130*H130,2)</f>
        <v>0</v>
      </c>
      <c r="BL130" s="14" t="s">
        <v>144</v>
      </c>
      <c r="BM130" s="235" t="s">
        <v>175</v>
      </c>
    </row>
    <row r="131" s="12" customFormat="1">
      <c r="A131" s="12"/>
      <c r="B131" s="241"/>
      <c r="C131" s="242"/>
      <c r="D131" s="237" t="s">
        <v>176</v>
      </c>
      <c r="E131" s="242"/>
      <c r="F131" s="243" t="s">
        <v>261</v>
      </c>
      <c r="G131" s="242"/>
      <c r="H131" s="244">
        <v>8</v>
      </c>
      <c r="I131" s="245"/>
      <c r="J131" s="242"/>
      <c r="K131" s="242"/>
      <c r="L131" s="246"/>
      <c r="M131" s="247"/>
      <c r="N131" s="248"/>
      <c r="O131" s="248"/>
      <c r="P131" s="248"/>
      <c r="Q131" s="248"/>
      <c r="R131" s="248"/>
      <c r="S131" s="248"/>
      <c r="T131" s="249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50" t="s">
        <v>176</v>
      </c>
      <c r="AU131" s="250" t="s">
        <v>81</v>
      </c>
      <c r="AV131" s="12" t="s">
        <v>83</v>
      </c>
      <c r="AW131" s="12" t="s">
        <v>4</v>
      </c>
      <c r="AX131" s="12" t="s">
        <v>81</v>
      </c>
      <c r="AY131" s="250" t="s">
        <v>137</v>
      </c>
    </row>
    <row r="132" s="2" customFormat="1" ht="21.75" customHeight="1">
      <c r="A132" s="35"/>
      <c r="B132" s="36"/>
      <c r="C132" s="251" t="s">
        <v>184</v>
      </c>
      <c r="D132" s="251" t="s">
        <v>179</v>
      </c>
      <c r="E132" s="252" t="s">
        <v>180</v>
      </c>
      <c r="F132" s="253" t="s">
        <v>181</v>
      </c>
      <c r="G132" s="254" t="s">
        <v>141</v>
      </c>
      <c r="H132" s="255">
        <v>1</v>
      </c>
      <c r="I132" s="256"/>
      <c r="J132" s="257">
        <f>ROUND(I132*H132,2)</f>
        <v>0</v>
      </c>
      <c r="K132" s="253" t="s">
        <v>162</v>
      </c>
      <c r="L132" s="41"/>
      <c r="M132" s="258" t="s">
        <v>1</v>
      </c>
      <c r="N132" s="259" t="s">
        <v>38</v>
      </c>
      <c r="O132" s="88"/>
      <c r="P132" s="233">
        <f>O132*H132</f>
        <v>0</v>
      </c>
      <c r="Q132" s="233">
        <v>0</v>
      </c>
      <c r="R132" s="233">
        <f>Q132*H132</f>
        <v>0</v>
      </c>
      <c r="S132" s="233">
        <v>0</v>
      </c>
      <c r="T132" s="23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5" t="s">
        <v>182</v>
      </c>
      <c r="AT132" s="235" t="s">
        <v>179</v>
      </c>
      <c r="AU132" s="235" t="s">
        <v>81</v>
      </c>
      <c r="AY132" s="14" t="s">
        <v>137</v>
      </c>
      <c r="BE132" s="236">
        <f>IF(N132="základní",J132,0)</f>
        <v>0</v>
      </c>
      <c r="BF132" s="236">
        <f>IF(N132="snížená",J132,0)</f>
        <v>0</v>
      </c>
      <c r="BG132" s="236">
        <f>IF(N132="zákl. přenesená",J132,0)</f>
        <v>0</v>
      </c>
      <c r="BH132" s="236">
        <f>IF(N132="sníž. přenesená",J132,0)</f>
        <v>0</v>
      </c>
      <c r="BI132" s="236">
        <f>IF(N132="nulová",J132,0)</f>
        <v>0</v>
      </c>
      <c r="BJ132" s="14" t="s">
        <v>81</v>
      </c>
      <c r="BK132" s="236">
        <f>ROUND(I132*H132,2)</f>
        <v>0</v>
      </c>
      <c r="BL132" s="14" t="s">
        <v>182</v>
      </c>
      <c r="BM132" s="235" t="s">
        <v>183</v>
      </c>
    </row>
    <row r="133" s="2" customFormat="1" ht="21.75" customHeight="1">
      <c r="A133" s="35"/>
      <c r="B133" s="36"/>
      <c r="C133" s="251" t="s">
        <v>188</v>
      </c>
      <c r="D133" s="251" t="s">
        <v>179</v>
      </c>
      <c r="E133" s="252" t="s">
        <v>185</v>
      </c>
      <c r="F133" s="253" t="s">
        <v>186</v>
      </c>
      <c r="G133" s="254" t="s">
        <v>141</v>
      </c>
      <c r="H133" s="255">
        <v>1</v>
      </c>
      <c r="I133" s="256"/>
      <c r="J133" s="257">
        <f>ROUND(I133*H133,2)</f>
        <v>0</v>
      </c>
      <c r="K133" s="253" t="s">
        <v>162</v>
      </c>
      <c r="L133" s="41"/>
      <c r="M133" s="258" t="s">
        <v>1</v>
      </c>
      <c r="N133" s="259" t="s">
        <v>38</v>
      </c>
      <c r="O133" s="88"/>
      <c r="P133" s="233">
        <f>O133*H133</f>
        <v>0</v>
      </c>
      <c r="Q133" s="233">
        <v>0</v>
      </c>
      <c r="R133" s="233">
        <f>Q133*H133</f>
        <v>0</v>
      </c>
      <c r="S133" s="233">
        <v>0</v>
      </c>
      <c r="T133" s="23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5" t="s">
        <v>182</v>
      </c>
      <c r="AT133" s="235" t="s">
        <v>179</v>
      </c>
      <c r="AU133" s="235" t="s">
        <v>81</v>
      </c>
      <c r="AY133" s="14" t="s">
        <v>137</v>
      </c>
      <c r="BE133" s="236">
        <f>IF(N133="základní",J133,0)</f>
        <v>0</v>
      </c>
      <c r="BF133" s="236">
        <f>IF(N133="snížená",J133,0)</f>
        <v>0</v>
      </c>
      <c r="BG133" s="236">
        <f>IF(N133="zákl. přenesená",J133,0)</f>
        <v>0</v>
      </c>
      <c r="BH133" s="236">
        <f>IF(N133="sníž. přenesená",J133,0)</f>
        <v>0</v>
      </c>
      <c r="BI133" s="236">
        <f>IF(N133="nulová",J133,0)</f>
        <v>0</v>
      </c>
      <c r="BJ133" s="14" t="s">
        <v>81</v>
      </c>
      <c r="BK133" s="236">
        <f>ROUND(I133*H133,2)</f>
        <v>0</v>
      </c>
      <c r="BL133" s="14" t="s">
        <v>182</v>
      </c>
      <c r="BM133" s="235" t="s">
        <v>187</v>
      </c>
    </row>
    <row r="134" s="2" customFormat="1" ht="21.75" customHeight="1">
      <c r="A134" s="35"/>
      <c r="B134" s="36"/>
      <c r="C134" s="251" t="s">
        <v>192</v>
      </c>
      <c r="D134" s="251" t="s">
        <v>179</v>
      </c>
      <c r="E134" s="252" t="s">
        <v>189</v>
      </c>
      <c r="F134" s="253" t="s">
        <v>190</v>
      </c>
      <c r="G134" s="254" t="s">
        <v>141</v>
      </c>
      <c r="H134" s="255">
        <v>1</v>
      </c>
      <c r="I134" s="256"/>
      <c r="J134" s="257">
        <f>ROUND(I134*H134,2)</f>
        <v>0</v>
      </c>
      <c r="K134" s="253" t="s">
        <v>162</v>
      </c>
      <c r="L134" s="41"/>
      <c r="M134" s="258" t="s">
        <v>1</v>
      </c>
      <c r="N134" s="259" t="s">
        <v>38</v>
      </c>
      <c r="O134" s="88"/>
      <c r="P134" s="233">
        <f>O134*H134</f>
        <v>0</v>
      </c>
      <c r="Q134" s="233">
        <v>0</v>
      </c>
      <c r="R134" s="233">
        <f>Q134*H134</f>
        <v>0</v>
      </c>
      <c r="S134" s="233">
        <v>0</v>
      </c>
      <c r="T134" s="23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5" t="s">
        <v>182</v>
      </c>
      <c r="AT134" s="235" t="s">
        <v>179</v>
      </c>
      <c r="AU134" s="235" t="s">
        <v>81</v>
      </c>
      <c r="AY134" s="14" t="s">
        <v>137</v>
      </c>
      <c r="BE134" s="236">
        <f>IF(N134="základní",J134,0)</f>
        <v>0</v>
      </c>
      <c r="BF134" s="236">
        <f>IF(N134="snížená",J134,0)</f>
        <v>0</v>
      </c>
      <c r="BG134" s="236">
        <f>IF(N134="zákl. přenesená",J134,0)</f>
        <v>0</v>
      </c>
      <c r="BH134" s="236">
        <f>IF(N134="sníž. přenesená",J134,0)</f>
        <v>0</v>
      </c>
      <c r="BI134" s="236">
        <f>IF(N134="nulová",J134,0)</f>
        <v>0</v>
      </c>
      <c r="BJ134" s="14" t="s">
        <v>81</v>
      </c>
      <c r="BK134" s="236">
        <f>ROUND(I134*H134,2)</f>
        <v>0</v>
      </c>
      <c r="BL134" s="14" t="s">
        <v>182</v>
      </c>
      <c r="BM134" s="235" t="s">
        <v>262</v>
      </c>
    </row>
    <row r="135" s="2" customFormat="1" ht="44.25" customHeight="1">
      <c r="A135" s="35"/>
      <c r="B135" s="36"/>
      <c r="C135" s="251" t="s">
        <v>196</v>
      </c>
      <c r="D135" s="251" t="s">
        <v>179</v>
      </c>
      <c r="E135" s="252" t="s">
        <v>193</v>
      </c>
      <c r="F135" s="253" t="s">
        <v>194</v>
      </c>
      <c r="G135" s="254" t="s">
        <v>141</v>
      </c>
      <c r="H135" s="255">
        <v>2</v>
      </c>
      <c r="I135" s="256"/>
      <c r="J135" s="257">
        <f>ROUND(I135*H135,2)</f>
        <v>0</v>
      </c>
      <c r="K135" s="253" t="s">
        <v>162</v>
      </c>
      <c r="L135" s="41"/>
      <c r="M135" s="258" t="s">
        <v>1</v>
      </c>
      <c r="N135" s="259" t="s">
        <v>38</v>
      </c>
      <c r="O135" s="88"/>
      <c r="P135" s="233">
        <f>O135*H135</f>
        <v>0</v>
      </c>
      <c r="Q135" s="233">
        <v>0</v>
      </c>
      <c r="R135" s="233">
        <f>Q135*H135</f>
        <v>0</v>
      </c>
      <c r="S135" s="233">
        <v>0</v>
      </c>
      <c r="T135" s="23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5" t="s">
        <v>144</v>
      </c>
      <c r="AT135" s="235" t="s">
        <v>179</v>
      </c>
      <c r="AU135" s="235" t="s">
        <v>81</v>
      </c>
      <c r="AY135" s="14" t="s">
        <v>137</v>
      </c>
      <c r="BE135" s="236">
        <f>IF(N135="základní",J135,0)</f>
        <v>0</v>
      </c>
      <c r="BF135" s="236">
        <f>IF(N135="snížená",J135,0)</f>
        <v>0</v>
      </c>
      <c r="BG135" s="236">
        <f>IF(N135="zákl. přenesená",J135,0)</f>
        <v>0</v>
      </c>
      <c r="BH135" s="236">
        <f>IF(N135="sníž. přenesená",J135,0)</f>
        <v>0</v>
      </c>
      <c r="BI135" s="236">
        <f>IF(N135="nulová",J135,0)</f>
        <v>0</v>
      </c>
      <c r="BJ135" s="14" t="s">
        <v>81</v>
      </c>
      <c r="BK135" s="236">
        <f>ROUND(I135*H135,2)</f>
        <v>0</v>
      </c>
      <c r="BL135" s="14" t="s">
        <v>144</v>
      </c>
      <c r="BM135" s="235" t="s">
        <v>195</v>
      </c>
    </row>
    <row r="136" s="2" customFormat="1" ht="44.25" customHeight="1">
      <c r="A136" s="35"/>
      <c r="B136" s="36"/>
      <c r="C136" s="251" t="s">
        <v>200</v>
      </c>
      <c r="D136" s="251" t="s">
        <v>179</v>
      </c>
      <c r="E136" s="252" t="s">
        <v>197</v>
      </c>
      <c r="F136" s="253" t="s">
        <v>198</v>
      </c>
      <c r="G136" s="254" t="s">
        <v>141</v>
      </c>
      <c r="H136" s="255">
        <v>8</v>
      </c>
      <c r="I136" s="256"/>
      <c r="J136" s="257">
        <f>ROUND(I136*H136,2)</f>
        <v>0</v>
      </c>
      <c r="K136" s="253" t="s">
        <v>162</v>
      </c>
      <c r="L136" s="41"/>
      <c r="M136" s="258" t="s">
        <v>1</v>
      </c>
      <c r="N136" s="259" t="s">
        <v>38</v>
      </c>
      <c r="O136" s="88"/>
      <c r="P136" s="233">
        <f>O136*H136</f>
        <v>0</v>
      </c>
      <c r="Q136" s="233">
        <v>0</v>
      </c>
      <c r="R136" s="233">
        <f>Q136*H136</f>
        <v>0</v>
      </c>
      <c r="S136" s="233">
        <v>0</v>
      </c>
      <c r="T136" s="23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5" t="s">
        <v>182</v>
      </c>
      <c r="AT136" s="235" t="s">
        <v>179</v>
      </c>
      <c r="AU136" s="235" t="s">
        <v>81</v>
      </c>
      <c r="AY136" s="14" t="s">
        <v>137</v>
      </c>
      <c r="BE136" s="236">
        <f>IF(N136="základní",J136,0)</f>
        <v>0</v>
      </c>
      <c r="BF136" s="236">
        <f>IF(N136="snížená",J136,0)</f>
        <v>0</v>
      </c>
      <c r="BG136" s="236">
        <f>IF(N136="zákl. přenesená",J136,0)</f>
        <v>0</v>
      </c>
      <c r="BH136" s="236">
        <f>IF(N136="sníž. přenesená",J136,0)</f>
        <v>0</v>
      </c>
      <c r="BI136" s="236">
        <f>IF(N136="nulová",J136,0)</f>
        <v>0</v>
      </c>
      <c r="BJ136" s="14" t="s">
        <v>81</v>
      </c>
      <c r="BK136" s="236">
        <f>ROUND(I136*H136,2)</f>
        <v>0</v>
      </c>
      <c r="BL136" s="14" t="s">
        <v>182</v>
      </c>
      <c r="BM136" s="235" t="s">
        <v>199</v>
      </c>
    </row>
    <row r="137" s="2" customFormat="1" ht="55.5" customHeight="1">
      <c r="A137" s="35"/>
      <c r="B137" s="36"/>
      <c r="C137" s="251" t="s">
        <v>8</v>
      </c>
      <c r="D137" s="251" t="s">
        <v>179</v>
      </c>
      <c r="E137" s="252" t="s">
        <v>201</v>
      </c>
      <c r="F137" s="253" t="s">
        <v>202</v>
      </c>
      <c r="G137" s="254" t="s">
        <v>141</v>
      </c>
      <c r="H137" s="255">
        <v>2</v>
      </c>
      <c r="I137" s="256"/>
      <c r="J137" s="257">
        <f>ROUND(I137*H137,2)</f>
        <v>0</v>
      </c>
      <c r="K137" s="253" t="s">
        <v>162</v>
      </c>
      <c r="L137" s="41"/>
      <c r="M137" s="258" t="s">
        <v>1</v>
      </c>
      <c r="N137" s="259" t="s">
        <v>38</v>
      </c>
      <c r="O137" s="88"/>
      <c r="P137" s="233">
        <f>O137*H137</f>
        <v>0</v>
      </c>
      <c r="Q137" s="233">
        <v>0</v>
      </c>
      <c r="R137" s="233">
        <f>Q137*H137</f>
        <v>0</v>
      </c>
      <c r="S137" s="233">
        <v>0</v>
      </c>
      <c r="T137" s="23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5" t="s">
        <v>182</v>
      </c>
      <c r="AT137" s="235" t="s">
        <v>179</v>
      </c>
      <c r="AU137" s="235" t="s">
        <v>81</v>
      </c>
      <c r="AY137" s="14" t="s">
        <v>137</v>
      </c>
      <c r="BE137" s="236">
        <f>IF(N137="základní",J137,0)</f>
        <v>0</v>
      </c>
      <c r="BF137" s="236">
        <f>IF(N137="snížená",J137,0)</f>
        <v>0</v>
      </c>
      <c r="BG137" s="236">
        <f>IF(N137="zákl. přenesená",J137,0)</f>
        <v>0</v>
      </c>
      <c r="BH137" s="236">
        <f>IF(N137="sníž. přenesená",J137,0)</f>
        <v>0</v>
      </c>
      <c r="BI137" s="236">
        <f>IF(N137="nulová",J137,0)</f>
        <v>0</v>
      </c>
      <c r="BJ137" s="14" t="s">
        <v>81</v>
      </c>
      <c r="BK137" s="236">
        <f>ROUND(I137*H137,2)</f>
        <v>0</v>
      </c>
      <c r="BL137" s="14" t="s">
        <v>182</v>
      </c>
      <c r="BM137" s="235" t="s">
        <v>203</v>
      </c>
    </row>
    <row r="138" s="2" customFormat="1" ht="21.75" customHeight="1">
      <c r="A138" s="35"/>
      <c r="B138" s="36"/>
      <c r="C138" s="251" t="s">
        <v>207</v>
      </c>
      <c r="D138" s="251" t="s">
        <v>179</v>
      </c>
      <c r="E138" s="252" t="s">
        <v>204</v>
      </c>
      <c r="F138" s="253" t="s">
        <v>205</v>
      </c>
      <c r="G138" s="254" t="s">
        <v>141</v>
      </c>
      <c r="H138" s="255">
        <v>1</v>
      </c>
      <c r="I138" s="256"/>
      <c r="J138" s="257">
        <f>ROUND(I138*H138,2)</f>
        <v>0</v>
      </c>
      <c r="K138" s="253" t="s">
        <v>162</v>
      </c>
      <c r="L138" s="41"/>
      <c r="M138" s="258" t="s">
        <v>1</v>
      </c>
      <c r="N138" s="259" t="s">
        <v>38</v>
      </c>
      <c r="O138" s="88"/>
      <c r="P138" s="233">
        <f>O138*H138</f>
        <v>0</v>
      </c>
      <c r="Q138" s="233">
        <v>0</v>
      </c>
      <c r="R138" s="233">
        <f>Q138*H138</f>
        <v>0</v>
      </c>
      <c r="S138" s="233">
        <v>0</v>
      </c>
      <c r="T138" s="23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5" t="s">
        <v>182</v>
      </c>
      <c r="AT138" s="235" t="s">
        <v>179</v>
      </c>
      <c r="AU138" s="235" t="s">
        <v>81</v>
      </c>
      <c r="AY138" s="14" t="s">
        <v>137</v>
      </c>
      <c r="BE138" s="236">
        <f>IF(N138="základní",J138,0)</f>
        <v>0</v>
      </c>
      <c r="BF138" s="236">
        <f>IF(N138="snížená",J138,0)</f>
        <v>0</v>
      </c>
      <c r="BG138" s="236">
        <f>IF(N138="zákl. přenesená",J138,0)</f>
        <v>0</v>
      </c>
      <c r="BH138" s="236">
        <f>IF(N138="sníž. přenesená",J138,0)</f>
        <v>0</v>
      </c>
      <c r="BI138" s="236">
        <f>IF(N138="nulová",J138,0)</f>
        <v>0</v>
      </c>
      <c r="BJ138" s="14" t="s">
        <v>81</v>
      </c>
      <c r="BK138" s="236">
        <f>ROUND(I138*H138,2)</f>
        <v>0</v>
      </c>
      <c r="BL138" s="14" t="s">
        <v>182</v>
      </c>
      <c r="BM138" s="235" t="s">
        <v>206</v>
      </c>
    </row>
    <row r="139" s="2" customFormat="1" ht="21.75" customHeight="1">
      <c r="A139" s="35"/>
      <c r="B139" s="36"/>
      <c r="C139" s="251" t="s">
        <v>211</v>
      </c>
      <c r="D139" s="251" t="s">
        <v>179</v>
      </c>
      <c r="E139" s="252" t="s">
        <v>208</v>
      </c>
      <c r="F139" s="253" t="s">
        <v>209</v>
      </c>
      <c r="G139" s="254" t="s">
        <v>141</v>
      </c>
      <c r="H139" s="255">
        <v>2</v>
      </c>
      <c r="I139" s="256"/>
      <c r="J139" s="257">
        <f>ROUND(I139*H139,2)</f>
        <v>0</v>
      </c>
      <c r="K139" s="253" t="s">
        <v>162</v>
      </c>
      <c r="L139" s="41"/>
      <c r="M139" s="258" t="s">
        <v>1</v>
      </c>
      <c r="N139" s="259" t="s">
        <v>38</v>
      </c>
      <c r="O139" s="88"/>
      <c r="P139" s="233">
        <f>O139*H139</f>
        <v>0</v>
      </c>
      <c r="Q139" s="233">
        <v>0</v>
      </c>
      <c r="R139" s="233">
        <f>Q139*H139</f>
        <v>0</v>
      </c>
      <c r="S139" s="233">
        <v>0</v>
      </c>
      <c r="T139" s="23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5" t="s">
        <v>182</v>
      </c>
      <c r="AT139" s="235" t="s">
        <v>179</v>
      </c>
      <c r="AU139" s="235" t="s">
        <v>81</v>
      </c>
      <c r="AY139" s="14" t="s">
        <v>137</v>
      </c>
      <c r="BE139" s="236">
        <f>IF(N139="základní",J139,0)</f>
        <v>0</v>
      </c>
      <c r="BF139" s="236">
        <f>IF(N139="snížená",J139,0)</f>
        <v>0</v>
      </c>
      <c r="BG139" s="236">
        <f>IF(N139="zákl. přenesená",J139,0)</f>
        <v>0</v>
      </c>
      <c r="BH139" s="236">
        <f>IF(N139="sníž. přenesená",J139,0)</f>
        <v>0</v>
      </c>
      <c r="BI139" s="236">
        <f>IF(N139="nulová",J139,0)</f>
        <v>0</v>
      </c>
      <c r="BJ139" s="14" t="s">
        <v>81</v>
      </c>
      <c r="BK139" s="236">
        <f>ROUND(I139*H139,2)</f>
        <v>0</v>
      </c>
      <c r="BL139" s="14" t="s">
        <v>182</v>
      </c>
      <c r="BM139" s="235" t="s">
        <v>210</v>
      </c>
    </row>
    <row r="140" s="2" customFormat="1" ht="111.75" customHeight="1">
      <c r="A140" s="35"/>
      <c r="B140" s="36"/>
      <c r="C140" s="251" t="s">
        <v>216</v>
      </c>
      <c r="D140" s="251" t="s">
        <v>179</v>
      </c>
      <c r="E140" s="252" t="s">
        <v>212</v>
      </c>
      <c r="F140" s="253" t="s">
        <v>213</v>
      </c>
      <c r="G140" s="254" t="s">
        <v>214</v>
      </c>
      <c r="H140" s="255">
        <v>20</v>
      </c>
      <c r="I140" s="256"/>
      <c r="J140" s="257">
        <f>ROUND(I140*H140,2)</f>
        <v>0</v>
      </c>
      <c r="K140" s="253" t="s">
        <v>162</v>
      </c>
      <c r="L140" s="41"/>
      <c r="M140" s="258" t="s">
        <v>1</v>
      </c>
      <c r="N140" s="259" t="s">
        <v>38</v>
      </c>
      <c r="O140" s="88"/>
      <c r="P140" s="233">
        <f>O140*H140</f>
        <v>0</v>
      </c>
      <c r="Q140" s="233">
        <v>0</v>
      </c>
      <c r="R140" s="233">
        <f>Q140*H140</f>
        <v>0</v>
      </c>
      <c r="S140" s="233">
        <v>0</v>
      </c>
      <c r="T140" s="23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5" t="s">
        <v>182</v>
      </c>
      <c r="AT140" s="235" t="s">
        <v>179</v>
      </c>
      <c r="AU140" s="235" t="s">
        <v>81</v>
      </c>
      <c r="AY140" s="14" t="s">
        <v>137</v>
      </c>
      <c r="BE140" s="236">
        <f>IF(N140="základní",J140,0)</f>
        <v>0</v>
      </c>
      <c r="BF140" s="236">
        <f>IF(N140="snížená",J140,0)</f>
        <v>0</v>
      </c>
      <c r="BG140" s="236">
        <f>IF(N140="zákl. přenesená",J140,0)</f>
        <v>0</v>
      </c>
      <c r="BH140" s="236">
        <f>IF(N140="sníž. přenesená",J140,0)</f>
        <v>0</v>
      </c>
      <c r="BI140" s="236">
        <f>IF(N140="nulová",J140,0)</f>
        <v>0</v>
      </c>
      <c r="BJ140" s="14" t="s">
        <v>81</v>
      </c>
      <c r="BK140" s="236">
        <f>ROUND(I140*H140,2)</f>
        <v>0</v>
      </c>
      <c r="BL140" s="14" t="s">
        <v>182</v>
      </c>
      <c r="BM140" s="235" t="s">
        <v>242</v>
      </c>
    </row>
    <row r="141" s="2" customFormat="1" ht="44.25" customHeight="1">
      <c r="A141" s="35"/>
      <c r="B141" s="36"/>
      <c r="C141" s="251" t="s">
        <v>243</v>
      </c>
      <c r="D141" s="251" t="s">
        <v>179</v>
      </c>
      <c r="E141" s="252" t="s">
        <v>217</v>
      </c>
      <c r="F141" s="253" t="s">
        <v>218</v>
      </c>
      <c r="G141" s="254" t="s">
        <v>141</v>
      </c>
      <c r="H141" s="255">
        <v>1</v>
      </c>
      <c r="I141" s="256"/>
      <c r="J141" s="257">
        <f>ROUND(I141*H141,2)</f>
        <v>0</v>
      </c>
      <c r="K141" s="253" t="s">
        <v>162</v>
      </c>
      <c r="L141" s="41"/>
      <c r="M141" s="258" t="s">
        <v>1</v>
      </c>
      <c r="N141" s="259" t="s">
        <v>38</v>
      </c>
      <c r="O141" s="88"/>
      <c r="P141" s="233">
        <f>O141*H141</f>
        <v>0</v>
      </c>
      <c r="Q141" s="233">
        <v>0</v>
      </c>
      <c r="R141" s="233">
        <f>Q141*H141</f>
        <v>0</v>
      </c>
      <c r="S141" s="233">
        <v>0</v>
      </c>
      <c r="T141" s="23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5" t="s">
        <v>182</v>
      </c>
      <c r="AT141" s="235" t="s">
        <v>179</v>
      </c>
      <c r="AU141" s="235" t="s">
        <v>81</v>
      </c>
      <c r="AY141" s="14" t="s">
        <v>137</v>
      </c>
      <c r="BE141" s="236">
        <f>IF(N141="základní",J141,0)</f>
        <v>0</v>
      </c>
      <c r="BF141" s="236">
        <f>IF(N141="snížená",J141,0)</f>
        <v>0</v>
      </c>
      <c r="BG141" s="236">
        <f>IF(N141="zákl. přenesená",J141,0)</f>
        <v>0</v>
      </c>
      <c r="BH141" s="236">
        <f>IF(N141="sníž. přenesená",J141,0)</f>
        <v>0</v>
      </c>
      <c r="BI141" s="236">
        <f>IF(N141="nulová",J141,0)</f>
        <v>0</v>
      </c>
      <c r="BJ141" s="14" t="s">
        <v>81</v>
      </c>
      <c r="BK141" s="236">
        <f>ROUND(I141*H141,2)</f>
        <v>0</v>
      </c>
      <c r="BL141" s="14" t="s">
        <v>182</v>
      </c>
      <c r="BM141" s="235" t="s">
        <v>244</v>
      </c>
    </row>
    <row r="142" s="2" customFormat="1" ht="44.25" customHeight="1">
      <c r="A142" s="35"/>
      <c r="B142" s="36"/>
      <c r="C142" s="223" t="s">
        <v>245</v>
      </c>
      <c r="D142" s="223" t="s">
        <v>138</v>
      </c>
      <c r="E142" s="224" t="s">
        <v>246</v>
      </c>
      <c r="F142" s="225" t="s">
        <v>247</v>
      </c>
      <c r="G142" s="226" t="s">
        <v>141</v>
      </c>
      <c r="H142" s="227">
        <v>15</v>
      </c>
      <c r="I142" s="228"/>
      <c r="J142" s="229">
        <f>ROUND(I142*H142,2)</f>
        <v>0</v>
      </c>
      <c r="K142" s="225" t="s">
        <v>162</v>
      </c>
      <c r="L142" s="230"/>
      <c r="M142" s="231" t="s">
        <v>1</v>
      </c>
      <c r="N142" s="232" t="s">
        <v>38</v>
      </c>
      <c r="O142" s="88"/>
      <c r="P142" s="233">
        <f>O142*H142</f>
        <v>0</v>
      </c>
      <c r="Q142" s="233">
        <v>0</v>
      </c>
      <c r="R142" s="233">
        <f>Q142*H142</f>
        <v>0</v>
      </c>
      <c r="S142" s="233">
        <v>0</v>
      </c>
      <c r="T142" s="23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5" t="s">
        <v>163</v>
      </c>
      <c r="AT142" s="235" t="s">
        <v>138</v>
      </c>
      <c r="AU142" s="235" t="s">
        <v>81</v>
      </c>
      <c r="AY142" s="14" t="s">
        <v>137</v>
      </c>
      <c r="BE142" s="236">
        <f>IF(N142="základní",J142,0)</f>
        <v>0</v>
      </c>
      <c r="BF142" s="236">
        <f>IF(N142="snížená",J142,0)</f>
        <v>0</v>
      </c>
      <c r="BG142" s="236">
        <f>IF(N142="zákl. přenesená",J142,0)</f>
        <v>0</v>
      </c>
      <c r="BH142" s="236">
        <f>IF(N142="sníž. přenesená",J142,0)</f>
        <v>0</v>
      </c>
      <c r="BI142" s="236">
        <f>IF(N142="nulová",J142,0)</f>
        <v>0</v>
      </c>
      <c r="BJ142" s="14" t="s">
        <v>81</v>
      </c>
      <c r="BK142" s="236">
        <f>ROUND(I142*H142,2)</f>
        <v>0</v>
      </c>
      <c r="BL142" s="14" t="s">
        <v>163</v>
      </c>
      <c r="BM142" s="235" t="s">
        <v>263</v>
      </c>
    </row>
    <row r="143" s="2" customFormat="1" ht="44.25" customHeight="1">
      <c r="A143" s="35"/>
      <c r="B143" s="36"/>
      <c r="C143" s="251" t="s">
        <v>7</v>
      </c>
      <c r="D143" s="251" t="s">
        <v>179</v>
      </c>
      <c r="E143" s="252" t="s">
        <v>249</v>
      </c>
      <c r="F143" s="253" t="s">
        <v>250</v>
      </c>
      <c r="G143" s="254" t="s">
        <v>141</v>
      </c>
      <c r="H143" s="255">
        <v>15</v>
      </c>
      <c r="I143" s="256"/>
      <c r="J143" s="257">
        <f>ROUND(I143*H143,2)</f>
        <v>0</v>
      </c>
      <c r="K143" s="253" t="s">
        <v>162</v>
      </c>
      <c r="L143" s="41"/>
      <c r="M143" s="258" t="s">
        <v>1</v>
      </c>
      <c r="N143" s="259" t="s">
        <v>38</v>
      </c>
      <c r="O143" s="88"/>
      <c r="P143" s="233">
        <f>O143*H143</f>
        <v>0</v>
      </c>
      <c r="Q143" s="233">
        <v>0</v>
      </c>
      <c r="R143" s="233">
        <f>Q143*H143</f>
        <v>0</v>
      </c>
      <c r="S143" s="233">
        <v>0</v>
      </c>
      <c r="T143" s="23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5" t="s">
        <v>223</v>
      </c>
      <c r="AT143" s="235" t="s">
        <v>179</v>
      </c>
      <c r="AU143" s="235" t="s">
        <v>81</v>
      </c>
      <c r="AY143" s="14" t="s">
        <v>137</v>
      </c>
      <c r="BE143" s="236">
        <f>IF(N143="základní",J143,0)</f>
        <v>0</v>
      </c>
      <c r="BF143" s="236">
        <f>IF(N143="snížená",J143,0)</f>
        <v>0</v>
      </c>
      <c r="BG143" s="236">
        <f>IF(N143="zákl. přenesená",J143,0)</f>
        <v>0</v>
      </c>
      <c r="BH143" s="236">
        <f>IF(N143="sníž. přenesená",J143,0)</f>
        <v>0</v>
      </c>
      <c r="BI143" s="236">
        <f>IF(N143="nulová",J143,0)</f>
        <v>0</v>
      </c>
      <c r="BJ143" s="14" t="s">
        <v>81</v>
      </c>
      <c r="BK143" s="236">
        <f>ROUND(I143*H143,2)</f>
        <v>0</v>
      </c>
      <c r="BL143" s="14" t="s">
        <v>223</v>
      </c>
      <c r="BM143" s="235" t="s">
        <v>251</v>
      </c>
    </row>
    <row r="144" s="2" customFormat="1" ht="21.75" customHeight="1">
      <c r="A144" s="35"/>
      <c r="B144" s="36"/>
      <c r="C144" s="251" t="s">
        <v>220</v>
      </c>
      <c r="D144" s="251" t="s">
        <v>179</v>
      </c>
      <c r="E144" s="252" t="s">
        <v>252</v>
      </c>
      <c r="F144" s="253" t="s">
        <v>253</v>
      </c>
      <c r="G144" s="254" t="s">
        <v>141</v>
      </c>
      <c r="H144" s="255">
        <v>15</v>
      </c>
      <c r="I144" s="256"/>
      <c r="J144" s="257">
        <f>ROUND(I144*H144,2)</f>
        <v>0</v>
      </c>
      <c r="K144" s="253" t="s">
        <v>162</v>
      </c>
      <c r="L144" s="41"/>
      <c r="M144" s="258" t="s">
        <v>1</v>
      </c>
      <c r="N144" s="259" t="s">
        <v>38</v>
      </c>
      <c r="O144" s="88"/>
      <c r="P144" s="233">
        <f>O144*H144</f>
        <v>0</v>
      </c>
      <c r="Q144" s="233">
        <v>0</v>
      </c>
      <c r="R144" s="233">
        <f>Q144*H144</f>
        <v>0</v>
      </c>
      <c r="S144" s="233">
        <v>0</v>
      </c>
      <c r="T144" s="23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5" t="s">
        <v>223</v>
      </c>
      <c r="AT144" s="235" t="s">
        <v>179</v>
      </c>
      <c r="AU144" s="235" t="s">
        <v>81</v>
      </c>
      <c r="AY144" s="14" t="s">
        <v>137</v>
      </c>
      <c r="BE144" s="236">
        <f>IF(N144="základní",J144,0)</f>
        <v>0</v>
      </c>
      <c r="BF144" s="236">
        <f>IF(N144="snížená",J144,0)</f>
        <v>0</v>
      </c>
      <c r="BG144" s="236">
        <f>IF(N144="zákl. přenesená",J144,0)</f>
        <v>0</v>
      </c>
      <c r="BH144" s="236">
        <f>IF(N144="sníž. přenesená",J144,0)</f>
        <v>0</v>
      </c>
      <c r="BI144" s="236">
        <f>IF(N144="nulová",J144,0)</f>
        <v>0</v>
      </c>
      <c r="BJ144" s="14" t="s">
        <v>81</v>
      </c>
      <c r="BK144" s="236">
        <f>ROUND(I144*H144,2)</f>
        <v>0</v>
      </c>
      <c r="BL144" s="14" t="s">
        <v>223</v>
      </c>
      <c r="BM144" s="235" t="s">
        <v>264</v>
      </c>
    </row>
    <row r="145" s="2" customFormat="1" ht="44.25" customHeight="1">
      <c r="A145" s="35"/>
      <c r="B145" s="36"/>
      <c r="C145" s="251" t="s">
        <v>225</v>
      </c>
      <c r="D145" s="251" t="s">
        <v>179</v>
      </c>
      <c r="E145" s="252" t="s">
        <v>221</v>
      </c>
      <c r="F145" s="253" t="s">
        <v>222</v>
      </c>
      <c r="G145" s="254" t="s">
        <v>214</v>
      </c>
      <c r="H145" s="255">
        <v>15</v>
      </c>
      <c r="I145" s="256"/>
      <c r="J145" s="257">
        <f>ROUND(I145*H145,2)</f>
        <v>0</v>
      </c>
      <c r="K145" s="253" t="s">
        <v>162</v>
      </c>
      <c r="L145" s="41"/>
      <c r="M145" s="258" t="s">
        <v>1</v>
      </c>
      <c r="N145" s="259" t="s">
        <v>38</v>
      </c>
      <c r="O145" s="88"/>
      <c r="P145" s="233">
        <f>O145*H145</f>
        <v>0</v>
      </c>
      <c r="Q145" s="233">
        <v>0</v>
      </c>
      <c r="R145" s="233">
        <f>Q145*H145</f>
        <v>0</v>
      </c>
      <c r="S145" s="233">
        <v>0</v>
      </c>
      <c r="T145" s="23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5" t="s">
        <v>223</v>
      </c>
      <c r="AT145" s="235" t="s">
        <v>179</v>
      </c>
      <c r="AU145" s="235" t="s">
        <v>81</v>
      </c>
      <c r="AY145" s="14" t="s">
        <v>137</v>
      </c>
      <c r="BE145" s="236">
        <f>IF(N145="základní",J145,0)</f>
        <v>0</v>
      </c>
      <c r="BF145" s="236">
        <f>IF(N145="snížená",J145,0)</f>
        <v>0</v>
      </c>
      <c r="BG145" s="236">
        <f>IF(N145="zákl. přenesená",J145,0)</f>
        <v>0</v>
      </c>
      <c r="BH145" s="236">
        <f>IF(N145="sníž. přenesená",J145,0)</f>
        <v>0</v>
      </c>
      <c r="BI145" s="236">
        <f>IF(N145="nulová",J145,0)</f>
        <v>0</v>
      </c>
      <c r="BJ145" s="14" t="s">
        <v>81</v>
      </c>
      <c r="BK145" s="236">
        <f>ROUND(I145*H145,2)</f>
        <v>0</v>
      </c>
      <c r="BL145" s="14" t="s">
        <v>223</v>
      </c>
      <c r="BM145" s="235" t="s">
        <v>224</v>
      </c>
    </row>
    <row r="146" s="2" customFormat="1" ht="89.25" customHeight="1">
      <c r="A146" s="35"/>
      <c r="B146" s="36"/>
      <c r="C146" s="251" t="s">
        <v>255</v>
      </c>
      <c r="D146" s="251" t="s">
        <v>179</v>
      </c>
      <c r="E146" s="252" t="s">
        <v>226</v>
      </c>
      <c r="F146" s="253" t="s">
        <v>227</v>
      </c>
      <c r="G146" s="254" t="s">
        <v>141</v>
      </c>
      <c r="H146" s="255">
        <v>1</v>
      </c>
      <c r="I146" s="256"/>
      <c r="J146" s="257">
        <f>ROUND(I146*H146,2)</f>
        <v>0</v>
      </c>
      <c r="K146" s="253" t="s">
        <v>162</v>
      </c>
      <c r="L146" s="41"/>
      <c r="M146" s="260" t="s">
        <v>1</v>
      </c>
      <c r="N146" s="261" t="s">
        <v>38</v>
      </c>
      <c r="O146" s="262"/>
      <c r="P146" s="263">
        <f>O146*H146</f>
        <v>0</v>
      </c>
      <c r="Q146" s="263">
        <v>0</v>
      </c>
      <c r="R146" s="263">
        <f>Q146*H146</f>
        <v>0</v>
      </c>
      <c r="S146" s="263">
        <v>0</v>
      </c>
      <c r="T146" s="26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5" t="s">
        <v>223</v>
      </c>
      <c r="AT146" s="235" t="s">
        <v>179</v>
      </c>
      <c r="AU146" s="235" t="s">
        <v>81</v>
      </c>
      <c r="AY146" s="14" t="s">
        <v>137</v>
      </c>
      <c r="BE146" s="236">
        <f>IF(N146="základní",J146,0)</f>
        <v>0</v>
      </c>
      <c r="BF146" s="236">
        <f>IF(N146="snížená",J146,0)</f>
        <v>0</v>
      </c>
      <c r="BG146" s="236">
        <f>IF(N146="zákl. přenesená",J146,0)</f>
        <v>0</v>
      </c>
      <c r="BH146" s="236">
        <f>IF(N146="sníž. přenesená",J146,0)</f>
        <v>0</v>
      </c>
      <c r="BI146" s="236">
        <f>IF(N146="nulová",J146,0)</f>
        <v>0</v>
      </c>
      <c r="BJ146" s="14" t="s">
        <v>81</v>
      </c>
      <c r="BK146" s="236">
        <f>ROUND(I146*H146,2)</f>
        <v>0</v>
      </c>
      <c r="BL146" s="14" t="s">
        <v>223</v>
      </c>
      <c r="BM146" s="235" t="s">
        <v>265</v>
      </c>
    </row>
    <row r="147" s="2" customFormat="1" ht="6.96" customHeight="1">
      <c r="A147" s="35"/>
      <c r="B147" s="63"/>
      <c r="C147" s="64"/>
      <c r="D147" s="64"/>
      <c r="E147" s="64"/>
      <c r="F147" s="64"/>
      <c r="G147" s="64"/>
      <c r="H147" s="64"/>
      <c r="I147" s="180"/>
      <c r="J147" s="64"/>
      <c r="K147" s="64"/>
      <c r="L147" s="41"/>
      <c r="M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</sheetData>
  <sheetProtection sheet="1" autoFilter="0" formatColumns="0" formatRows="0" objects="1" scenarios="1" spinCount="100000" saltValue="adZ+p2obvtCXlOUZuU89jFdrEbnLaxD2t2qzQVGROVW7kyL0hpI4fbbKXXDqYhbBp0aG/ytW2Ic2hRvkna73uw==" hashValue="96efeBtQ84/rbysGI2g/ZNMWsjy0QkJLI2Vtiskjmr5wC3+GY/36N2SDs/hHamkVl5g93yEUDAOn6GLAoo1RMg==" algorithmName="SHA-512" password="CC35"/>
  <autoFilter ref="C116:K14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hidden="1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83</v>
      </c>
    </row>
    <row r="4" hidden="1" s="1" customFormat="1" ht="24.96" customHeight="1">
      <c r="B4" s="17"/>
      <c r="D4" s="137" t="s">
        <v>114</v>
      </c>
      <c r="I4" s="133"/>
      <c r="L4" s="17"/>
      <c r="M4" s="138" t="s">
        <v>10</v>
      </c>
      <c r="AT4" s="14" t="s">
        <v>4</v>
      </c>
    </row>
    <row r="5" hidden="1" s="1" customFormat="1" ht="6.96" customHeight="1">
      <c r="B5" s="17"/>
      <c r="I5" s="133"/>
      <c r="L5" s="17"/>
    </row>
    <row r="6" hidden="1" s="1" customFormat="1" ht="12" customHeight="1">
      <c r="B6" s="17"/>
      <c r="D6" s="139" t="s">
        <v>16</v>
      </c>
      <c r="I6" s="133"/>
      <c r="L6" s="17"/>
    </row>
    <row r="7" hidden="1" s="1" customFormat="1" ht="16.5" customHeight="1">
      <c r="B7" s="17"/>
      <c r="E7" s="140" t="str">
        <f>'Rekapitulace stavby'!K6</f>
        <v>Oprava EOV a osvětlení na trati Karlovy Vary - Kadaň</v>
      </c>
      <c r="F7" s="139"/>
      <c r="G7" s="139"/>
      <c r="H7" s="139"/>
      <c r="I7" s="133"/>
      <c r="L7" s="17"/>
    </row>
    <row r="8" hidden="1" s="2" customFormat="1" ht="12" customHeight="1">
      <c r="A8" s="35"/>
      <c r="B8" s="41"/>
      <c r="C8" s="35"/>
      <c r="D8" s="139" t="s">
        <v>115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42" t="s">
        <v>266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23. 7. 2019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3" t="str">
        <f>IF('Rekapitulace stavby'!E11="","",'Rekapitulace stavby'!E11)</f>
        <v xml:space="preserve"> </v>
      </c>
      <c r="F15" s="35"/>
      <c r="G15" s="35"/>
      <c r="H15" s="35"/>
      <c r="I15" s="144" t="s">
        <v>26</v>
      </c>
      <c r="J15" s="143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9" t="s">
        <v>27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9" t="s">
        <v>29</v>
      </c>
      <c r="E20" s="35"/>
      <c r="F20" s="35"/>
      <c r="G20" s="35"/>
      <c r="H20" s="35"/>
      <c r="I20" s="144" t="s">
        <v>25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3" t="str">
        <f>IF('Rekapitulace stavby'!E17="","",'Rekapitulace stavby'!E17)</f>
        <v xml:space="preserve"> </v>
      </c>
      <c r="F21" s="35"/>
      <c r="G21" s="35"/>
      <c r="H21" s="35"/>
      <c r="I21" s="144" t="s">
        <v>26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9" t="s">
        <v>31</v>
      </c>
      <c r="E23" s="35"/>
      <c r="F23" s="35"/>
      <c r="G23" s="35"/>
      <c r="H23" s="35"/>
      <c r="I23" s="144" t="s">
        <v>25</v>
      </c>
      <c r="J23" s="143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3" t="str">
        <f>IF('Rekapitulace stavby'!E20="","",'Rekapitulace stavby'!E20)</f>
        <v xml:space="preserve"> </v>
      </c>
      <c r="F24" s="35"/>
      <c r="G24" s="35"/>
      <c r="H24" s="35"/>
      <c r="I24" s="144" t="s">
        <v>26</v>
      </c>
      <c r="J24" s="143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9" t="s">
        <v>32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53" t="s">
        <v>33</v>
      </c>
      <c r="E30" s="35"/>
      <c r="F30" s="35"/>
      <c r="G30" s="35"/>
      <c r="H30" s="35"/>
      <c r="I30" s="141"/>
      <c r="J30" s="154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55" t="s">
        <v>35</v>
      </c>
      <c r="G32" s="35"/>
      <c r="H32" s="35"/>
      <c r="I32" s="156" t="s">
        <v>34</v>
      </c>
      <c r="J32" s="15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7" t="s">
        <v>37</v>
      </c>
      <c r="E33" s="139" t="s">
        <v>38</v>
      </c>
      <c r="F33" s="158">
        <f>ROUND((SUM(BE117:BE146)),  2)</f>
        <v>0</v>
      </c>
      <c r="G33" s="35"/>
      <c r="H33" s="35"/>
      <c r="I33" s="159">
        <v>0.20999999999999999</v>
      </c>
      <c r="J33" s="158">
        <f>ROUND(((SUM(BE117:BE146))*I33),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9" t="s">
        <v>39</v>
      </c>
      <c r="F34" s="158">
        <f>ROUND((SUM(BF117:BF146)),  2)</f>
        <v>0</v>
      </c>
      <c r="G34" s="35"/>
      <c r="H34" s="35"/>
      <c r="I34" s="159">
        <v>0.14999999999999999</v>
      </c>
      <c r="J34" s="158">
        <f>ROUND(((SUM(BF117:BF146))*I34),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40</v>
      </c>
      <c r="F35" s="158">
        <f>ROUND((SUM(BG117:BG146)),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41</v>
      </c>
      <c r="F36" s="158">
        <f>ROUND((SUM(BH117:BH146)),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42</v>
      </c>
      <c r="F37" s="158">
        <f>ROUND((SUM(BI117:BI146)),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60"/>
      <c r="D39" s="161" t="s">
        <v>43</v>
      </c>
      <c r="E39" s="162"/>
      <c r="F39" s="162"/>
      <c r="G39" s="163" t="s">
        <v>44</v>
      </c>
      <c r="H39" s="164" t="s">
        <v>45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I41" s="133"/>
      <c r="L41" s="17"/>
    </row>
    <row r="42" hidden="1" s="1" customFormat="1" ht="14.4" customHeight="1">
      <c r="B42" s="17"/>
      <c r="I42" s="133"/>
      <c r="L42" s="17"/>
    </row>
    <row r="43" hidden="1" s="1" customFormat="1" ht="14.4" customHeight="1">
      <c r="B43" s="17"/>
      <c r="I43" s="133"/>
      <c r="L43" s="17"/>
    </row>
    <row r="44" hidden="1" s="1" customFormat="1" ht="14.4" customHeight="1">
      <c r="B44" s="17"/>
      <c r="I44" s="133"/>
      <c r="L44" s="17"/>
    </row>
    <row r="45" hidden="1" s="1" customFormat="1" ht="14.4" customHeight="1">
      <c r="B45" s="17"/>
      <c r="I45" s="133"/>
      <c r="L45" s="17"/>
    </row>
    <row r="46" hidden="1" s="1" customFormat="1" ht="14.4" customHeight="1">
      <c r="B46" s="17"/>
      <c r="I46" s="133"/>
      <c r="L46" s="17"/>
    </row>
    <row r="47" hidden="1" s="1" customFormat="1" ht="14.4" customHeight="1">
      <c r="B47" s="17"/>
      <c r="I47" s="133"/>
      <c r="L47" s="17"/>
    </row>
    <row r="48" hidden="1" s="1" customFormat="1" ht="14.4" customHeight="1">
      <c r="B48" s="17"/>
      <c r="I48" s="133"/>
      <c r="L48" s="17"/>
    </row>
    <row r="49" hidden="1" s="1" customFormat="1" ht="14.4" customHeight="1">
      <c r="B49" s="17"/>
      <c r="I49" s="133"/>
      <c r="L49" s="17"/>
    </row>
    <row r="50" hidden="1" s="2" customFormat="1" ht="14.4" customHeight="1">
      <c r="B50" s="60"/>
      <c r="D50" s="168" t="s">
        <v>46</v>
      </c>
      <c r="E50" s="169"/>
      <c r="F50" s="169"/>
      <c r="G50" s="168" t="s">
        <v>47</v>
      </c>
      <c r="H50" s="169"/>
      <c r="I50" s="170"/>
      <c r="J50" s="169"/>
      <c r="K50" s="169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4"/>
      <c r="J61" s="175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8" t="s">
        <v>50</v>
      </c>
      <c r="E65" s="176"/>
      <c r="F65" s="176"/>
      <c r="G65" s="168" t="s">
        <v>51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4"/>
      <c r="J76" s="175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117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4" t="str">
        <f>E7</f>
        <v>Oprava EOV a osvětlení na trati Karlovy Vary - Kadaň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115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SO 04 - Ostrov n/O - Elektromontáže (ÚOŽI)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144" t="s">
        <v>22</v>
      </c>
      <c r="J89" s="76" t="str">
        <f>IF(J12="","",J12)</f>
        <v>23. 7. 2019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144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144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85" t="s">
        <v>118</v>
      </c>
      <c r="D94" s="186"/>
      <c r="E94" s="186"/>
      <c r="F94" s="186"/>
      <c r="G94" s="186"/>
      <c r="H94" s="186"/>
      <c r="I94" s="187"/>
      <c r="J94" s="188" t="s">
        <v>119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89" t="s">
        <v>120</v>
      </c>
      <c r="D96" s="37"/>
      <c r="E96" s="37"/>
      <c r="F96" s="37"/>
      <c r="G96" s="37"/>
      <c r="H96" s="37"/>
      <c r="I96" s="141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121</v>
      </c>
    </row>
    <row r="97" hidden="1" s="9" customFormat="1" ht="24.96" customHeight="1">
      <c r="A97" s="9"/>
      <c r="B97" s="190"/>
      <c r="C97" s="191"/>
      <c r="D97" s="192" t="s">
        <v>122</v>
      </c>
      <c r="E97" s="193"/>
      <c r="F97" s="193"/>
      <c r="G97" s="193"/>
      <c r="H97" s="193"/>
      <c r="I97" s="194"/>
      <c r="J97" s="195">
        <f>J118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141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180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/>
    <row r="101" hidden="1"/>
    <row r="102" hidden="1"/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183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123</v>
      </c>
      <c r="D104" s="37"/>
      <c r="E104" s="37"/>
      <c r="F104" s="37"/>
      <c r="G104" s="37"/>
      <c r="H104" s="37"/>
      <c r="I104" s="141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141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14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84" t="str">
        <f>E7</f>
        <v>Oprava EOV a osvětlení na trati Karlovy Vary - Kadaň</v>
      </c>
      <c r="F107" s="29"/>
      <c r="G107" s="29"/>
      <c r="H107" s="29"/>
      <c r="I107" s="14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115</v>
      </c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SO 04 - Ostrov n/O - Elektromontáže (ÚOŽI)</v>
      </c>
      <c r="F109" s="37"/>
      <c r="G109" s="37"/>
      <c r="H109" s="37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144" t="s">
        <v>22</v>
      </c>
      <c r="J111" s="76" t="str">
        <f>IF(J12="","",J12)</f>
        <v>23. 7. 2019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144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144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97"/>
      <c r="B116" s="198"/>
      <c r="C116" s="199" t="s">
        <v>124</v>
      </c>
      <c r="D116" s="200" t="s">
        <v>58</v>
      </c>
      <c r="E116" s="200" t="s">
        <v>54</v>
      </c>
      <c r="F116" s="200" t="s">
        <v>55</v>
      </c>
      <c r="G116" s="200" t="s">
        <v>125</v>
      </c>
      <c r="H116" s="200" t="s">
        <v>126</v>
      </c>
      <c r="I116" s="201" t="s">
        <v>127</v>
      </c>
      <c r="J116" s="200" t="s">
        <v>119</v>
      </c>
      <c r="K116" s="202" t="s">
        <v>128</v>
      </c>
      <c r="L116" s="203"/>
      <c r="M116" s="97" t="s">
        <v>1</v>
      </c>
      <c r="N116" s="98" t="s">
        <v>37</v>
      </c>
      <c r="O116" s="98" t="s">
        <v>129</v>
      </c>
      <c r="P116" s="98" t="s">
        <v>130</v>
      </c>
      <c r="Q116" s="98" t="s">
        <v>131</v>
      </c>
      <c r="R116" s="98" t="s">
        <v>132</v>
      </c>
      <c r="S116" s="98" t="s">
        <v>133</v>
      </c>
      <c r="T116" s="99" t="s">
        <v>134</v>
      </c>
      <c r="U116" s="197"/>
      <c r="V116" s="197"/>
      <c r="W116" s="197"/>
      <c r="X116" s="197"/>
      <c r="Y116" s="197"/>
      <c r="Z116" s="197"/>
      <c r="AA116" s="197"/>
      <c r="AB116" s="197"/>
      <c r="AC116" s="197"/>
      <c r="AD116" s="197"/>
      <c r="AE116" s="197"/>
    </row>
    <row r="117" s="2" customFormat="1" ht="22.8" customHeight="1">
      <c r="A117" s="35"/>
      <c r="B117" s="36"/>
      <c r="C117" s="104" t="s">
        <v>135</v>
      </c>
      <c r="D117" s="37"/>
      <c r="E117" s="37"/>
      <c r="F117" s="37"/>
      <c r="G117" s="37"/>
      <c r="H117" s="37"/>
      <c r="I117" s="141"/>
      <c r="J117" s="204">
        <f>BK117</f>
        <v>0</v>
      </c>
      <c r="K117" s="37"/>
      <c r="L117" s="41"/>
      <c r="M117" s="100"/>
      <c r="N117" s="205"/>
      <c r="O117" s="101"/>
      <c r="P117" s="206">
        <f>P118</f>
        <v>0</v>
      </c>
      <c r="Q117" s="101"/>
      <c r="R117" s="206">
        <f>R118</f>
        <v>0</v>
      </c>
      <c r="S117" s="101"/>
      <c r="T117" s="207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121</v>
      </c>
      <c r="BK117" s="208">
        <f>BK118</f>
        <v>0</v>
      </c>
    </row>
    <row r="118" s="11" customFormat="1" ht="25.92" customHeight="1">
      <c r="A118" s="11"/>
      <c r="B118" s="209"/>
      <c r="C118" s="210"/>
      <c r="D118" s="211" t="s">
        <v>72</v>
      </c>
      <c r="E118" s="212" t="s">
        <v>136</v>
      </c>
      <c r="F118" s="212" t="s">
        <v>1</v>
      </c>
      <c r="G118" s="210"/>
      <c r="H118" s="210"/>
      <c r="I118" s="213"/>
      <c r="J118" s="214">
        <f>BK118</f>
        <v>0</v>
      </c>
      <c r="K118" s="210"/>
      <c r="L118" s="215"/>
      <c r="M118" s="216"/>
      <c r="N118" s="217"/>
      <c r="O118" s="217"/>
      <c r="P118" s="218">
        <f>SUM(P119:P146)</f>
        <v>0</v>
      </c>
      <c r="Q118" s="217"/>
      <c r="R118" s="218">
        <f>SUM(R119:R146)</f>
        <v>0</v>
      </c>
      <c r="S118" s="217"/>
      <c r="T118" s="219">
        <f>SUM(T119:T146)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20" t="s">
        <v>81</v>
      </c>
      <c r="AT118" s="221" t="s">
        <v>72</v>
      </c>
      <c r="AU118" s="221" t="s">
        <v>73</v>
      </c>
      <c r="AY118" s="220" t="s">
        <v>137</v>
      </c>
      <c r="BK118" s="222">
        <f>SUM(BK119:BK146)</f>
        <v>0</v>
      </c>
    </row>
    <row r="119" s="2" customFormat="1" ht="33" customHeight="1">
      <c r="A119" s="35"/>
      <c r="B119" s="36"/>
      <c r="C119" s="223" t="s">
        <v>81</v>
      </c>
      <c r="D119" s="223" t="s">
        <v>138</v>
      </c>
      <c r="E119" s="224" t="s">
        <v>230</v>
      </c>
      <c r="F119" s="225" t="s">
        <v>231</v>
      </c>
      <c r="G119" s="226" t="s">
        <v>141</v>
      </c>
      <c r="H119" s="227">
        <v>1</v>
      </c>
      <c r="I119" s="228"/>
      <c r="J119" s="229">
        <f>ROUND(I119*H119,2)</f>
        <v>0</v>
      </c>
      <c r="K119" s="225" t="s">
        <v>162</v>
      </c>
      <c r="L119" s="230"/>
      <c r="M119" s="231" t="s">
        <v>1</v>
      </c>
      <c r="N119" s="232" t="s">
        <v>38</v>
      </c>
      <c r="O119" s="88"/>
      <c r="P119" s="233">
        <f>O119*H119</f>
        <v>0</v>
      </c>
      <c r="Q119" s="233">
        <v>0</v>
      </c>
      <c r="R119" s="233">
        <f>Q119*H119</f>
        <v>0</v>
      </c>
      <c r="S119" s="233">
        <v>0</v>
      </c>
      <c r="T119" s="23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35" t="s">
        <v>163</v>
      </c>
      <c r="AT119" s="235" t="s">
        <v>138</v>
      </c>
      <c r="AU119" s="235" t="s">
        <v>81</v>
      </c>
      <c r="AY119" s="14" t="s">
        <v>137</v>
      </c>
      <c r="BE119" s="236">
        <f>IF(N119="základní",J119,0)</f>
        <v>0</v>
      </c>
      <c r="BF119" s="236">
        <f>IF(N119="snížená",J119,0)</f>
        <v>0</v>
      </c>
      <c r="BG119" s="236">
        <f>IF(N119="zákl. přenesená",J119,0)</f>
        <v>0</v>
      </c>
      <c r="BH119" s="236">
        <f>IF(N119="sníž. přenesená",J119,0)</f>
        <v>0</v>
      </c>
      <c r="BI119" s="236">
        <f>IF(N119="nulová",J119,0)</f>
        <v>0</v>
      </c>
      <c r="BJ119" s="14" t="s">
        <v>81</v>
      </c>
      <c r="BK119" s="236">
        <f>ROUND(I119*H119,2)</f>
        <v>0</v>
      </c>
      <c r="BL119" s="14" t="s">
        <v>163</v>
      </c>
      <c r="BM119" s="235" t="s">
        <v>232</v>
      </c>
    </row>
    <row r="120" s="2" customFormat="1">
      <c r="A120" s="35"/>
      <c r="B120" s="36"/>
      <c r="C120" s="37"/>
      <c r="D120" s="237" t="s">
        <v>146</v>
      </c>
      <c r="E120" s="37"/>
      <c r="F120" s="238" t="s">
        <v>267</v>
      </c>
      <c r="G120" s="37"/>
      <c r="H120" s="37"/>
      <c r="I120" s="141"/>
      <c r="J120" s="37"/>
      <c r="K120" s="37"/>
      <c r="L120" s="41"/>
      <c r="M120" s="239"/>
      <c r="N120" s="240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146</v>
      </c>
      <c r="AU120" s="14" t="s">
        <v>81</v>
      </c>
    </row>
    <row r="121" s="2" customFormat="1" ht="33" customHeight="1">
      <c r="A121" s="35"/>
      <c r="B121" s="36"/>
      <c r="C121" s="223" t="s">
        <v>83</v>
      </c>
      <c r="D121" s="223" t="s">
        <v>138</v>
      </c>
      <c r="E121" s="224" t="s">
        <v>234</v>
      </c>
      <c r="F121" s="225" t="s">
        <v>235</v>
      </c>
      <c r="G121" s="226" t="s">
        <v>141</v>
      </c>
      <c r="H121" s="227">
        <v>1</v>
      </c>
      <c r="I121" s="228"/>
      <c r="J121" s="229">
        <f>ROUND(I121*H121,2)</f>
        <v>0</v>
      </c>
      <c r="K121" s="225" t="s">
        <v>162</v>
      </c>
      <c r="L121" s="230"/>
      <c r="M121" s="231" t="s">
        <v>1</v>
      </c>
      <c r="N121" s="232" t="s">
        <v>38</v>
      </c>
      <c r="O121" s="88"/>
      <c r="P121" s="233">
        <f>O121*H121</f>
        <v>0</v>
      </c>
      <c r="Q121" s="233">
        <v>0</v>
      </c>
      <c r="R121" s="233">
        <f>Q121*H121</f>
        <v>0</v>
      </c>
      <c r="S121" s="233">
        <v>0</v>
      </c>
      <c r="T121" s="23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35" t="s">
        <v>163</v>
      </c>
      <c r="AT121" s="235" t="s">
        <v>138</v>
      </c>
      <c r="AU121" s="235" t="s">
        <v>81</v>
      </c>
      <c r="AY121" s="14" t="s">
        <v>137</v>
      </c>
      <c r="BE121" s="236">
        <f>IF(N121="základní",J121,0)</f>
        <v>0</v>
      </c>
      <c r="BF121" s="236">
        <f>IF(N121="snížená",J121,0)</f>
        <v>0</v>
      </c>
      <c r="BG121" s="236">
        <f>IF(N121="zákl. přenesená",J121,0)</f>
        <v>0</v>
      </c>
      <c r="BH121" s="236">
        <f>IF(N121="sníž. přenesená",J121,0)</f>
        <v>0</v>
      </c>
      <c r="BI121" s="236">
        <f>IF(N121="nulová",J121,0)</f>
        <v>0</v>
      </c>
      <c r="BJ121" s="14" t="s">
        <v>81</v>
      </c>
      <c r="BK121" s="236">
        <f>ROUND(I121*H121,2)</f>
        <v>0</v>
      </c>
      <c r="BL121" s="14" t="s">
        <v>163</v>
      </c>
      <c r="BM121" s="235" t="s">
        <v>236</v>
      </c>
    </row>
    <row r="122" s="2" customFormat="1">
      <c r="A122" s="35"/>
      <c r="B122" s="36"/>
      <c r="C122" s="37"/>
      <c r="D122" s="237" t="s">
        <v>146</v>
      </c>
      <c r="E122" s="37"/>
      <c r="F122" s="238" t="s">
        <v>268</v>
      </c>
      <c r="G122" s="37"/>
      <c r="H122" s="37"/>
      <c r="I122" s="141"/>
      <c r="J122" s="37"/>
      <c r="K122" s="37"/>
      <c r="L122" s="41"/>
      <c r="M122" s="239"/>
      <c r="N122" s="240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146</v>
      </c>
      <c r="AU122" s="14" t="s">
        <v>81</v>
      </c>
    </row>
    <row r="123" s="2" customFormat="1" ht="21.75" customHeight="1">
      <c r="A123" s="35"/>
      <c r="B123" s="36"/>
      <c r="C123" s="223" t="s">
        <v>152</v>
      </c>
      <c r="D123" s="223" t="s">
        <v>138</v>
      </c>
      <c r="E123" s="224" t="s">
        <v>148</v>
      </c>
      <c r="F123" s="225" t="s">
        <v>149</v>
      </c>
      <c r="G123" s="226" t="s">
        <v>141</v>
      </c>
      <c r="H123" s="227">
        <v>1</v>
      </c>
      <c r="I123" s="228"/>
      <c r="J123" s="229">
        <f>ROUND(I123*H123,2)</f>
        <v>0</v>
      </c>
      <c r="K123" s="225" t="s">
        <v>162</v>
      </c>
      <c r="L123" s="230"/>
      <c r="M123" s="231" t="s">
        <v>1</v>
      </c>
      <c r="N123" s="232" t="s">
        <v>38</v>
      </c>
      <c r="O123" s="88"/>
      <c r="P123" s="233">
        <f>O123*H123</f>
        <v>0</v>
      </c>
      <c r="Q123" s="233">
        <v>0</v>
      </c>
      <c r="R123" s="233">
        <f>Q123*H123</f>
        <v>0</v>
      </c>
      <c r="S123" s="233">
        <v>0</v>
      </c>
      <c r="T123" s="23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5" t="s">
        <v>143</v>
      </c>
      <c r="AT123" s="235" t="s">
        <v>138</v>
      </c>
      <c r="AU123" s="235" t="s">
        <v>81</v>
      </c>
      <c r="AY123" s="14" t="s">
        <v>137</v>
      </c>
      <c r="BE123" s="236">
        <f>IF(N123="základní",J123,0)</f>
        <v>0</v>
      </c>
      <c r="BF123" s="236">
        <f>IF(N123="snížená",J123,0)</f>
        <v>0</v>
      </c>
      <c r="BG123" s="236">
        <f>IF(N123="zákl. přenesená",J123,0)</f>
        <v>0</v>
      </c>
      <c r="BH123" s="236">
        <f>IF(N123="sníž. přenesená",J123,0)</f>
        <v>0</v>
      </c>
      <c r="BI123" s="236">
        <f>IF(N123="nulová",J123,0)</f>
        <v>0</v>
      </c>
      <c r="BJ123" s="14" t="s">
        <v>81</v>
      </c>
      <c r="BK123" s="236">
        <f>ROUND(I123*H123,2)</f>
        <v>0</v>
      </c>
      <c r="BL123" s="14" t="s">
        <v>144</v>
      </c>
      <c r="BM123" s="235" t="s">
        <v>150</v>
      </c>
    </row>
    <row r="124" s="2" customFormat="1">
      <c r="A124" s="35"/>
      <c r="B124" s="36"/>
      <c r="C124" s="37"/>
      <c r="D124" s="237" t="s">
        <v>146</v>
      </c>
      <c r="E124" s="37"/>
      <c r="F124" s="238" t="s">
        <v>238</v>
      </c>
      <c r="G124" s="37"/>
      <c r="H124" s="37"/>
      <c r="I124" s="141"/>
      <c r="J124" s="37"/>
      <c r="K124" s="37"/>
      <c r="L124" s="41"/>
      <c r="M124" s="239"/>
      <c r="N124" s="240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146</v>
      </c>
      <c r="AU124" s="14" t="s">
        <v>81</v>
      </c>
    </row>
    <row r="125" s="2" customFormat="1" ht="21.75" customHeight="1">
      <c r="A125" s="35"/>
      <c r="B125" s="36"/>
      <c r="C125" s="223" t="s">
        <v>144</v>
      </c>
      <c r="D125" s="223" t="s">
        <v>138</v>
      </c>
      <c r="E125" s="224" t="s">
        <v>153</v>
      </c>
      <c r="F125" s="225" t="s">
        <v>154</v>
      </c>
      <c r="G125" s="226" t="s">
        <v>141</v>
      </c>
      <c r="H125" s="227">
        <v>1</v>
      </c>
      <c r="I125" s="228"/>
      <c r="J125" s="229">
        <f>ROUND(I125*H125,2)</f>
        <v>0</v>
      </c>
      <c r="K125" s="225" t="s">
        <v>162</v>
      </c>
      <c r="L125" s="230"/>
      <c r="M125" s="231" t="s">
        <v>1</v>
      </c>
      <c r="N125" s="232" t="s">
        <v>38</v>
      </c>
      <c r="O125" s="88"/>
      <c r="P125" s="233">
        <f>O125*H125</f>
        <v>0</v>
      </c>
      <c r="Q125" s="233">
        <v>0</v>
      </c>
      <c r="R125" s="233">
        <f>Q125*H125</f>
        <v>0</v>
      </c>
      <c r="S125" s="233">
        <v>0</v>
      </c>
      <c r="T125" s="23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5" t="s">
        <v>143</v>
      </c>
      <c r="AT125" s="235" t="s">
        <v>138</v>
      </c>
      <c r="AU125" s="235" t="s">
        <v>81</v>
      </c>
      <c r="AY125" s="14" t="s">
        <v>137</v>
      </c>
      <c r="BE125" s="236">
        <f>IF(N125="základní",J125,0)</f>
        <v>0</v>
      </c>
      <c r="BF125" s="236">
        <f>IF(N125="snížená",J125,0)</f>
        <v>0</v>
      </c>
      <c r="BG125" s="236">
        <f>IF(N125="zákl. přenesená",J125,0)</f>
        <v>0</v>
      </c>
      <c r="BH125" s="236">
        <f>IF(N125="sníž. přenesená",J125,0)</f>
        <v>0</v>
      </c>
      <c r="BI125" s="236">
        <f>IF(N125="nulová",J125,0)</f>
        <v>0</v>
      </c>
      <c r="BJ125" s="14" t="s">
        <v>81</v>
      </c>
      <c r="BK125" s="236">
        <f>ROUND(I125*H125,2)</f>
        <v>0</v>
      </c>
      <c r="BL125" s="14" t="s">
        <v>144</v>
      </c>
      <c r="BM125" s="235" t="s">
        <v>155</v>
      </c>
    </row>
    <row r="126" s="2" customFormat="1" ht="21.75" customHeight="1">
      <c r="A126" s="35"/>
      <c r="B126" s="36"/>
      <c r="C126" s="223" t="s">
        <v>159</v>
      </c>
      <c r="D126" s="223" t="s">
        <v>138</v>
      </c>
      <c r="E126" s="224" t="s">
        <v>156</v>
      </c>
      <c r="F126" s="225" t="s">
        <v>157</v>
      </c>
      <c r="G126" s="226" t="s">
        <v>141</v>
      </c>
      <c r="H126" s="227">
        <v>1</v>
      </c>
      <c r="I126" s="228"/>
      <c r="J126" s="229">
        <f>ROUND(I126*H126,2)</f>
        <v>0</v>
      </c>
      <c r="K126" s="225" t="s">
        <v>162</v>
      </c>
      <c r="L126" s="230"/>
      <c r="M126" s="231" t="s">
        <v>1</v>
      </c>
      <c r="N126" s="232" t="s">
        <v>38</v>
      </c>
      <c r="O126" s="88"/>
      <c r="P126" s="233">
        <f>O126*H126</f>
        <v>0</v>
      </c>
      <c r="Q126" s="233">
        <v>0</v>
      </c>
      <c r="R126" s="233">
        <f>Q126*H126</f>
        <v>0</v>
      </c>
      <c r="S126" s="233">
        <v>0</v>
      </c>
      <c r="T126" s="23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5" t="s">
        <v>143</v>
      </c>
      <c r="AT126" s="235" t="s">
        <v>138</v>
      </c>
      <c r="AU126" s="235" t="s">
        <v>81</v>
      </c>
      <c r="AY126" s="14" t="s">
        <v>137</v>
      </c>
      <c r="BE126" s="236">
        <f>IF(N126="základní",J126,0)</f>
        <v>0</v>
      </c>
      <c r="BF126" s="236">
        <f>IF(N126="snížená",J126,0)</f>
        <v>0</v>
      </c>
      <c r="BG126" s="236">
        <f>IF(N126="zákl. přenesená",J126,0)</f>
        <v>0</v>
      </c>
      <c r="BH126" s="236">
        <f>IF(N126="sníž. přenesená",J126,0)</f>
        <v>0</v>
      </c>
      <c r="BI126" s="236">
        <f>IF(N126="nulová",J126,0)</f>
        <v>0</v>
      </c>
      <c r="BJ126" s="14" t="s">
        <v>81</v>
      </c>
      <c r="BK126" s="236">
        <f>ROUND(I126*H126,2)</f>
        <v>0</v>
      </c>
      <c r="BL126" s="14" t="s">
        <v>144</v>
      </c>
      <c r="BM126" s="235" t="s">
        <v>158</v>
      </c>
    </row>
    <row r="127" s="2" customFormat="1" ht="21.75" customHeight="1">
      <c r="A127" s="35"/>
      <c r="B127" s="36"/>
      <c r="C127" s="223" t="s">
        <v>165</v>
      </c>
      <c r="D127" s="223" t="s">
        <v>138</v>
      </c>
      <c r="E127" s="224" t="s">
        <v>160</v>
      </c>
      <c r="F127" s="225" t="s">
        <v>161</v>
      </c>
      <c r="G127" s="226" t="s">
        <v>141</v>
      </c>
      <c r="H127" s="227">
        <v>1</v>
      </c>
      <c r="I127" s="228"/>
      <c r="J127" s="229">
        <f>ROUND(I127*H127,2)</f>
        <v>0</v>
      </c>
      <c r="K127" s="225" t="s">
        <v>162</v>
      </c>
      <c r="L127" s="230"/>
      <c r="M127" s="231" t="s">
        <v>1</v>
      </c>
      <c r="N127" s="232" t="s">
        <v>38</v>
      </c>
      <c r="O127" s="88"/>
      <c r="P127" s="233">
        <f>O127*H127</f>
        <v>0</v>
      </c>
      <c r="Q127" s="233">
        <v>0</v>
      </c>
      <c r="R127" s="233">
        <f>Q127*H127</f>
        <v>0</v>
      </c>
      <c r="S127" s="233">
        <v>0</v>
      </c>
      <c r="T127" s="23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5" t="s">
        <v>163</v>
      </c>
      <c r="AT127" s="235" t="s">
        <v>138</v>
      </c>
      <c r="AU127" s="235" t="s">
        <v>81</v>
      </c>
      <c r="AY127" s="14" t="s">
        <v>137</v>
      </c>
      <c r="BE127" s="236">
        <f>IF(N127="základní",J127,0)</f>
        <v>0</v>
      </c>
      <c r="BF127" s="236">
        <f>IF(N127="snížená",J127,0)</f>
        <v>0</v>
      </c>
      <c r="BG127" s="236">
        <f>IF(N127="zákl. přenesená",J127,0)</f>
        <v>0</v>
      </c>
      <c r="BH127" s="236">
        <f>IF(N127="sníž. přenesená",J127,0)</f>
        <v>0</v>
      </c>
      <c r="BI127" s="236">
        <f>IF(N127="nulová",J127,0)</f>
        <v>0</v>
      </c>
      <c r="BJ127" s="14" t="s">
        <v>81</v>
      </c>
      <c r="BK127" s="236">
        <f>ROUND(I127*H127,2)</f>
        <v>0</v>
      </c>
      <c r="BL127" s="14" t="s">
        <v>163</v>
      </c>
      <c r="BM127" s="235" t="s">
        <v>269</v>
      </c>
    </row>
    <row r="128" s="2" customFormat="1" ht="21.75" customHeight="1">
      <c r="A128" s="35"/>
      <c r="B128" s="36"/>
      <c r="C128" s="223" t="s">
        <v>169</v>
      </c>
      <c r="D128" s="223" t="s">
        <v>138</v>
      </c>
      <c r="E128" s="224" t="s">
        <v>166</v>
      </c>
      <c r="F128" s="225" t="s">
        <v>167</v>
      </c>
      <c r="G128" s="226" t="s">
        <v>141</v>
      </c>
      <c r="H128" s="227">
        <v>2</v>
      </c>
      <c r="I128" s="228"/>
      <c r="J128" s="229">
        <f>ROUND(I128*H128,2)</f>
        <v>0</v>
      </c>
      <c r="K128" s="225" t="s">
        <v>162</v>
      </c>
      <c r="L128" s="230"/>
      <c r="M128" s="231" t="s">
        <v>1</v>
      </c>
      <c r="N128" s="232" t="s">
        <v>38</v>
      </c>
      <c r="O128" s="88"/>
      <c r="P128" s="233">
        <f>O128*H128</f>
        <v>0</v>
      </c>
      <c r="Q128" s="233">
        <v>0</v>
      </c>
      <c r="R128" s="233">
        <f>Q128*H128</f>
        <v>0</v>
      </c>
      <c r="S128" s="233">
        <v>0</v>
      </c>
      <c r="T128" s="23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5" t="s">
        <v>143</v>
      </c>
      <c r="AT128" s="235" t="s">
        <v>138</v>
      </c>
      <c r="AU128" s="235" t="s">
        <v>81</v>
      </c>
      <c r="AY128" s="14" t="s">
        <v>137</v>
      </c>
      <c r="BE128" s="236">
        <f>IF(N128="základní",J128,0)</f>
        <v>0</v>
      </c>
      <c r="BF128" s="236">
        <f>IF(N128="snížená",J128,0)</f>
        <v>0</v>
      </c>
      <c r="BG128" s="236">
        <f>IF(N128="zákl. přenesená",J128,0)</f>
        <v>0</v>
      </c>
      <c r="BH128" s="236">
        <f>IF(N128="sníž. přenesená",J128,0)</f>
        <v>0</v>
      </c>
      <c r="BI128" s="236">
        <f>IF(N128="nulová",J128,0)</f>
        <v>0</v>
      </c>
      <c r="BJ128" s="14" t="s">
        <v>81</v>
      </c>
      <c r="BK128" s="236">
        <f>ROUND(I128*H128,2)</f>
        <v>0</v>
      </c>
      <c r="BL128" s="14" t="s">
        <v>144</v>
      </c>
      <c r="BM128" s="235" t="s">
        <v>168</v>
      </c>
    </row>
    <row r="129" s="2" customFormat="1" ht="21.75" customHeight="1">
      <c r="A129" s="35"/>
      <c r="B129" s="36"/>
      <c r="C129" s="223" t="s">
        <v>143</v>
      </c>
      <c r="D129" s="223" t="s">
        <v>138</v>
      </c>
      <c r="E129" s="224" t="s">
        <v>170</v>
      </c>
      <c r="F129" s="225" t="s">
        <v>171</v>
      </c>
      <c r="G129" s="226" t="s">
        <v>141</v>
      </c>
      <c r="H129" s="227">
        <v>2</v>
      </c>
      <c r="I129" s="228"/>
      <c r="J129" s="229">
        <f>ROUND(I129*H129,2)</f>
        <v>0</v>
      </c>
      <c r="K129" s="225" t="s">
        <v>162</v>
      </c>
      <c r="L129" s="230"/>
      <c r="M129" s="231" t="s">
        <v>1</v>
      </c>
      <c r="N129" s="232" t="s">
        <v>38</v>
      </c>
      <c r="O129" s="88"/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5" t="s">
        <v>143</v>
      </c>
      <c r="AT129" s="235" t="s">
        <v>138</v>
      </c>
      <c r="AU129" s="235" t="s">
        <v>81</v>
      </c>
      <c r="AY129" s="14" t="s">
        <v>137</v>
      </c>
      <c r="BE129" s="236">
        <f>IF(N129="základní",J129,0)</f>
        <v>0</v>
      </c>
      <c r="BF129" s="236">
        <f>IF(N129="snížená",J129,0)</f>
        <v>0</v>
      </c>
      <c r="BG129" s="236">
        <f>IF(N129="zákl. přenesená",J129,0)</f>
        <v>0</v>
      </c>
      <c r="BH129" s="236">
        <f>IF(N129="sníž. přenesená",J129,0)</f>
        <v>0</v>
      </c>
      <c r="BI129" s="236">
        <f>IF(N129="nulová",J129,0)</f>
        <v>0</v>
      </c>
      <c r="BJ129" s="14" t="s">
        <v>81</v>
      </c>
      <c r="BK129" s="236">
        <f>ROUND(I129*H129,2)</f>
        <v>0</v>
      </c>
      <c r="BL129" s="14" t="s">
        <v>144</v>
      </c>
      <c r="BM129" s="235" t="s">
        <v>172</v>
      </c>
    </row>
    <row r="130" s="2" customFormat="1" ht="21.75" customHeight="1">
      <c r="A130" s="35"/>
      <c r="B130" s="36"/>
      <c r="C130" s="223" t="s">
        <v>178</v>
      </c>
      <c r="D130" s="223" t="s">
        <v>138</v>
      </c>
      <c r="E130" s="224" t="s">
        <v>173</v>
      </c>
      <c r="F130" s="225" t="s">
        <v>174</v>
      </c>
      <c r="G130" s="226" t="s">
        <v>141</v>
      </c>
      <c r="H130" s="227">
        <v>8</v>
      </c>
      <c r="I130" s="228"/>
      <c r="J130" s="229">
        <f>ROUND(I130*H130,2)</f>
        <v>0</v>
      </c>
      <c r="K130" s="225" t="s">
        <v>162</v>
      </c>
      <c r="L130" s="230"/>
      <c r="M130" s="231" t="s">
        <v>1</v>
      </c>
      <c r="N130" s="232" t="s">
        <v>38</v>
      </c>
      <c r="O130" s="88"/>
      <c r="P130" s="233">
        <f>O130*H130</f>
        <v>0</v>
      </c>
      <c r="Q130" s="233">
        <v>0</v>
      </c>
      <c r="R130" s="233">
        <f>Q130*H130</f>
        <v>0</v>
      </c>
      <c r="S130" s="233">
        <v>0</v>
      </c>
      <c r="T130" s="23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5" t="s">
        <v>143</v>
      </c>
      <c r="AT130" s="235" t="s">
        <v>138</v>
      </c>
      <c r="AU130" s="235" t="s">
        <v>81</v>
      </c>
      <c r="AY130" s="14" t="s">
        <v>137</v>
      </c>
      <c r="BE130" s="236">
        <f>IF(N130="základní",J130,0)</f>
        <v>0</v>
      </c>
      <c r="BF130" s="236">
        <f>IF(N130="snížená",J130,0)</f>
        <v>0</v>
      </c>
      <c r="BG130" s="236">
        <f>IF(N130="zákl. přenesená",J130,0)</f>
        <v>0</v>
      </c>
      <c r="BH130" s="236">
        <f>IF(N130="sníž. přenesená",J130,0)</f>
        <v>0</v>
      </c>
      <c r="BI130" s="236">
        <f>IF(N130="nulová",J130,0)</f>
        <v>0</v>
      </c>
      <c r="BJ130" s="14" t="s">
        <v>81</v>
      </c>
      <c r="BK130" s="236">
        <f>ROUND(I130*H130,2)</f>
        <v>0</v>
      </c>
      <c r="BL130" s="14" t="s">
        <v>144</v>
      </c>
      <c r="BM130" s="235" t="s">
        <v>175</v>
      </c>
    </row>
    <row r="131" s="12" customFormat="1">
      <c r="A131" s="12"/>
      <c r="B131" s="241"/>
      <c r="C131" s="242"/>
      <c r="D131" s="237" t="s">
        <v>176</v>
      </c>
      <c r="E131" s="242"/>
      <c r="F131" s="243" t="s">
        <v>261</v>
      </c>
      <c r="G131" s="242"/>
      <c r="H131" s="244">
        <v>8</v>
      </c>
      <c r="I131" s="245"/>
      <c r="J131" s="242"/>
      <c r="K131" s="242"/>
      <c r="L131" s="246"/>
      <c r="M131" s="247"/>
      <c r="N131" s="248"/>
      <c r="O131" s="248"/>
      <c r="P131" s="248"/>
      <c r="Q131" s="248"/>
      <c r="R131" s="248"/>
      <c r="S131" s="248"/>
      <c r="T131" s="249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50" t="s">
        <v>176</v>
      </c>
      <c r="AU131" s="250" t="s">
        <v>81</v>
      </c>
      <c r="AV131" s="12" t="s">
        <v>83</v>
      </c>
      <c r="AW131" s="12" t="s">
        <v>4</v>
      </c>
      <c r="AX131" s="12" t="s">
        <v>81</v>
      </c>
      <c r="AY131" s="250" t="s">
        <v>137</v>
      </c>
    </row>
    <row r="132" s="2" customFormat="1" ht="21.75" customHeight="1">
      <c r="A132" s="35"/>
      <c r="B132" s="36"/>
      <c r="C132" s="251" t="s">
        <v>184</v>
      </c>
      <c r="D132" s="251" t="s">
        <v>179</v>
      </c>
      <c r="E132" s="252" t="s">
        <v>180</v>
      </c>
      <c r="F132" s="253" t="s">
        <v>181</v>
      </c>
      <c r="G132" s="254" t="s">
        <v>141</v>
      </c>
      <c r="H132" s="255">
        <v>1</v>
      </c>
      <c r="I132" s="256"/>
      <c r="J132" s="257">
        <f>ROUND(I132*H132,2)</f>
        <v>0</v>
      </c>
      <c r="K132" s="253" t="s">
        <v>162</v>
      </c>
      <c r="L132" s="41"/>
      <c r="M132" s="258" t="s">
        <v>1</v>
      </c>
      <c r="N132" s="259" t="s">
        <v>38</v>
      </c>
      <c r="O132" s="88"/>
      <c r="P132" s="233">
        <f>O132*H132</f>
        <v>0</v>
      </c>
      <c r="Q132" s="233">
        <v>0</v>
      </c>
      <c r="R132" s="233">
        <f>Q132*H132</f>
        <v>0</v>
      </c>
      <c r="S132" s="233">
        <v>0</v>
      </c>
      <c r="T132" s="23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5" t="s">
        <v>182</v>
      </c>
      <c r="AT132" s="235" t="s">
        <v>179</v>
      </c>
      <c r="AU132" s="235" t="s">
        <v>81</v>
      </c>
      <c r="AY132" s="14" t="s">
        <v>137</v>
      </c>
      <c r="BE132" s="236">
        <f>IF(N132="základní",J132,0)</f>
        <v>0</v>
      </c>
      <c r="BF132" s="236">
        <f>IF(N132="snížená",J132,0)</f>
        <v>0</v>
      </c>
      <c r="BG132" s="236">
        <f>IF(N132="zákl. přenesená",J132,0)</f>
        <v>0</v>
      </c>
      <c r="BH132" s="236">
        <f>IF(N132="sníž. přenesená",J132,0)</f>
        <v>0</v>
      </c>
      <c r="BI132" s="236">
        <f>IF(N132="nulová",J132,0)</f>
        <v>0</v>
      </c>
      <c r="BJ132" s="14" t="s">
        <v>81</v>
      </c>
      <c r="BK132" s="236">
        <f>ROUND(I132*H132,2)</f>
        <v>0</v>
      </c>
      <c r="BL132" s="14" t="s">
        <v>182</v>
      </c>
      <c r="BM132" s="235" t="s">
        <v>183</v>
      </c>
    </row>
    <row r="133" s="2" customFormat="1" ht="21.75" customHeight="1">
      <c r="A133" s="35"/>
      <c r="B133" s="36"/>
      <c r="C133" s="251" t="s">
        <v>188</v>
      </c>
      <c r="D133" s="251" t="s">
        <v>179</v>
      </c>
      <c r="E133" s="252" t="s">
        <v>185</v>
      </c>
      <c r="F133" s="253" t="s">
        <v>186</v>
      </c>
      <c r="G133" s="254" t="s">
        <v>141</v>
      </c>
      <c r="H133" s="255">
        <v>1</v>
      </c>
      <c r="I133" s="256"/>
      <c r="J133" s="257">
        <f>ROUND(I133*H133,2)</f>
        <v>0</v>
      </c>
      <c r="K133" s="253" t="s">
        <v>162</v>
      </c>
      <c r="L133" s="41"/>
      <c r="M133" s="258" t="s">
        <v>1</v>
      </c>
      <c r="N133" s="259" t="s">
        <v>38</v>
      </c>
      <c r="O133" s="88"/>
      <c r="P133" s="233">
        <f>O133*H133</f>
        <v>0</v>
      </c>
      <c r="Q133" s="233">
        <v>0</v>
      </c>
      <c r="R133" s="233">
        <f>Q133*H133</f>
        <v>0</v>
      </c>
      <c r="S133" s="233">
        <v>0</v>
      </c>
      <c r="T133" s="23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5" t="s">
        <v>182</v>
      </c>
      <c r="AT133" s="235" t="s">
        <v>179</v>
      </c>
      <c r="AU133" s="235" t="s">
        <v>81</v>
      </c>
      <c r="AY133" s="14" t="s">
        <v>137</v>
      </c>
      <c r="BE133" s="236">
        <f>IF(N133="základní",J133,0)</f>
        <v>0</v>
      </c>
      <c r="BF133" s="236">
        <f>IF(N133="snížená",J133,0)</f>
        <v>0</v>
      </c>
      <c r="BG133" s="236">
        <f>IF(N133="zákl. přenesená",J133,0)</f>
        <v>0</v>
      </c>
      <c r="BH133" s="236">
        <f>IF(N133="sníž. přenesená",J133,0)</f>
        <v>0</v>
      </c>
      <c r="BI133" s="236">
        <f>IF(N133="nulová",J133,0)</f>
        <v>0</v>
      </c>
      <c r="BJ133" s="14" t="s">
        <v>81</v>
      </c>
      <c r="BK133" s="236">
        <f>ROUND(I133*H133,2)</f>
        <v>0</v>
      </c>
      <c r="BL133" s="14" t="s">
        <v>182</v>
      </c>
      <c r="BM133" s="235" t="s">
        <v>187</v>
      </c>
    </row>
    <row r="134" s="2" customFormat="1" ht="21.75" customHeight="1">
      <c r="A134" s="35"/>
      <c r="B134" s="36"/>
      <c r="C134" s="251" t="s">
        <v>192</v>
      </c>
      <c r="D134" s="251" t="s">
        <v>179</v>
      </c>
      <c r="E134" s="252" t="s">
        <v>189</v>
      </c>
      <c r="F134" s="253" t="s">
        <v>190</v>
      </c>
      <c r="G134" s="254" t="s">
        <v>141</v>
      </c>
      <c r="H134" s="255">
        <v>1</v>
      </c>
      <c r="I134" s="256"/>
      <c r="J134" s="257">
        <f>ROUND(I134*H134,2)</f>
        <v>0</v>
      </c>
      <c r="K134" s="253" t="s">
        <v>162</v>
      </c>
      <c r="L134" s="41"/>
      <c r="M134" s="258" t="s">
        <v>1</v>
      </c>
      <c r="N134" s="259" t="s">
        <v>38</v>
      </c>
      <c r="O134" s="88"/>
      <c r="P134" s="233">
        <f>O134*H134</f>
        <v>0</v>
      </c>
      <c r="Q134" s="233">
        <v>0</v>
      </c>
      <c r="R134" s="233">
        <f>Q134*H134</f>
        <v>0</v>
      </c>
      <c r="S134" s="233">
        <v>0</v>
      </c>
      <c r="T134" s="23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5" t="s">
        <v>182</v>
      </c>
      <c r="AT134" s="235" t="s">
        <v>179</v>
      </c>
      <c r="AU134" s="235" t="s">
        <v>81</v>
      </c>
      <c r="AY134" s="14" t="s">
        <v>137</v>
      </c>
      <c r="BE134" s="236">
        <f>IF(N134="základní",J134,0)</f>
        <v>0</v>
      </c>
      <c r="BF134" s="236">
        <f>IF(N134="snížená",J134,0)</f>
        <v>0</v>
      </c>
      <c r="BG134" s="236">
        <f>IF(N134="zákl. přenesená",J134,0)</f>
        <v>0</v>
      </c>
      <c r="BH134" s="236">
        <f>IF(N134="sníž. přenesená",J134,0)</f>
        <v>0</v>
      </c>
      <c r="BI134" s="236">
        <f>IF(N134="nulová",J134,0)</f>
        <v>0</v>
      </c>
      <c r="BJ134" s="14" t="s">
        <v>81</v>
      </c>
      <c r="BK134" s="236">
        <f>ROUND(I134*H134,2)</f>
        <v>0</v>
      </c>
      <c r="BL134" s="14" t="s">
        <v>182</v>
      </c>
      <c r="BM134" s="235" t="s">
        <v>270</v>
      </c>
    </row>
    <row r="135" s="2" customFormat="1" ht="44.25" customHeight="1">
      <c r="A135" s="35"/>
      <c r="B135" s="36"/>
      <c r="C135" s="251" t="s">
        <v>196</v>
      </c>
      <c r="D135" s="251" t="s">
        <v>179</v>
      </c>
      <c r="E135" s="252" t="s">
        <v>193</v>
      </c>
      <c r="F135" s="253" t="s">
        <v>194</v>
      </c>
      <c r="G135" s="254" t="s">
        <v>141</v>
      </c>
      <c r="H135" s="255">
        <v>2</v>
      </c>
      <c r="I135" s="256"/>
      <c r="J135" s="257">
        <f>ROUND(I135*H135,2)</f>
        <v>0</v>
      </c>
      <c r="K135" s="253" t="s">
        <v>162</v>
      </c>
      <c r="L135" s="41"/>
      <c r="M135" s="258" t="s">
        <v>1</v>
      </c>
      <c r="N135" s="259" t="s">
        <v>38</v>
      </c>
      <c r="O135" s="88"/>
      <c r="P135" s="233">
        <f>O135*H135</f>
        <v>0</v>
      </c>
      <c r="Q135" s="233">
        <v>0</v>
      </c>
      <c r="R135" s="233">
        <f>Q135*H135</f>
        <v>0</v>
      </c>
      <c r="S135" s="233">
        <v>0</v>
      </c>
      <c r="T135" s="23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5" t="s">
        <v>144</v>
      </c>
      <c r="AT135" s="235" t="s">
        <v>179</v>
      </c>
      <c r="AU135" s="235" t="s">
        <v>81</v>
      </c>
      <c r="AY135" s="14" t="s">
        <v>137</v>
      </c>
      <c r="BE135" s="236">
        <f>IF(N135="základní",J135,0)</f>
        <v>0</v>
      </c>
      <c r="BF135" s="236">
        <f>IF(N135="snížená",J135,0)</f>
        <v>0</v>
      </c>
      <c r="BG135" s="236">
        <f>IF(N135="zákl. přenesená",J135,0)</f>
        <v>0</v>
      </c>
      <c r="BH135" s="236">
        <f>IF(N135="sníž. přenesená",J135,0)</f>
        <v>0</v>
      </c>
      <c r="BI135" s="236">
        <f>IF(N135="nulová",J135,0)</f>
        <v>0</v>
      </c>
      <c r="BJ135" s="14" t="s">
        <v>81</v>
      </c>
      <c r="BK135" s="236">
        <f>ROUND(I135*H135,2)</f>
        <v>0</v>
      </c>
      <c r="BL135" s="14" t="s">
        <v>144</v>
      </c>
      <c r="BM135" s="235" t="s">
        <v>195</v>
      </c>
    </row>
    <row r="136" s="2" customFormat="1" ht="44.25" customHeight="1">
      <c r="A136" s="35"/>
      <c r="B136" s="36"/>
      <c r="C136" s="251" t="s">
        <v>200</v>
      </c>
      <c r="D136" s="251" t="s">
        <v>179</v>
      </c>
      <c r="E136" s="252" t="s">
        <v>197</v>
      </c>
      <c r="F136" s="253" t="s">
        <v>198</v>
      </c>
      <c r="G136" s="254" t="s">
        <v>141</v>
      </c>
      <c r="H136" s="255">
        <v>8</v>
      </c>
      <c r="I136" s="256"/>
      <c r="J136" s="257">
        <f>ROUND(I136*H136,2)</f>
        <v>0</v>
      </c>
      <c r="K136" s="253" t="s">
        <v>162</v>
      </c>
      <c r="L136" s="41"/>
      <c r="M136" s="258" t="s">
        <v>1</v>
      </c>
      <c r="N136" s="259" t="s">
        <v>38</v>
      </c>
      <c r="O136" s="88"/>
      <c r="P136" s="233">
        <f>O136*H136</f>
        <v>0</v>
      </c>
      <c r="Q136" s="233">
        <v>0</v>
      </c>
      <c r="R136" s="233">
        <f>Q136*H136</f>
        <v>0</v>
      </c>
      <c r="S136" s="233">
        <v>0</v>
      </c>
      <c r="T136" s="23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5" t="s">
        <v>182</v>
      </c>
      <c r="AT136" s="235" t="s">
        <v>179</v>
      </c>
      <c r="AU136" s="235" t="s">
        <v>81</v>
      </c>
      <c r="AY136" s="14" t="s">
        <v>137</v>
      </c>
      <c r="BE136" s="236">
        <f>IF(N136="základní",J136,0)</f>
        <v>0</v>
      </c>
      <c r="BF136" s="236">
        <f>IF(N136="snížená",J136,0)</f>
        <v>0</v>
      </c>
      <c r="BG136" s="236">
        <f>IF(N136="zákl. přenesená",J136,0)</f>
        <v>0</v>
      </c>
      <c r="BH136" s="236">
        <f>IF(N136="sníž. přenesená",J136,0)</f>
        <v>0</v>
      </c>
      <c r="BI136" s="236">
        <f>IF(N136="nulová",J136,0)</f>
        <v>0</v>
      </c>
      <c r="BJ136" s="14" t="s">
        <v>81</v>
      </c>
      <c r="BK136" s="236">
        <f>ROUND(I136*H136,2)</f>
        <v>0</v>
      </c>
      <c r="BL136" s="14" t="s">
        <v>182</v>
      </c>
      <c r="BM136" s="235" t="s">
        <v>199</v>
      </c>
    </row>
    <row r="137" s="2" customFormat="1" ht="55.5" customHeight="1">
      <c r="A137" s="35"/>
      <c r="B137" s="36"/>
      <c r="C137" s="251" t="s">
        <v>8</v>
      </c>
      <c r="D137" s="251" t="s">
        <v>179</v>
      </c>
      <c r="E137" s="252" t="s">
        <v>201</v>
      </c>
      <c r="F137" s="253" t="s">
        <v>202</v>
      </c>
      <c r="G137" s="254" t="s">
        <v>141</v>
      </c>
      <c r="H137" s="255">
        <v>1</v>
      </c>
      <c r="I137" s="256"/>
      <c r="J137" s="257">
        <f>ROUND(I137*H137,2)</f>
        <v>0</v>
      </c>
      <c r="K137" s="253" t="s">
        <v>162</v>
      </c>
      <c r="L137" s="41"/>
      <c r="M137" s="258" t="s">
        <v>1</v>
      </c>
      <c r="N137" s="259" t="s">
        <v>38</v>
      </c>
      <c r="O137" s="88"/>
      <c r="P137" s="233">
        <f>O137*H137</f>
        <v>0</v>
      </c>
      <c r="Q137" s="233">
        <v>0</v>
      </c>
      <c r="R137" s="233">
        <f>Q137*H137</f>
        <v>0</v>
      </c>
      <c r="S137" s="233">
        <v>0</v>
      </c>
      <c r="T137" s="23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5" t="s">
        <v>182</v>
      </c>
      <c r="AT137" s="235" t="s">
        <v>179</v>
      </c>
      <c r="AU137" s="235" t="s">
        <v>81</v>
      </c>
      <c r="AY137" s="14" t="s">
        <v>137</v>
      </c>
      <c r="BE137" s="236">
        <f>IF(N137="základní",J137,0)</f>
        <v>0</v>
      </c>
      <c r="BF137" s="236">
        <f>IF(N137="snížená",J137,0)</f>
        <v>0</v>
      </c>
      <c r="BG137" s="236">
        <f>IF(N137="zákl. přenesená",J137,0)</f>
        <v>0</v>
      </c>
      <c r="BH137" s="236">
        <f>IF(N137="sníž. přenesená",J137,0)</f>
        <v>0</v>
      </c>
      <c r="BI137" s="236">
        <f>IF(N137="nulová",J137,0)</f>
        <v>0</v>
      </c>
      <c r="BJ137" s="14" t="s">
        <v>81</v>
      </c>
      <c r="BK137" s="236">
        <f>ROUND(I137*H137,2)</f>
        <v>0</v>
      </c>
      <c r="BL137" s="14" t="s">
        <v>182</v>
      </c>
      <c r="BM137" s="235" t="s">
        <v>203</v>
      </c>
    </row>
    <row r="138" s="2" customFormat="1" ht="21.75" customHeight="1">
      <c r="A138" s="35"/>
      <c r="B138" s="36"/>
      <c r="C138" s="251" t="s">
        <v>207</v>
      </c>
      <c r="D138" s="251" t="s">
        <v>179</v>
      </c>
      <c r="E138" s="252" t="s">
        <v>204</v>
      </c>
      <c r="F138" s="253" t="s">
        <v>205</v>
      </c>
      <c r="G138" s="254" t="s">
        <v>141</v>
      </c>
      <c r="H138" s="255">
        <v>1</v>
      </c>
      <c r="I138" s="256"/>
      <c r="J138" s="257">
        <f>ROUND(I138*H138,2)</f>
        <v>0</v>
      </c>
      <c r="K138" s="253" t="s">
        <v>162</v>
      </c>
      <c r="L138" s="41"/>
      <c r="M138" s="258" t="s">
        <v>1</v>
      </c>
      <c r="N138" s="259" t="s">
        <v>38</v>
      </c>
      <c r="O138" s="88"/>
      <c r="P138" s="233">
        <f>O138*H138</f>
        <v>0</v>
      </c>
      <c r="Q138" s="233">
        <v>0</v>
      </c>
      <c r="R138" s="233">
        <f>Q138*H138</f>
        <v>0</v>
      </c>
      <c r="S138" s="233">
        <v>0</v>
      </c>
      <c r="T138" s="23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5" t="s">
        <v>182</v>
      </c>
      <c r="AT138" s="235" t="s">
        <v>179</v>
      </c>
      <c r="AU138" s="235" t="s">
        <v>81</v>
      </c>
      <c r="AY138" s="14" t="s">
        <v>137</v>
      </c>
      <c r="BE138" s="236">
        <f>IF(N138="základní",J138,0)</f>
        <v>0</v>
      </c>
      <c r="BF138" s="236">
        <f>IF(N138="snížená",J138,0)</f>
        <v>0</v>
      </c>
      <c r="BG138" s="236">
        <f>IF(N138="zákl. přenesená",J138,0)</f>
        <v>0</v>
      </c>
      <c r="BH138" s="236">
        <f>IF(N138="sníž. přenesená",J138,0)</f>
        <v>0</v>
      </c>
      <c r="BI138" s="236">
        <f>IF(N138="nulová",J138,0)</f>
        <v>0</v>
      </c>
      <c r="BJ138" s="14" t="s">
        <v>81</v>
      </c>
      <c r="BK138" s="236">
        <f>ROUND(I138*H138,2)</f>
        <v>0</v>
      </c>
      <c r="BL138" s="14" t="s">
        <v>182</v>
      </c>
      <c r="BM138" s="235" t="s">
        <v>206</v>
      </c>
    </row>
    <row r="139" s="2" customFormat="1" ht="21.75" customHeight="1">
      <c r="A139" s="35"/>
      <c r="B139" s="36"/>
      <c r="C139" s="251" t="s">
        <v>211</v>
      </c>
      <c r="D139" s="251" t="s">
        <v>179</v>
      </c>
      <c r="E139" s="252" t="s">
        <v>208</v>
      </c>
      <c r="F139" s="253" t="s">
        <v>209</v>
      </c>
      <c r="G139" s="254" t="s">
        <v>141</v>
      </c>
      <c r="H139" s="255">
        <v>2</v>
      </c>
      <c r="I139" s="256"/>
      <c r="J139" s="257">
        <f>ROUND(I139*H139,2)</f>
        <v>0</v>
      </c>
      <c r="K139" s="253" t="s">
        <v>162</v>
      </c>
      <c r="L139" s="41"/>
      <c r="M139" s="258" t="s">
        <v>1</v>
      </c>
      <c r="N139" s="259" t="s">
        <v>38</v>
      </c>
      <c r="O139" s="88"/>
      <c r="P139" s="233">
        <f>O139*H139</f>
        <v>0</v>
      </c>
      <c r="Q139" s="233">
        <v>0</v>
      </c>
      <c r="R139" s="233">
        <f>Q139*H139</f>
        <v>0</v>
      </c>
      <c r="S139" s="233">
        <v>0</v>
      </c>
      <c r="T139" s="23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5" t="s">
        <v>182</v>
      </c>
      <c r="AT139" s="235" t="s">
        <v>179</v>
      </c>
      <c r="AU139" s="235" t="s">
        <v>81</v>
      </c>
      <c r="AY139" s="14" t="s">
        <v>137</v>
      </c>
      <c r="BE139" s="236">
        <f>IF(N139="základní",J139,0)</f>
        <v>0</v>
      </c>
      <c r="BF139" s="236">
        <f>IF(N139="snížená",J139,0)</f>
        <v>0</v>
      </c>
      <c r="BG139" s="236">
        <f>IF(N139="zákl. přenesená",J139,0)</f>
        <v>0</v>
      </c>
      <c r="BH139" s="236">
        <f>IF(N139="sníž. přenesená",J139,0)</f>
        <v>0</v>
      </c>
      <c r="BI139" s="236">
        <f>IF(N139="nulová",J139,0)</f>
        <v>0</v>
      </c>
      <c r="BJ139" s="14" t="s">
        <v>81</v>
      </c>
      <c r="BK139" s="236">
        <f>ROUND(I139*H139,2)</f>
        <v>0</v>
      </c>
      <c r="BL139" s="14" t="s">
        <v>182</v>
      </c>
      <c r="BM139" s="235" t="s">
        <v>210</v>
      </c>
    </row>
    <row r="140" s="2" customFormat="1" ht="111.75" customHeight="1">
      <c r="A140" s="35"/>
      <c r="B140" s="36"/>
      <c r="C140" s="251" t="s">
        <v>216</v>
      </c>
      <c r="D140" s="251" t="s">
        <v>179</v>
      </c>
      <c r="E140" s="252" t="s">
        <v>212</v>
      </c>
      <c r="F140" s="253" t="s">
        <v>213</v>
      </c>
      <c r="G140" s="254" t="s">
        <v>214</v>
      </c>
      <c r="H140" s="255">
        <v>20</v>
      </c>
      <c r="I140" s="256"/>
      <c r="J140" s="257">
        <f>ROUND(I140*H140,2)</f>
        <v>0</v>
      </c>
      <c r="K140" s="253" t="s">
        <v>162</v>
      </c>
      <c r="L140" s="41"/>
      <c r="M140" s="258" t="s">
        <v>1</v>
      </c>
      <c r="N140" s="259" t="s">
        <v>38</v>
      </c>
      <c r="O140" s="88"/>
      <c r="P140" s="233">
        <f>O140*H140</f>
        <v>0</v>
      </c>
      <c r="Q140" s="233">
        <v>0</v>
      </c>
      <c r="R140" s="233">
        <f>Q140*H140</f>
        <v>0</v>
      </c>
      <c r="S140" s="233">
        <v>0</v>
      </c>
      <c r="T140" s="23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5" t="s">
        <v>182</v>
      </c>
      <c r="AT140" s="235" t="s">
        <v>179</v>
      </c>
      <c r="AU140" s="235" t="s">
        <v>81</v>
      </c>
      <c r="AY140" s="14" t="s">
        <v>137</v>
      </c>
      <c r="BE140" s="236">
        <f>IF(N140="základní",J140,0)</f>
        <v>0</v>
      </c>
      <c r="BF140" s="236">
        <f>IF(N140="snížená",J140,0)</f>
        <v>0</v>
      </c>
      <c r="BG140" s="236">
        <f>IF(N140="zákl. přenesená",J140,0)</f>
        <v>0</v>
      </c>
      <c r="BH140" s="236">
        <f>IF(N140="sníž. přenesená",J140,0)</f>
        <v>0</v>
      </c>
      <c r="BI140" s="236">
        <f>IF(N140="nulová",J140,0)</f>
        <v>0</v>
      </c>
      <c r="BJ140" s="14" t="s">
        <v>81</v>
      </c>
      <c r="BK140" s="236">
        <f>ROUND(I140*H140,2)</f>
        <v>0</v>
      </c>
      <c r="BL140" s="14" t="s">
        <v>182</v>
      </c>
      <c r="BM140" s="235" t="s">
        <v>242</v>
      </c>
    </row>
    <row r="141" s="2" customFormat="1" ht="44.25" customHeight="1">
      <c r="A141" s="35"/>
      <c r="B141" s="36"/>
      <c r="C141" s="251" t="s">
        <v>243</v>
      </c>
      <c r="D141" s="251" t="s">
        <v>179</v>
      </c>
      <c r="E141" s="252" t="s">
        <v>217</v>
      </c>
      <c r="F141" s="253" t="s">
        <v>218</v>
      </c>
      <c r="G141" s="254" t="s">
        <v>141</v>
      </c>
      <c r="H141" s="255">
        <v>1</v>
      </c>
      <c r="I141" s="256"/>
      <c r="J141" s="257">
        <f>ROUND(I141*H141,2)</f>
        <v>0</v>
      </c>
      <c r="K141" s="253" t="s">
        <v>162</v>
      </c>
      <c r="L141" s="41"/>
      <c r="M141" s="258" t="s">
        <v>1</v>
      </c>
      <c r="N141" s="259" t="s">
        <v>38</v>
      </c>
      <c r="O141" s="88"/>
      <c r="P141" s="233">
        <f>O141*H141</f>
        <v>0</v>
      </c>
      <c r="Q141" s="233">
        <v>0</v>
      </c>
      <c r="R141" s="233">
        <f>Q141*H141</f>
        <v>0</v>
      </c>
      <c r="S141" s="233">
        <v>0</v>
      </c>
      <c r="T141" s="23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5" t="s">
        <v>182</v>
      </c>
      <c r="AT141" s="235" t="s">
        <v>179</v>
      </c>
      <c r="AU141" s="235" t="s">
        <v>81</v>
      </c>
      <c r="AY141" s="14" t="s">
        <v>137</v>
      </c>
      <c r="BE141" s="236">
        <f>IF(N141="základní",J141,0)</f>
        <v>0</v>
      </c>
      <c r="BF141" s="236">
        <f>IF(N141="snížená",J141,0)</f>
        <v>0</v>
      </c>
      <c r="BG141" s="236">
        <f>IF(N141="zákl. přenesená",J141,0)</f>
        <v>0</v>
      </c>
      <c r="BH141" s="236">
        <f>IF(N141="sníž. přenesená",J141,0)</f>
        <v>0</v>
      </c>
      <c r="BI141" s="236">
        <f>IF(N141="nulová",J141,0)</f>
        <v>0</v>
      </c>
      <c r="BJ141" s="14" t="s">
        <v>81</v>
      </c>
      <c r="BK141" s="236">
        <f>ROUND(I141*H141,2)</f>
        <v>0</v>
      </c>
      <c r="BL141" s="14" t="s">
        <v>182</v>
      </c>
      <c r="BM141" s="235" t="s">
        <v>244</v>
      </c>
    </row>
    <row r="142" s="2" customFormat="1" ht="44.25" customHeight="1">
      <c r="A142" s="35"/>
      <c r="B142" s="36"/>
      <c r="C142" s="223" t="s">
        <v>245</v>
      </c>
      <c r="D142" s="223" t="s">
        <v>138</v>
      </c>
      <c r="E142" s="224" t="s">
        <v>246</v>
      </c>
      <c r="F142" s="225" t="s">
        <v>247</v>
      </c>
      <c r="G142" s="226" t="s">
        <v>141</v>
      </c>
      <c r="H142" s="227">
        <v>25</v>
      </c>
      <c r="I142" s="228"/>
      <c r="J142" s="229">
        <f>ROUND(I142*H142,2)</f>
        <v>0</v>
      </c>
      <c r="K142" s="225" t="s">
        <v>162</v>
      </c>
      <c r="L142" s="230"/>
      <c r="M142" s="231" t="s">
        <v>1</v>
      </c>
      <c r="N142" s="232" t="s">
        <v>38</v>
      </c>
      <c r="O142" s="88"/>
      <c r="P142" s="233">
        <f>O142*H142</f>
        <v>0</v>
      </c>
      <c r="Q142" s="233">
        <v>0</v>
      </c>
      <c r="R142" s="233">
        <f>Q142*H142</f>
        <v>0</v>
      </c>
      <c r="S142" s="233">
        <v>0</v>
      </c>
      <c r="T142" s="23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5" t="s">
        <v>163</v>
      </c>
      <c r="AT142" s="235" t="s">
        <v>138</v>
      </c>
      <c r="AU142" s="235" t="s">
        <v>81</v>
      </c>
      <c r="AY142" s="14" t="s">
        <v>137</v>
      </c>
      <c r="BE142" s="236">
        <f>IF(N142="základní",J142,0)</f>
        <v>0</v>
      </c>
      <c r="BF142" s="236">
        <f>IF(N142="snížená",J142,0)</f>
        <v>0</v>
      </c>
      <c r="BG142" s="236">
        <f>IF(N142="zákl. přenesená",J142,0)</f>
        <v>0</v>
      </c>
      <c r="BH142" s="236">
        <f>IF(N142="sníž. přenesená",J142,0)</f>
        <v>0</v>
      </c>
      <c r="BI142" s="236">
        <f>IF(N142="nulová",J142,0)</f>
        <v>0</v>
      </c>
      <c r="BJ142" s="14" t="s">
        <v>81</v>
      </c>
      <c r="BK142" s="236">
        <f>ROUND(I142*H142,2)</f>
        <v>0</v>
      </c>
      <c r="BL142" s="14" t="s">
        <v>163</v>
      </c>
      <c r="BM142" s="235" t="s">
        <v>271</v>
      </c>
    </row>
    <row r="143" s="2" customFormat="1" ht="44.25" customHeight="1">
      <c r="A143" s="35"/>
      <c r="B143" s="36"/>
      <c r="C143" s="251" t="s">
        <v>7</v>
      </c>
      <c r="D143" s="251" t="s">
        <v>179</v>
      </c>
      <c r="E143" s="252" t="s">
        <v>249</v>
      </c>
      <c r="F143" s="253" t="s">
        <v>250</v>
      </c>
      <c r="G143" s="254" t="s">
        <v>141</v>
      </c>
      <c r="H143" s="255">
        <v>25</v>
      </c>
      <c r="I143" s="256"/>
      <c r="J143" s="257">
        <f>ROUND(I143*H143,2)</f>
        <v>0</v>
      </c>
      <c r="K143" s="253" t="s">
        <v>162</v>
      </c>
      <c r="L143" s="41"/>
      <c r="M143" s="258" t="s">
        <v>1</v>
      </c>
      <c r="N143" s="259" t="s">
        <v>38</v>
      </c>
      <c r="O143" s="88"/>
      <c r="P143" s="233">
        <f>O143*H143</f>
        <v>0</v>
      </c>
      <c r="Q143" s="233">
        <v>0</v>
      </c>
      <c r="R143" s="233">
        <f>Q143*H143</f>
        <v>0</v>
      </c>
      <c r="S143" s="233">
        <v>0</v>
      </c>
      <c r="T143" s="23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5" t="s">
        <v>223</v>
      </c>
      <c r="AT143" s="235" t="s">
        <v>179</v>
      </c>
      <c r="AU143" s="235" t="s">
        <v>81</v>
      </c>
      <c r="AY143" s="14" t="s">
        <v>137</v>
      </c>
      <c r="BE143" s="236">
        <f>IF(N143="základní",J143,0)</f>
        <v>0</v>
      </c>
      <c r="BF143" s="236">
        <f>IF(N143="snížená",J143,0)</f>
        <v>0</v>
      </c>
      <c r="BG143" s="236">
        <f>IF(N143="zákl. přenesená",J143,0)</f>
        <v>0</v>
      </c>
      <c r="BH143" s="236">
        <f>IF(N143="sníž. přenesená",J143,0)</f>
        <v>0</v>
      </c>
      <c r="BI143" s="236">
        <f>IF(N143="nulová",J143,0)</f>
        <v>0</v>
      </c>
      <c r="BJ143" s="14" t="s">
        <v>81</v>
      </c>
      <c r="BK143" s="236">
        <f>ROUND(I143*H143,2)</f>
        <v>0</v>
      </c>
      <c r="BL143" s="14" t="s">
        <v>223</v>
      </c>
      <c r="BM143" s="235" t="s">
        <v>251</v>
      </c>
    </row>
    <row r="144" s="2" customFormat="1" ht="21.75" customHeight="1">
      <c r="A144" s="35"/>
      <c r="B144" s="36"/>
      <c r="C144" s="251" t="s">
        <v>220</v>
      </c>
      <c r="D144" s="251" t="s">
        <v>179</v>
      </c>
      <c r="E144" s="252" t="s">
        <v>252</v>
      </c>
      <c r="F144" s="253" t="s">
        <v>253</v>
      </c>
      <c r="G144" s="254" t="s">
        <v>141</v>
      </c>
      <c r="H144" s="255">
        <v>25</v>
      </c>
      <c r="I144" s="256"/>
      <c r="J144" s="257">
        <f>ROUND(I144*H144,2)</f>
        <v>0</v>
      </c>
      <c r="K144" s="253" t="s">
        <v>162</v>
      </c>
      <c r="L144" s="41"/>
      <c r="M144" s="258" t="s">
        <v>1</v>
      </c>
      <c r="N144" s="259" t="s">
        <v>38</v>
      </c>
      <c r="O144" s="88"/>
      <c r="P144" s="233">
        <f>O144*H144</f>
        <v>0</v>
      </c>
      <c r="Q144" s="233">
        <v>0</v>
      </c>
      <c r="R144" s="233">
        <f>Q144*H144</f>
        <v>0</v>
      </c>
      <c r="S144" s="233">
        <v>0</v>
      </c>
      <c r="T144" s="23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5" t="s">
        <v>223</v>
      </c>
      <c r="AT144" s="235" t="s">
        <v>179</v>
      </c>
      <c r="AU144" s="235" t="s">
        <v>81</v>
      </c>
      <c r="AY144" s="14" t="s">
        <v>137</v>
      </c>
      <c r="BE144" s="236">
        <f>IF(N144="základní",J144,0)</f>
        <v>0</v>
      </c>
      <c r="BF144" s="236">
        <f>IF(N144="snížená",J144,0)</f>
        <v>0</v>
      </c>
      <c r="BG144" s="236">
        <f>IF(N144="zákl. přenesená",J144,0)</f>
        <v>0</v>
      </c>
      <c r="BH144" s="236">
        <f>IF(N144="sníž. přenesená",J144,0)</f>
        <v>0</v>
      </c>
      <c r="BI144" s="236">
        <f>IF(N144="nulová",J144,0)</f>
        <v>0</v>
      </c>
      <c r="BJ144" s="14" t="s">
        <v>81</v>
      </c>
      <c r="BK144" s="236">
        <f>ROUND(I144*H144,2)</f>
        <v>0</v>
      </c>
      <c r="BL144" s="14" t="s">
        <v>223</v>
      </c>
      <c r="BM144" s="235" t="s">
        <v>254</v>
      </c>
    </row>
    <row r="145" s="2" customFormat="1" ht="44.25" customHeight="1">
      <c r="A145" s="35"/>
      <c r="B145" s="36"/>
      <c r="C145" s="251" t="s">
        <v>225</v>
      </c>
      <c r="D145" s="251" t="s">
        <v>179</v>
      </c>
      <c r="E145" s="252" t="s">
        <v>221</v>
      </c>
      <c r="F145" s="253" t="s">
        <v>222</v>
      </c>
      <c r="G145" s="254" t="s">
        <v>214</v>
      </c>
      <c r="H145" s="255">
        <v>25</v>
      </c>
      <c r="I145" s="256"/>
      <c r="J145" s="257">
        <f>ROUND(I145*H145,2)</f>
        <v>0</v>
      </c>
      <c r="K145" s="253" t="s">
        <v>162</v>
      </c>
      <c r="L145" s="41"/>
      <c r="M145" s="258" t="s">
        <v>1</v>
      </c>
      <c r="N145" s="259" t="s">
        <v>38</v>
      </c>
      <c r="O145" s="88"/>
      <c r="P145" s="233">
        <f>O145*H145</f>
        <v>0</v>
      </c>
      <c r="Q145" s="233">
        <v>0</v>
      </c>
      <c r="R145" s="233">
        <f>Q145*H145</f>
        <v>0</v>
      </c>
      <c r="S145" s="233">
        <v>0</v>
      </c>
      <c r="T145" s="23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5" t="s">
        <v>223</v>
      </c>
      <c r="AT145" s="235" t="s">
        <v>179</v>
      </c>
      <c r="AU145" s="235" t="s">
        <v>81</v>
      </c>
      <c r="AY145" s="14" t="s">
        <v>137</v>
      </c>
      <c r="BE145" s="236">
        <f>IF(N145="základní",J145,0)</f>
        <v>0</v>
      </c>
      <c r="BF145" s="236">
        <f>IF(N145="snížená",J145,0)</f>
        <v>0</v>
      </c>
      <c r="BG145" s="236">
        <f>IF(N145="zákl. přenesená",J145,0)</f>
        <v>0</v>
      </c>
      <c r="BH145" s="236">
        <f>IF(N145="sníž. přenesená",J145,0)</f>
        <v>0</v>
      </c>
      <c r="BI145" s="236">
        <f>IF(N145="nulová",J145,0)</f>
        <v>0</v>
      </c>
      <c r="BJ145" s="14" t="s">
        <v>81</v>
      </c>
      <c r="BK145" s="236">
        <f>ROUND(I145*H145,2)</f>
        <v>0</v>
      </c>
      <c r="BL145" s="14" t="s">
        <v>223</v>
      </c>
      <c r="BM145" s="235" t="s">
        <v>224</v>
      </c>
    </row>
    <row r="146" s="2" customFormat="1" ht="89.25" customHeight="1">
      <c r="A146" s="35"/>
      <c r="B146" s="36"/>
      <c r="C146" s="251" t="s">
        <v>255</v>
      </c>
      <c r="D146" s="251" t="s">
        <v>179</v>
      </c>
      <c r="E146" s="252" t="s">
        <v>226</v>
      </c>
      <c r="F146" s="253" t="s">
        <v>227</v>
      </c>
      <c r="G146" s="254" t="s">
        <v>141</v>
      </c>
      <c r="H146" s="255">
        <v>1</v>
      </c>
      <c r="I146" s="256"/>
      <c r="J146" s="257">
        <f>ROUND(I146*H146,2)</f>
        <v>0</v>
      </c>
      <c r="K146" s="253" t="s">
        <v>162</v>
      </c>
      <c r="L146" s="41"/>
      <c r="M146" s="260" t="s">
        <v>1</v>
      </c>
      <c r="N146" s="261" t="s">
        <v>38</v>
      </c>
      <c r="O146" s="262"/>
      <c r="P146" s="263">
        <f>O146*H146</f>
        <v>0</v>
      </c>
      <c r="Q146" s="263">
        <v>0</v>
      </c>
      <c r="R146" s="263">
        <f>Q146*H146</f>
        <v>0</v>
      </c>
      <c r="S146" s="263">
        <v>0</v>
      </c>
      <c r="T146" s="26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5" t="s">
        <v>223</v>
      </c>
      <c r="AT146" s="235" t="s">
        <v>179</v>
      </c>
      <c r="AU146" s="235" t="s">
        <v>81</v>
      </c>
      <c r="AY146" s="14" t="s">
        <v>137</v>
      </c>
      <c r="BE146" s="236">
        <f>IF(N146="základní",J146,0)</f>
        <v>0</v>
      </c>
      <c r="BF146" s="236">
        <f>IF(N146="snížená",J146,0)</f>
        <v>0</v>
      </c>
      <c r="BG146" s="236">
        <f>IF(N146="zákl. přenesená",J146,0)</f>
        <v>0</v>
      </c>
      <c r="BH146" s="236">
        <f>IF(N146="sníž. přenesená",J146,0)</f>
        <v>0</v>
      </c>
      <c r="BI146" s="236">
        <f>IF(N146="nulová",J146,0)</f>
        <v>0</v>
      </c>
      <c r="BJ146" s="14" t="s">
        <v>81</v>
      </c>
      <c r="BK146" s="236">
        <f>ROUND(I146*H146,2)</f>
        <v>0</v>
      </c>
      <c r="BL146" s="14" t="s">
        <v>223</v>
      </c>
      <c r="BM146" s="235" t="s">
        <v>272</v>
      </c>
    </row>
    <row r="147" s="2" customFormat="1" ht="6.96" customHeight="1">
      <c r="A147" s="35"/>
      <c r="B147" s="63"/>
      <c r="C147" s="64"/>
      <c r="D147" s="64"/>
      <c r="E147" s="64"/>
      <c r="F147" s="64"/>
      <c r="G147" s="64"/>
      <c r="H147" s="64"/>
      <c r="I147" s="180"/>
      <c r="J147" s="64"/>
      <c r="K147" s="64"/>
      <c r="L147" s="41"/>
      <c r="M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</sheetData>
  <sheetProtection sheet="1" autoFilter="0" formatColumns="0" formatRows="0" objects="1" scenarios="1" spinCount="100000" saltValue="xkjohhw3kAkjoHi5WQbBWH2z0cnvIDGzBT7yNd2ziSKtSQwTL9knIrCJW21e1BlWeOeQp9IjXwMfjMM4QSOpMw==" hashValue="qahbPHfheWm+RQSb0lTWFzUdiMaC2xSng6CP2Y0d9eUQc+tlSYJUmhBp//mE5Ktcq/iAZEvoVwrK20Fk+tUytw==" algorithmName="SHA-512" password="CC35"/>
  <autoFilter ref="C116:K14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hidden="1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83</v>
      </c>
    </row>
    <row r="4" hidden="1" s="1" customFormat="1" ht="24.96" customHeight="1">
      <c r="B4" s="17"/>
      <c r="D4" s="137" t="s">
        <v>114</v>
      </c>
      <c r="I4" s="133"/>
      <c r="L4" s="17"/>
      <c r="M4" s="138" t="s">
        <v>10</v>
      </c>
      <c r="AT4" s="14" t="s">
        <v>4</v>
      </c>
    </row>
    <row r="5" hidden="1" s="1" customFormat="1" ht="6.96" customHeight="1">
      <c r="B5" s="17"/>
      <c r="I5" s="133"/>
      <c r="L5" s="17"/>
    </row>
    <row r="6" hidden="1" s="1" customFormat="1" ht="12" customHeight="1">
      <c r="B6" s="17"/>
      <c r="D6" s="139" t="s">
        <v>16</v>
      </c>
      <c r="I6" s="133"/>
      <c r="L6" s="17"/>
    </row>
    <row r="7" hidden="1" s="1" customFormat="1" ht="16.5" customHeight="1">
      <c r="B7" s="17"/>
      <c r="E7" s="140" t="str">
        <f>'Rekapitulace stavby'!K6</f>
        <v>Oprava EOV a osvětlení na trati Karlovy Vary - Kadaň</v>
      </c>
      <c r="F7" s="139"/>
      <c r="G7" s="139"/>
      <c r="H7" s="139"/>
      <c r="I7" s="133"/>
      <c r="L7" s="17"/>
    </row>
    <row r="8" hidden="1" s="2" customFormat="1" ht="12" customHeight="1">
      <c r="A8" s="35"/>
      <c r="B8" s="41"/>
      <c r="C8" s="35"/>
      <c r="D8" s="139" t="s">
        <v>115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42" t="s">
        <v>273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23. 7. 2019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3" t="str">
        <f>IF('Rekapitulace stavby'!E11="","",'Rekapitulace stavby'!E11)</f>
        <v xml:space="preserve"> </v>
      </c>
      <c r="F15" s="35"/>
      <c r="G15" s="35"/>
      <c r="H15" s="35"/>
      <c r="I15" s="144" t="s">
        <v>26</v>
      </c>
      <c r="J15" s="143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9" t="s">
        <v>27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9" t="s">
        <v>29</v>
      </c>
      <c r="E20" s="35"/>
      <c r="F20" s="35"/>
      <c r="G20" s="35"/>
      <c r="H20" s="35"/>
      <c r="I20" s="144" t="s">
        <v>25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3" t="str">
        <f>IF('Rekapitulace stavby'!E17="","",'Rekapitulace stavby'!E17)</f>
        <v xml:space="preserve"> </v>
      </c>
      <c r="F21" s="35"/>
      <c r="G21" s="35"/>
      <c r="H21" s="35"/>
      <c r="I21" s="144" t="s">
        <v>26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9" t="s">
        <v>31</v>
      </c>
      <c r="E23" s="35"/>
      <c r="F23" s="35"/>
      <c r="G23" s="35"/>
      <c r="H23" s="35"/>
      <c r="I23" s="144" t="s">
        <v>25</v>
      </c>
      <c r="J23" s="143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3" t="str">
        <f>IF('Rekapitulace stavby'!E20="","",'Rekapitulace stavby'!E20)</f>
        <v xml:space="preserve"> </v>
      </c>
      <c r="F24" s="35"/>
      <c r="G24" s="35"/>
      <c r="H24" s="35"/>
      <c r="I24" s="144" t="s">
        <v>26</v>
      </c>
      <c r="J24" s="143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9" t="s">
        <v>32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53" t="s">
        <v>33</v>
      </c>
      <c r="E30" s="35"/>
      <c r="F30" s="35"/>
      <c r="G30" s="35"/>
      <c r="H30" s="35"/>
      <c r="I30" s="141"/>
      <c r="J30" s="154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55" t="s">
        <v>35</v>
      </c>
      <c r="G32" s="35"/>
      <c r="H32" s="35"/>
      <c r="I32" s="156" t="s">
        <v>34</v>
      </c>
      <c r="J32" s="15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7" t="s">
        <v>37</v>
      </c>
      <c r="E33" s="139" t="s">
        <v>38</v>
      </c>
      <c r="F33" s="158">
        <f>ROUND((SUM(BE117:BE146)),  2)</f>
        <v>0</v>
      </c>
      <c r="G33" s="35"/>
      <c r="H33" s="35"/>
      <c r="I33" s="159">
        <v>0.20999999999999999</v>
      </c>
      <c r="J33" s="158">
        <f>ROUND(((SUM(BE117:BE146))*I33),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9" t="s">
        <v>39</v>
      </c>
      <c r="F34" s="158">
        <f>ROUND((SUM(BF117:BF146)),  2)</f>
        <v>0</v>
      </c>
      <c r="G34" s="35"/>
      <c r="H34" s="35"/>
      <c r="I34" s="159">
        <v>0.14999999999999999</v>
      </c>
      <c r="J34" s="158">
        <f>ROUND(((SUM(BF117:BF146))*I34),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40</v>
      </c>
      <c r="F35" s="158">
        <f>ROUND((SUM(BG117:BG146)),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41</v>
      </c>
      <c r="F36" s="158">
        <f>ROUND((SUM(BH117:BH146)),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42</v>
      </c>
      <c r="F37" s="158">
        <f>ROUND((SUM(BI117:BI146)),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60"/>
      <c r="D39" s="161" t="s">
        <v>43</v>
      </c>
      <c r="E39" s="162"/>
      <c r="F39" s="162"/>
      <c r="G39" s="163" t="s">
        <v>44</v>
      </c>
      <c r="H39" s="164" t="s">
        <v>45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I41" s="133"/>
      <c r="L41" s="17"/>
    </row>
    <row r="42" hidden="1" s="1" customFormat="1" ht="14.4" customHeight="1">
      <c r="B42" s="17"/>
      <c r="I42" s="133"/>
      <c r="L42" s="17"/>
    </row>
    <row r="43" hidden="1" s="1" customFormat="1" ht="14.4" customHeight="1">
      <c r="B43" s="17"/>
      <c r="I43" s="133"/>
      <c r="L43" s="17"/>
    </row>
    <row r="44" hidden="1" s="1" customFormat="1" ht="14.4" customHeight="1">
      <c r="B44" s="17"/>
      <c r="I44" s="133"/>
      <c r="L44" s="17"/>
    </row>
    <row r="45" hidden="1" s="1" customFormat="1" ht="14.4" customHeight="1">
      <c r="B45" s="17"/>
      <c r="I45" s="133"/>
      <c r="L45" s="17"/>
    </row>
    <row r="46" hidden="1" s="1" customFormat="1" ht="14.4" customHeight="1">
      <c r="B46" s="17"/>
      <c r="I46" s="133"/>
      <c r="L46" s="17"/>
    </row>
    <row r="47" hidden="1" s="1" customFormat="1" ht="14.4" customHeight="1">
      <c r="B47" s="17"/>
      <c r="I47" s="133"/>
      <c r="L47" s="17"/>
    </row>
    <row r="48" hidden="1" s="1" customFormat="1" ht="14.4" customHeight="1">
      <c r="B48" s="17"/>
      <c r="I48" s="133"/>
      <c r="L48" s="17"/>
    </row>
    <row r="49" hidden="1" s="1" customFormat="1" ht="14.4" customHeight="1">
      <c r="B49" s="17"/>
      <c r="I49" s="133"/>
      <c r="L49" s="17"/>
    </row>
    <row r="50" hidden="1" s="2" customFormat="1" ht="14.4" customHeight="1">
      <c r="B50" s="60"/>
      <c r="D50" s="168" t="s">
        <v>46</v>
      </c>
      <c r="E50" s="169"/>
      <c r="F50" s="169"/>
      <c r="G50" s="168" t="s">
        <v>47</v>
      </c>
      <c r="H50" s="169"/>
      <c r="I50" s="170"/>
      <c r="J50" s="169"/>
      <c r="K50" s="169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4"/>
      <c r="J61" s="175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8" t="s">
        <v>50</v>
      </c>
      <c r="E65" s="176"/>
      <c r="F65" s="176"/>
      <c r="G65" s="168" t="s">
        <v>51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4"/>
      <c r="J76" s="175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117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4" t="str">
        <f>E7</f>
        <v>Oprava EOV a osvětlení na trati Karlovy Vary - Kadaň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115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SO 05 - Vojkovice n/O - Elektromontáže (ÚOŽI)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144" t="s">
        <v>22</v>
      </c>
      <c r="J89" s="76" t="str">
        <f>IF(J12="","",J12)</f>
        <v>23. 7. 2019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144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144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85" t="s">
        <v>118</v>
      </c>
      <c r="D94" s="186"/>
      <c r="E94" s="186"/>
      <c r="F94" s="186"/>
      <c r="G94" s="186"/>
      <c r="H94" s="186"/>
      <c r="I94" s="187"/>
      <c r="J94" s="188" t="s">
        <v>119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89" t="s">
        <v>120</v>
      </c>
      <c r="D96" s="37"/>
      <c r="E96" s="37"/>
      <c r="F96" s="37"/>
      <c r="G96" s="37"/>
      <c r="H96" s="37"/>
      <c r="I96" s="141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121</v>
      </c>
    </row>
    <row r="97" hidden="1" s="9" customFormat="1" ht="24.96" customHeight="1">
      <c r="A97" s="9"/>
      <c r="B97" s="190"/>
      <c r="C97" s="191"/>
      <c r="D97" s="192" t="s">
        <v>122</v>
      </c>
      <c r="E97" s="193"/>
      <c r="F97" s="193"/>
      <c r="G97" s="193"/>
      <c r="H97" s="193"/>
      <c r="I97" s="194"/>
      <c r="J97" s="195">
        <f>J118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141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180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/>
    <row r="101" hidden="1"/>
    <row r="102" hidden="1"/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183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123</v>
      </c>
      <c r="D104" s="37"/>
      <c r="E104" s="37"/>
      <c r="F104" s="37"/>
      <c r="G104" s="37"/>
      <c r="H104" s="37"/>
      <c r="I104" s="141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141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14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84" t="str">
        <f>E7</f>
        <v>Oprava EOV a osvětlení na trati Karlovy Vary - Kadaň</v>
      </c>
      <c r="F107" s="29"/>
      <c r="G107" s="29"/>
      <c r="H107" s="29"/>
      <c r="I107" s="14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115</v>
      </c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SO 05 - Vojkovice n/O - Elektromontáže (ÚOŽI)</v>
      </c>
      <c r="F109" s="37"/>
      <c r="G109" s="37"/>
      <c r="H109" s="37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144" t="s">
        <v>22</v>
      </c>
      <c r="J111" s="76" t="str">
        <f>IF(J12="","",J12)</f>
        <v>23. 7. 2019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144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144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97"/>
      <c r="B116" s="198"/>
      <c r="C116" s="199" t="s">
        <v>124</v>
      </c>
      <c r="D116" s="200" t="s">
        <v>58</v>
      </c>
      <c r="E116" s="200" t="s">
        <v>54</v>
      </c>
      <c r="F116" s="200" t="s">
        <v>55</v>
      </c>
      <c r="G116" s="200" t="s">
        <v>125</v>
      </c>
      <c r="H116" s="200" t="s">
        <v>126</v>
      </c>
      <c r="I116" s="201" t="s">
        <v>127</v>
      </c>
      <c r="J116" s="200" t="s">
        <v>119</v>
      </c>
      <c r="K116" s="202" t="s">
        <v>128</v>
      </c>
      <c r="L116" s="203"/>
      <c r="M116" s="97" t="s">
        <v>1</v>
      </c>
      <c r="N116" s="98" t="s">
        <v>37</v>
      </c>
      <c r="O116" s="98" t="s">
        <v>129</v>
      </c>
      <c r="P116" s="98" t="s">
        <v>130</v>
      </c>
      <c r="Q116" s="98" t="s">
        <v>131</v>
      </c>
      <c r="R116" s="98" t="s">
        <v>132</v>
      </c>
      <c r="S116" s="98" t="s">
        <v>133</v>
      </c>
      <c r="T116" s="99" t="s">
        <v>134</v>
      </c>
      <c r="U116" s="197"/>
      <c r="V116" s="197"/>
      <c r="W116" s="197"/>
      <c r="X116" s="197"/>
      <c r="Y116" s="197"/>
      <c r="Z116" s="197"/>
      <c r="AA116" s="197"/>
      <c r="AB116" s="197"/>
      <c r="AC116" s="197"/>
      <c r="AD116" s="197"/>
      <c r="AE116" s="197"/>
    </row>
    <row r="117" s="2" customFormat="1" ht="22.8" customHeight="1">
      <c r="A117" s="35"/>
      <c r="B117" s="36"/>
      <c r="C117" s="104" t="s">
        <v>135</v>
      </c>
      <c r="D117" s="37"/>
      <c r="E117" s="37"/>
      <c r="F117" s="37"/>
      <c r="G117" s="37"/>
      <c r="H117" s="37"/>
      <c r="I117" s="141"/>
      <c r="J117" s="204">
        <f>BK117</f>
        <v>0</v>
      </c>
      <c r="K117" s="37"/>
      <c r="L117" s="41"/>
      <c r="M117" s="100"/>
      <c r="N117" s="205"/>
      <c r="O117" s="101"/>
      <c r="P117" s="206">
        <f>P118</f>
        <v>0</v>
      </c>
      <c r="Q117" s="101"/>
      <c r="R117" s="206">
        <f>R118</f>
        <v>0</v>
      </c>
      <c r="S117" s="101"/>
      <c r="T117" s="207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121</v>
      </c>
      <c r="BK117" s="208">
        <f>BK118</f>
        <v>0</v>
      </c>
    </row>
    <row r="118" s="11" customFormat="1" ht="25.92" customHeight="1">
      <c r="A118" s="11"/>
      <c r="B118" s="209"/>
      <c r="C118" s="210"/>
      <c r="D118" s="211" t="s">
        <v>72</v>
      </c>
      <c r="E118" s="212" t="s">
        <v>136</v>
      </c>
      <c r="F118" s="212" t="s">
        <v>1</v>
      </c>
      <c r="G118" s="210"/>
      <c r="H118" s="210"/>
      <c r="I118" s="213"/>
      <c r="J118" s="214">
        <f>BK118</f>
        <v>0</v>
      </c>
      <c r="K118" s="210"/>
      <c r="L118" s="215"/>
      <c r="M118" s="216"/>
      <c r="N118" s="217"/>
      <c r="O118" s="217"/>
      <c r="P118" s="218">
        <f>SUM(P119:P146)</f>
        <v>0</v>
      </c>
      <c r="Q118" s="217"/>
      <c r="R118" s="218">
        <f>SUM(R119:R146)</f>
        <v>0</v>
      </c>
      <c r="S118" s="217"/>
      <c r="T118" s="219">
        <f>SUM(T119:T146)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20" t="s">
        <v>81</v>
      </c>
      <c r="AT118" s="221" t="s">
        <v>72</v>
      </c>
      <c r="AU118" s="221" t="s">
        <v>73</v>
      </c>
      <c r="AY118" s="220" t="s">
        <v>137</v>
      </c>
      <c r="BK118" s="222">
        <f>SUM(BK119:BK146)</f>
        <v>0</v>
      </c>
    </row>
    <row r="119" s="2" customFormat="1" ht="33" customHeight="1">
      <c r="A119" s="35"/>
      <c r="B119" s="36"/>
      <c r="C119" s="223" t="s">
        <v>81</v>
      </c>
      <c r="D119" s="223" t="s">
        <v>138</v>
      </c>
      <c r="E119" s="224" t="s">
        <v>139</v>
      </c>
      <c r="F119" s="225" t="s">
        <v>140</v>
      </c>
      <c r="G119" s="226" t="s">
        <v>141</v>
      </c>
      <c r="H119" s="227">
        <v>1</v>
      </c>
      <c r="I119" s="228"/>
      <c r="J119" s="229">
        <f>ROUND(I119*H119,2)</f>
        <v>0</v>
      </c>
      <c r="K119" s="225" t="s">
        <v>162</v>
      </c>
      <c r="L119" s="230"/>
      <c r="M119" s="231" t="s">
        <v>1</v>
      </c>
      <c r="N119" s="232" t="s">
        <v>38</v>
      </c>
      <c r="O119" s="88"/>
      <c r="P119" s="233">
        <f>O119*H119</f>
        <v>0</v>
      </c>
      <c r="Q119" s="233">
        <v>0</v>
      </c>
      <c r="R119" s="233">
        <f>Q119*H119</f>
        <v>0</v>
      </c>
      <c r="S119" s="233">
        <v>0</v>
      </c>
      <c r="T119" s="23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35" t="s">
        <v>163</v>
      </c>
      <c r="AT119" s="235" t="s">
        <v>138</v>
      </c>
      <c r="AU119" s="235" t="s">
        <v>81</v>
      </c>
      <c r="AY119" s="14" t="s">
        <v>137</v>
      </c>
      <c r="BE119" s="236">
        <f>IF(N119="základní",J119,0)</f>
        <v>0</v>
      </c>
      <c r="BF119" s="236">
        <f>IF(N119="snížená",J119,0)</f>
        <v>0</v>
      </c>
      <c r="BG119" s="236">
        <f>IF(N119="zákl. přenesená",J119,0)</f>
        <v>0</v>
      </c>
      <c r="BH119" s="236">
        <f>IF(N119="sníž. přenesená",J119,0)</f>
        <v>0</v>
      </c>
      <c r="BI119" s="236">
        <f>IF(N119="nulová",J119,0)</f>
        <v>0</v>
      </c>
      <c r="BJ119" s="14" t="s">
        <v>81</v>
      </c>
      <c r="BK119" s="236">
        <f>ROUND(I119*H119,2)</f>
        <v>0</v>
      </c>
      <c r="BL119" s="14" t="s">
        <v>163</v>
      </c>
      <c r="BM119" s="235" t="s">
        <v>274</v>
      </c>
    </row>
    <row r="120" s="2" customFormat="1">
      <c r="A120" s="35"/>
      <c r="B120" s="36"/>
      <c r="C120" s="37"/>
      <c r="D120" s="237" t="s">
        <v>146</v>
      </c>
      <c r="E120" s="37"/>
      <c r="F120" s="238" t="s">
        <v>275</v>
      </c>
      <c r="G120" s="37"/>
      <c r="H120" s="37"/>
      <c r="I120" s="141"/>
      <c r="J120" s="37"/>
      <c r="K120" s="37"/>
      <c r="L120" s="41"/>
      <c r="M120" s="239"/>
      <c r="N120" s="240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146</v>
      </c>
      <c r="AU120" s="14" t="s">
        <v>81</v>
      </c>
    </row>
    <row r="121" s="2" customFormat="1" ht="33" customHeight="1">
      <c r="A121" s="35"/>
      <c r="B121" s="36"/>
      <c r="C121" s="223" t="s">
        <v>83</v>
      </c>
      <c r="D121" s="223" t="s">
        <v>138</v>
      </c>
      <c r="E121" s="224" t="s">
        <v>276</v>
      </c>
      <c r="F121" s="225" t="s">
        <v>277</v>
      </c>
      <c r="G121" s="226" t="s">
        <v>141</v>
      </c>
      <c r="H121" s="227">
        <v>1</v>
      </c>
      <c r="I121" s="228"/>
      <c r="J121" s="229">
        <f>ROUND(I121*H121,2)</f>
        <v>0</v>
      </c>
      <c r="K121" s="225" t="s">
        <v>162</v>
      </c>
      <c r="L121" s="230"/>
      <c r="M121" s="231" t="s">
        <v>1</v>
      </c>
      <c r="N121" s="232" t="s">
        <v>38</v>
      </c>
      <c r="O121" s="88"/>
      <c r="P121" s="233">
        <f>O121*H121</f>
        <v>0</v>
      </c>
      <c r="Q121" s="233">
        <v>0</v>
      </c>
      <c r="R121" s="233">
        <f>Q121*H121</f>
        <v>0</v>
      </c>
      <c r="S121" s="233">
        <v>0</v>
      </c>
      <c r="T121" s="23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35" t="s">
        <v>163</v>
      </c>
      <c r="AT121" s="235" t="s">
        <v>138</v>
      </c>
      <c r="AU121" s="235" t="s">
        <v>81</v>
      </c>
      <c r="AY121" s="14" t="s">
        <v>137</v>
      </c>
      <c r="BE121" s="236">
        <f>IF(N121="základní",J121,0)</f>
        <v>0</v>
      </c>
      <c r="BF121" s="236">
        <f>IF(N121="snížená",J121,0)</f>
        <v>0</v>
      </c>
      <c r="BG121" s="236">
        <f>IF(N121="zákl. přenesená",J121,0)</f>
        <v>0</v>
      </c>
      <c r="BH121" s="236">
        <f>IF(N121="sníž. přenesená",J121,0)</f>
        <v>0</v>
      </c>
      <c r="BI121" s="236">
        <f>IF(N121="nulová",J121,0)</f>
        <v>0</v>
      </c>
      <c r="BJ121" s="14" t="s">
        <v>81</v>
      </c>
      <c r="BK121" s="236">
        <f>ROUND(I121*H121,2)</f>
        <v>0</v>
      </c>
      <c r="BL121" s="14" t="s">
        <v>163</v>
      </c>
      <c r="BM121" s="235" t="s">
        <v>278</v>
      </c>
    </row>
    <row r="122" s="2" customFormat="1">
      <c r="A122" s="35"/>
      <c r="B122" s="36"/>
      <c r="C122" s="37"/>
      <c r="D122" s="237" t="s">
        <v>146</v>
      </c>
      <c r="E122" s="37"/>
      <c r="F122" s="238" t="s">
        <v>279</v>
      </c>
      <c r="G122" s="37"/>
      <c r="H122" s="37"/>
      <c r="I122" s="141"/>
      <c r="J122" s="37"/>
      <c r="K122" s="37"/>
      <c r="L122" s="41"/>
      <c r="M122" s="239"/>
      <c r="N122" s="240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146</v>
      </c>
      <c r="AU122" s="14" t="s">
        <v>81</v>
      </c>
    </row>
    <row r="123" s="2" customFormat="1" ht="21.75" customHeight="1">
      <c r="A123" s="35"/>
      <c r="B123" s="36"/>
      <c r="C123" s="223" t="s">
        <v>152</v>
      </c>
      <c r="D123" s="223" t="s">
        <v>138</v>
      </c>
      <c r="E123" s="224" t="s">
        <v>148</v>
      </c>
      <c r="F123" s="225" t="s">
        <v>149</v>
      </c>
      <c r="G123" s="226" t="s">
        <v>141</v>
      </c>
      <c r="H123" s="227">
        <v>1</v>
      </c>
      <c r="I123" s="228"/>
      <c r="J123" s="229">
        <f>ROUND(I123*H123,2)</f>
        <v>0</v>
      </c>
      <c r="K123" s="225" t="s">
        <v>162</v>
      </c>
      <c r="L123" s="230"/>
      <c r="M123" s="231" t="s">
        <v>1</v>
      </c>
      <c r="N123" s="232" t="s">
        <v>38</v>
      </c>
      <c r="O123" s="88"/>
      <c r="P123" s="233">
        <f>O123*H123</f>
        <v>0</v>
      </c>
      <c r="Q123" s="233">
        <v>0</v>
      </c>
      <c r="R123" s="233">
        <f>Q123*H123</f>
        <v>0</v>
      </c>
      <c r="S123" s="233">
        <v>0</v>
      </c>
      <c r="T123" s="23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5" t="s">
        <v>143</v>
      </c>
      <c r="AT123" s="235" t="s">
        <v>138</v>
      </c>
      <c r="AU123" s="235" t="s">
        <v>81</v>
      </c>
      <c r="AY123" s="14" t="s">
        <v>137</v>
      </c>
      <c r="BE123" s="236">
        <f>IF(N123="základní",J123,0)</f>
        <v>0</v>
      </c>
      <c r="BF123" s="236">
        <f>IF(N123="snížená",J123,0)</f>
        <v>0</v>
      </c>
      <c r="BG123" s="236">
        <f>IF(N123="zákl. přenesená",J123,0)</f>
        <v>0</v>
      </c>
      <c r="BH123" s="236">
        <f>IF(N123="sníž. přenesená",J123,0)</f>
        <v>0</v>
      </c>
      <c r="BI123" s="236">
        <f>IF(N123="nulová",J123,0)</f>
        <v>0</v>
      </c>
      <c r="BJ123" s="14" t="s">
        <v>81</v>
      </c>
      <c r="BK123" s="236">
        <f>ROUND(I123*H123,2)</f>
        <v>0</v>
      </c>
      <c r="BL123" s="14" t="s">
        <v>144</v>
      </c>
      <c r="BM123" s="235" t="s">
        <v>150</v>
      </c>
    </row>
    <row r="124" s="2" customFormat="1">
      <c r="A124" s="35"/>
      <c r="B124" s="36"/>
      <c r="C124" s="37"/>
      <c r="D124" s="237" t="s">
        <v>146</v>
      </c>
      <c r="E124" s="37"/>
      <c r="F124" s="238" t="s">
        <v>238</v>
      </c>
      <c r="G124" s="37"/>
      <c r="H124" s="37"/>
      <c r="I124" s="141"/>
      <c r="J124" s="37"/>
      <c r="K124" s="37"/>
      <c r="L124" s="41"/>
      <c r="M124" s="239"/>
      <c r="N124" s="240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146</v>
      </c>
      <c r="AU124" s="14" t="s">
        <v>81</v>
      </c>
    </row>
    <row r="125" s="2" customFormat="1" ht="21.75" customHeight="1">
      <c r="A125" s="35"/>
      <c r="B125" s="36"/>
      <c r="C125" s="223" t="s">
        <v>144</v>
      </c>
      <c r="D125" s="223" t="s">
        <v>138</v>
      </c>
      <c r="E125" s="224" t="s">
        <v>153</v>
      </c>
      <c r="F125" s="225" t="s">
        <v>154</v>
      </c>
      <c r="G125" s="226" t="s">
        <v>141</v>
      </c>
      <c r="H125" s="227">
        <v>1</v>
      </c>
      <c r="I125" s="228"/>
      <c r="J125" s="229">
        <f>ROUND(I125*H125,2)</f>
        <v>0</v>
      </c>
      <c r="K125" s="225" t="s">
        <v>162</v>
      </c>
      <c r="L125" s="230"/>
      <c r="M125" s="231" t="s">
        <v>1</v>
      </c>
      <c r="N125" s="232" t="s">
        <v>38</v>
      </c>
      <c r="O125" s="88"/>
      <c r="P125" s="233">
        <f>O125*H125</f>
        <v>0</v>
      </c>
      <c r="Q125" s="233">
        <v>0</v>
      </c>
      <c r="R125" s="233">
        <f>Q125*H125</f>
        <v>0</v>
      </c>
      <c r="S125" s="233">
        <v>0</v>
      </c>
      <c r="T125" s="23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5" t="s">
        <v>143</v>
      </c>
      <c r="AT125" s="235" t="s">
        <v>138</v>
      </c>
      <c r="AU125" s="235" t="s">
        <v>81</v>
      </c>
      <c r="AY125" s="14" t="s">
        <v>137</v>
      </c>
      <c r="BE125" s="236">
        <f>IF(N125="základní",J125,0)</f>
        <v>0</v>
      </c>
      <c r="BF125" s="236">
        <f>IF(N125="snížená",J125,0)</f>
        <v>0</v>
      </c>
      <c r="BG125" s="236">
        <f>IF(N125="zákl. přenesená",J125,0)</f>
        <v>0</v>
      </c>
      <c r="BH125" s="236">
        <f>IF(N125="sníž. přenesená",J125,0)</f>
        <v>0</v>
      </c>
      <c r="BI125" s="236">
        <f>IF(N125="nulová",J125,0)</f>
        <v>0</v>
      </c>
      <c r="BJ125" s="14" t="s">
        <v>81</v>
      </c>
      <c r="BK125" s="236">
        <f>ROUND(I125*H125,2)</f>
        <v>0</v>
      </c>
      <c r="BL125" s="14" t="s">
        <v>144</v>
      </c>
      <c r="BM125" s="235" t="s">
        <v>155</v>
      </c>
    </row>
    <row r="126" s="2" customFormat="1" ht="21.75" customHeight="1">
      <c r="A126" s="35"/>
      <c r="B126" s="36"/>
      <c r="C126" s="223" t="s">
        <v>159</v>
      </c>
      <c r="D126" s="223" t="s">
        <v>138</v>
      </c>
      <c r="E126" s="224" t="s">
        <v>156</v>
      </c>
      <c r="F126" s="225" t="s">
        <v>157</v>
      </c>
      <c r="G126" s="226" t="s">
        <v>141</v>
      </c>
      <c r="H126" s="227">
        <v>1</v>
      </c>
      <c r="I126" s="228"/>
      <c r="J126" s="229">
        <f>ROUND(I126*H126,2)</f>
        <v>0</v>
      </c>
      <c r="K126" s="225" t="s">
        <v>162</v>
      </c>
      <c r="L126" s="230"/>
      <c r="M126" s="231" t="s">
        <v>1</v>
      </c>
      <c r="N126" s="232" t="s">
        <v>38</v>
      </c>
      <c r="O126" s="88"/>
      <c r="P126" s="233">
        <f>O126*H126</f>
        <v>0</v>
      </c>
      <c r="Q126" s="233">
        <v>0</v>
      </c>
      <c r="R126" s="233">
        <f>Q126*H126</f>
        <v>0</v>
      </c>
      <c r="S126" s="233">
        <v>0</v>
      </c>
      <c r="T126" s="23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5" t="s">
        <v>143</v>
      </c>
      <c r="AT126" s="235" t="s">
        <v>138</v>
      </c>
      <c r="AU126" s="235" t="s">
        <v>81</v>
      </c>
      <c r="AY126" s="14" t="s">
        <v>137</v>
      </c>
      <c r="BE126" s="236">
        <f>IF(N126="základní",J126,0)</f>
        <v>0</v>
      </c>
      <c r="BF126" s="236">
        <f>IF(N126="snížená",J126,0)</f>
        <v>0</v>
      </c>
      <c r="BG126" s="236">
        <f>IF(N126="zákl. přenesená",J126,0)</f>
        <v>0</v>
      </c>
      <c r="BH126" s="236">
        <f>IF(N126="sníž. přenesená",J126,0)</f>
        <v>0</v>
      </c>
      <c r="BI126" s="236">
        <f>IF(N126="nulová",J126,0)</f>
        <v>0</v>
      </c>
      <c r="BJ126" s="14" t="s">
        <v>81</v>
      </c>
      <c r="BK126" s="236">
        <f>ROUND(I126*H126,2)</f>
        <v>0</v>
      </c>
      <c r="BL126" s="14" t="s">
        <v>144</v>
      </c>
      <c r="BM126" s="235" t="s">
        <v>158</v>
      </c>
    </row>
    <row r="127" s="2" customFormat="1" ht="21.75" customHeight="1">
      <c r="A127" s="35"/>
      <c r="B127" s="36"/>
      <c r="C127" s="223" t="s">
        <v>165</v>
      </c>
      <c r="D127" s="223" t="s">
        <v>138</v>
      </c>
      <c r="E127" s="224" t="s">
        <v>160</v>
      </c>
      <c r="F127" s="225" t="s">
        <v>161</v>
      </c>
      <c r="G127" s="226" t="s">
        <v>141</v>
      </c>
      <c r="H127" s="227">
        <v>1</v>
      </c>
      <c r="I127" s="228"/>
      <c r="J127" s="229">
        <f>ROUND(I127*H127,2)</f>
        <v>0</v>
      </c>
      <c r="K127" s="225" t="s">
        <v>162</v>
      </c>
      <c r="L127" s="230"/>
      <c r="M127" s="231" t="s">
        <v>1</v>
      </c>
      <c r="N127" s="232" t="s">
        <v>38</v>
      </c>
      <c r="O127" s="88"/>
      <c r="P127" s="233">
        <f>O127*H127</f>
        <v>0</v>
      </c>
      <c r="Q127" s="233">
        <v>0</v>
      </c>
      <c r="R127" s="233">
        <f>Q127*H127</f>
        <v>0</v>
      </c>
      <c r="S127" s="233">
        <v>0</v>
      </c>
      <c r="T127" s="23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5" t="s">
        <v>163</v>
      </c>
      <c r="AT127" s="235" t="s">
        <v>138</v>
      </c>
      <c r="AU127" s="235" t="s">
        <v>81</v>
      </c>
      <c r="AY127" s="14" t="s">
        <v>137</v>
      </c>
      <c r="BE127" s="236">
        <f>IF(N127="základní",J127,0)</f>
        <v>0</v>
      </c>
      <c r="BF127" s="236">
        <f>IF(N127="snížená",J127,0)</f>
        <v>0</v>
      </c>
      <c r="BG127" s="236">
        <f>IF(N127="zákl. přenesená",J127,0)</f>
        <v>0</v>
      </c>
      <c r="BH127" s="236">
        <f>IF(N127="sníž. přenesená",J127,0)</f>
        <v>0</v>
      </c>
      <c r="BI127" s="236">
        <f>IF(N127="nulová",J127,0)</f>
        <v>0</v>
      </c>
      <c r="BJ127" s="14" t="s">
        <v>81</v>
      </c>
      <c r="BK127" s="236">
        <f>ROUND(I127*H127,2)</f>
        <v>0</v>
      </c>
      <c r="BL127" s="14" t="s">
        <v>163</v>
      </c>
      <c r="BM127" s="235" t="s">
        <v>280</v>
      </c>
    </row>
    <row r="128" s="2" customFormat="1" ht="21.75" customHeight="1">
      <c r="A128" s="35"/>
      <c r="B128" s="36"/>
      <c r="C128" s="223" t="s">
        <v>169</v>
      </c>
      <c r="D128" s="223" t="s">
        <v>138</v>
      </c>
      <c r="E128" s="224" t="s">
        <v>166</v>
      </c>
      <c r="F128" s="225" t="s">
        <v>167</v>
      </c>
      <c r="G128" s="226" t="s">
        <v>141</v>
      </c>
      <c r="H128" s="227">
        <v>2</v>
      </c>
      <c r="I128" s="228"/>
      <c r="J128" s="229">
        <f>ROUND(I128*H128,2)</f>
        <v>0</v>
      </c>
      <c r="K128" s="225" t="s">
        <v>162</v>
      </c>
      <c r="L128" s="230"/>
      <c r="M128" s="231" t="s">
        <v>1</v>
      </c>
      <c r="N128" s="232" t="s">
        <v>38</v>
      </c>
      <c r="O128" s="88"/>
      <c r="P128" s="233">
        <f>O128*H128</f>
        <v>0</v>
      </c>
      <c r="Q128" s="233">
        <v>0</v>
      </c>
      <c r="R128" s="233">
        <f>Q128*H128</f>
        <v>0</v>
      </c>
      <c r="S128" s="233">
        <v>0</v>
      </c>
      <c r="T128" s="23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5" t="s">
        <v>143</v>
      </c>
      <c r="AT128" s="235" t="s">
        <v>138</v>
      </c>
      <c r="AU128" s="235" t="s">
        <v>81</v>
      </c>
      <c r="AY128" s="14" t="s">
        <v>137</v>
      </c>
      <c r="BE128" s="236">
        <f>IF(N128="základní",J128,0)</f>
        <v>0</v>
      </c>
      <c r="BF128" s="236">
        <f>IF(N128="snížená",J128,0)</f>
        <v>0</v>
      </c>
      <c r="BG128" s="236">
        <f>IF(N128="zákl. přenesená",J128,0)</f>
        <v>0</v>
      </c>
      <c r="BH128" s="236">
        <f>IF(N128="sníž. přenesená",J128,0)</f>
        <v>0</v>
      </c>
      <c r="BI128" s="236">
        <f>IF(N128="nulová",J128,0)</f>
        <v>0</v>
      </c>
      <c r="BJ128" s="14" t="s">
        <v>81</v>
      </c>
      <c r="BK128" s="236">
        <f>ROUND(I128*H128,2)</f>
        <v>0</v>
      </c>
      <c r="BL128" s="14" t="s">
        <v>144</v>
      </c>
      <c r="BM128" s="235" t="s">
        <v>168</v>
      </c>
    </row>
    <row r="129" s="2" customFormat="1" ht="21.75" customHeight="1">
      <c r="A129" s="35"/>
      <c r="B129" s="36"/>
      <c r="C129" s="223" t="s">
        <v>143</v>
      </c>
      <c r="D129" s="223" t="s">
        <v>138</v>
      </c>
      <c r="E129" s="224" t="s">
        <v>170</v>
      </c>
      <c r="F129" s="225" t="s">
        <v>171</v>
      </c>
      <c r="G129" s="226" t="s">
        <v>141</v>
      </c>
      <c r="H129" s="227">
        <v>2</v>
      </c>
      <c r="I129" s="228"/>
      <c r="J129" s="229">
        <f>ROUND(I129*H129,2)</f>
        <v>0</v>
      </c>
      <c r="K129" s="225" t="s">
        <v>162</v>
      </c>
      <c r="L129" s="230"/>
      <c r="M129" s="231" t="s">
        <v>1</v>
      </c>
      <c r="N129" s="232" t="s">
        <v>38</v>
      </c>
      <c r="O129" s="88"/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5" t="s">
        <v>143</v>
      </c>
      <c r="AT129" s="235" t="s">
        <v>138</v>
      </c>
      <c r="AU129" s="235" t="s">
        <v>81</v>
      </c>
      <c r="AY129" s="14" t="s">
        <v>137</v>
      </c>
      <c r="BE129" s="236">
        <f>IF(N129="základní",J129,0)</f>
        <v>0</v>
      </c>
      <c r="BF129" s="236">
        <f>IF(N129="snížená",J129,0)</f>
        <v>0</v>
      </c>
      <c r="BG129" s="236">
        <f>IF(N129="zákl. přenesená",J129,0)</f>
        <v>0</v>
      </c>
      <c r="BH129" s="236">
        <f>IF(N129="sníž. přenesená",J129,0)</f>
        <v>0</v>
      </c>
      <c r="BI129" s="236">
        <f>IF(N129="nulová",J129,0)</f>
        <v>0</v>
      </c>
      <c r="BJ129" s="14" t="s">
        <v>81</v>
      </c>
      <c r="BK129" s="236">
        <f>ROUND(I129*H129,2)</f>
        <v>0</v>
      </c>
      <c r="BL129" s="14" t="s">
        <v>144</v>
      </c>
      <c r="BM129" s="235" t="s">
        <v>172</v>
      </c>
    </row>
    <row r="130" s="2" customFormat="1" ht="21.75" customHeight="1">
      <c r="A130" s="35"/>
      <c r="B130" s="36"/>
      <c r="C130" s="223" t="s">
        <v>178</v>
      </c>
      <c r="D130" s="223" t="s">
        <v>138</v>
      </c>
      <c r="E130" s="224" t="s">
        <v>173</v>
      </c>
      <c r="F130" s="225" t="s">
        <v>174</v>
      </c>
      <c r="G130" s="226" t="s">
        <v>141</v>
      </c>
      <c r="H130" s="227">
        <v>8</v>
      </c>
      <c r="I130" s="228"/>
      <c r="J130" s="229">
        <f>ROUND(I130*H130,2)</f>
        <v>0</v>
      </c>
      <c r="K130" s="225" t="s">
        <v>162</v>
      </c>
      <c r="L130" s="230"/>
      <c r="M130" s="231" t="s">
        <v>1</v>
      </c>
      <c r="N130" s="232" t="s">
        <v>38</v>
      </c>
      <c r="O130" s="88"/>
      <c r="P130" s="233">
        <f>O130*H130</f>
        <v>0</v>
      </c>
      <c r="Q130" s="233">
        <v>0</v>
      </c>
      <c r="R130" s="233">
        <f>Q130*H130</f>
        <v>0</v>
      </c>
      <c r="S130" s="233">
        <v>0</v>
      </c>
      <c r="T130" s="23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5" t="s">
        <v>143</v>
      </c>
      <c r="AT130" s="235" t="s">
        <v>138</v>
      </c>
      <c r="AU130" s="235" t="s">
        <v>81</v>
      </c>
      <c r="AY130" s="14" t="s">
        <v>137</v>
      </c>
      <c r="BE130" s="236">
        <f>IF(N130="základní",J130,0)</f>
        <v>0</v>
      </c>
      <c r="BF130" s="236">
        <f>IF(N130="snížená",J130,0)</f>
        <v>0</v>
      </c>
      <c r="BG130" s="236">
        <f>IF(N130="zákl. přenesená",J130,0)</f>
        <v>0</v>
      </c>
      <c r="BH130" s="236">
        <f>IF(N130="sníž. přenesená",J130,0)</f>
        <v>0</v>
      </c>
      <c r="BI130" s="236">
        <f>IF(N130="nulová",J130,0)</f>
        <v>0</v>
      </c>
      <c r="BJ130" s="14" t="s">
        <v>81</v>
      </c>
      <c r="BK130" s="236">
        <f>ROUND(I130*H130,2)</f>
        <v>0</v>
      </c>
      <c r="BL130" s="14" t="s">
        <v>144</v>
      </c>
      <c r="BM130" s="235" t="s">
        <v>175</v>
      </c>
    </row>
    <row r="131" s="12" customFormat="1">
      <c r="A131" s="12"/>
      <c r="B131" s="241"/>
      <c r="C131" s="242"/>
      <c r="D131" s="237" t="s">
        <v>176</v>
      </c>
      <c r="E131" s="242"/>
      <c r="F131" s="243" t="s">
        <v>261</v>
      </c>
      <c r="G131" s="242"/>
      <c r="H131" s="244">
        <v>8</v>
      </c>
      <c r="I131" s="245"/>
      <c r="J131" s="242"/>
      <c r="K131" s="242"/>
      <c r="L131" s="246"/>
      <c r="M131" s="247"/>
      <c r="N131" s="248"/>
      <c r="O131" s="248"/>
      <c r="P131" s="248"/>
      <c r="Q131" s="248"/>
      <c r="R131" s="248"/>
      <c r="S131" s="248"/>
      <c r="T131" s="249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50" t="s">
        <v>176</v>
      </c>
      <c r="AU131" s="250" t="s">
        <v>81</v>
      </c>
      <c r="AV131" s="12" t="s">
        <v>83</v>
      </c>
      <c r="AW131" s="12" t="s">
        <v>4</v>
      </c>
      <c r="AX131" s="12" t="s">
        <v>81</v>
      </c>
      <c r="AY131" s="250" t="s">
        <v>137</v>
      </c>
    </row>
    <row r="132" s="2" customFormat="1" ht="21.75" customHeight="1">
      <c r="A132" s="35"/>
      <c r="B132" s="36"/>
      <c r="C132" s="251" t="s">
        <v>184</v>
      </c>
      <c r="D132" s="251" t="s">
        <v>179</v>
      </c>
      <c r="E132" s="252" t="s">
        <v>180</v>
      </c>
      <c r="F132" s="253" t="s">
        <v>181</v>
      </c>
      <c r="G132" s="254" t="s">
        <v>141</v>
      </c>
      <c r="H132" s="255">
        <v>1</v>
      </c>
      <c r="I132" s="256"/>
      <c r="J132" s="257">
        <f>ROUND(I132*H132,2)</f>
        <v>0</v>
      </c>
      <c r="K132" s="253" t="s">
        <v>162</v>
      </c>
      <c r="L132" s="41"/>
      <c r="M132" s="258" t="s">
        <v>1</v>
      </c>
      <c r="N132" s="259" t="s">
        <v>38</v>
      </c>
      <c r="O132" s="88"/>
      <c r="P132" s="233">
        <f>O132*H132</f>
        <v>0</v>
      </c>
      <c r="Q132" s="233">
        <v>0</v>
      </c>
      <c r="R132" s="233">
        <f>Q132*H132</f>
        <v>0</v>
      </c>
      <c r="S132" s="233">
        <v>0</v>
      </c>
      <c r="T132" s="23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5" t="s">
        <v>182</v>
      </c>
      <c r="AT132" s="235" t="s">
        <v>179</v>
      </c>
      <c r="AU132" s="235" t="s">
        <v>81</v>
      </c>
      <c r="AY132" s="14" t="s">
        <v>137</v>
      </c>
      <c r="BE132" s="236">
        <f>IF(N132="základní",J132,0)</f>
        <v>0</v>
      </c>
      <c r="BF132" s="236">
        <f>IF(N132="snížená",J132,0)</f>
        <v>0</v>
      </c>
      <c r="BG132" s="236">
        <f>IF(N132="zákl. přenesená",J132,0)</f>
        <v>0</v>
      </c>
      <c r="BH132" s="236">
        <f>IF(N132="sníž. přenesená",J132,0)</f>
        <v>0</v>
      </c>
      <c r="BI132" s="236">
        <f>IF(N132="nulová",J132,0)</f>
        <v>0</v>
      </c>
      <c r="BJ132" s="14" t="s">
        <v>81</v>
      </c>
      <c r="BK132" s="236">
        <f>ROUND(I132*H132,2)</f>
        <v>0</v>
      </c>
      <c r="BL132" s="14" t="s">
        <v>182</v>
      </c>
      <c r="BM132" s="235" t="s">
        <v>183</v>
      </c>
    </row>
    <row r="133" s="2" customFormat="1" ht="21.75" customHeight="1">
      <c r="A133" s="35"/>
      <c r="B133" s="36"/>
      <c r="C133" s="251" t="s">
        <v>188</v>
      </c>
      <c r="D133" s="251" t="s">
        <v>179</v>
      </c>
      <c r="E133" s="252" t="s">
        <v>185</v>
      </c>
      <c r="F133" s="253" t="s">
        <v>186</v>
      </c>
      <c r="G133" s="254" t="s">
        <v>141</v>
      </c>
      <c r="H133" s="255">
        <v>1</v>
      </c>
      <c r="I133" s="256"/>
      <c r="J133" s="257">
        <f>ROUND(I133*H133,2)</f>
        <v>0</v>
      </c>
      <c r="K133" s="253" t="s">
        <v>162</v>
      </c>
      <c r="L133" s="41"/>
      <c r="M133" s="258" t="s">
        <v>1</v>
      </c>
      <c r="N133" s="259" t="s">
        <v>38</v>
      </c>
      <c r="O133" s="88"/>
      <c r="P133" s="233">
        <f>O133*H133</f>
        <v>0</v>
      </c>
      <c r="Q133" s="233">
        <v>0</v>
      </c>
      <c r="R133" s="233">
        <f>Q133*H133</f>
        <v>0</v>
      </c>
      <c r="S133" s="233">
        <v>0</v>
      </c>
      <c r="T133" s="23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5" t="s">
        <v>182</v>
      </c>
      <c r="AT133" s="235" t="s">
        <v>179</v>
      </c>
      <c r="AU133" s="235" t="s">
        <v>81</v>
      </c>
      <c r="AY133" s="14" t="s">
        <v>137</v>
      </c>
      <c r="BE133" s="236">
        <f>IF(N133="základní",J133,0)</f>
        <v>0</v>
      </c>
      <c r="BF133" s="236">
        <f>IF(N133="snížená",J133,0)</f>
        <v>0</v>
      </c>
      <c r="BG133" s="236">
        <f>IF(N133="zákl. přenesená",J133,0)</f>
        <v>0</v>
      </c>
      <c r="BH133" s="236">
        <f>IF(N133="sníž. přenesená",J133,0)</f>
        <v>0</v>
      </c>
      <c r="BI133" s="236">
        <f>IF(N133="nulová",J133,0)</f>
        <v>0</v>
      </c>
      <c r="BJ133" s="14" t="s">
        <v>81</v>
      </c>
      <c r="BK133" s="236">
        <f>ROUND(I133*H133,2)</f>
        <v>0</v>
      </c>
      <c r="BL133" s="14" t="s">
        <v>182</v>
      </c>
      <c r="BM133" s="235" t="s">
        <v>187</v>
      </c>
    </row>
    <row r="134" s="2" customFormat="1" ht="21.75" customHeight="1">
      <c r="A134" s="35"/>
      <c r="B134" s="36"/>
      <c r="C134" s="251" t="s">
        <v>192</v>
      </c>
      <c r="D134" s="251" t="s">
        <v>179</v>
      </c>
      <c r="E134" s="252" t="s">
        <v>189</v>
      </c>
      <c r="F134" s="253" t="s">
        <v>190</v>
      </c>
      <c r="G134" s="254" t="s">
        <v>141</v>
      </c>
      <c r="H134" s="255">
        <v>1</v>
      </c>
      <c r="I134" s="256"/>
      <c r="J134" s="257">
        <f>ROUND(I134*H134,2)</f>
        <v>0</v>
      </c>
      <c r="K134" s="253" t="s">
        <v>162</v>
      </c>
      <c r="L134" s="41"/>
      <c r="M134" s="258" t="s">
        <v>1</v>
      </c>
      <c r="N134" s="259" t="s">
        <v>38</v>
      </c>
      <c r="O134" s="88"/>
      <c r="P134" s="233">
        <f>O134*H134</f>
        <v>0</v>
      </c>
      <c r="Q134" s="233">
        <v>0</v>
      </c>
      <c r="R134" s="233">
        <f>Q134*H134</f>
        <v>0</v>
      </c>
      <c r="S134" s="233">
        <v>0</v>
      </c>
      <c r="T134" s="23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5" t="s">
        <v>182</v>
      </c>
      <c r="AT134" s="235" t="s">
        <v>179</v>
      </c>
      <c r="AU134" s="235" t="s">
        <v>81</v>
      </c>
      <c r="AY134" s="14" t="s">
        <v>137</v>
      </c>
      <c r="BE134" s="236">
        <f>IF(N134="základní",J134,0)</f>
        <v>0</v>
      </c>
      <c r="BF134" s="236">
        <f>IF(N134="snížená",J134,0)</f>
        <v>0</v>
      </c>
      <c r="BG134" s="236">
        <f>IF(N134="zákl. přenesená",J134,0)</f>
        <v>0</v>
      </c>
      <c r="BH134" s="236">
        <f>IF(N134="sníž. přenesená",J134,0)</f>
        <v>0</v>
      </c>
      <c r="BI134" s="236">
        <f>IF(N134="nulová",J134,0)</f>
        <v>0</v>
      </c>
      <c r="BJ134" s="14" t="s">
        <v>81</v>
      </c>
      <c r="BK134" s="236">
        <f>ROUND(I134*H134,2)</f>
        <v>0</v>
      </c>
      <c r="BL134" s="14" t="s">
        <v>182</v>
      </c>
      <c r="BM134" s="235" t="s">
        <v>281</v>
      </c>
    </row>
    <row r="135" s="2" customFormat="1" ht="44.25" customHeight="1">
      <c r="A135" s="35"/>
      <c r="B135" s="36"/>
      <c r="C135" s="251" t="s">
        <v>196</v>
      </c>
      <c r="D135" s="251" t="s">
        <v>179</v>
      </c>
      <c r="E135" s="252" t="s">
        <v>193</v>
      </c>
      <c r="F135" s="253" t="s">
        <v>194</v>
      </c>
      <c r="G135" s="254" t="s">
        <v>141</v>
      </c>
      <c r="H135" s="255">
        <v>2</v>
      </c>
      <c r="I135" s="256"/>
      <c r="J135" s="257">
        <f>ROUND(I135*H135,2)</f>
        <v>0</v>
      </c>
      <c r="K135" s="253" t="s">
        <v>162</v>
      </c>
      <c r="L135" s="41"/>
      <c r="M135" s="258" t="s">
        <v>1</v>
      </c>
      <c r="N135" s="259" t="s">
        <v>38</v>
      </c>
      <c r="O135" s="88"/>
      <c r="P135" s="233">
        <f>O135*H135</f>
        <v>0</v>
      </c>
      <c r="Q135" s="233">
        <v>0</v>
      </c>
      <c r="R135" s="233">
        <f>Q135*H135</f>
        <v>0</v>
      </c>
      <c r="S135" s="233">
        <v>0</v>
      </c>
      <c r="T135" s="23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5" t="s">
        <v>144</v>
      </c>
      <c r="AT135" s="235" t="s">
        <v>179</v>
      </c>
      <c r="AU135" s="235" t="s">
        <v>81</v>
      </c>
      <c r="AY135" s="14" t="s">
        <v>137</v>
      </c>
      <c r="BE135" s="236">
        <f>IF(N135="základní",J135,0)</f>
        <v>0</v>
      </c>
      <c r="BF135" s="236">
        <f>IF(N135="snížená",J135,0)</f>
        <v>0</v>
      </c>
      <c r="BG135" s="236">
        <f>IF(N135="zákl. přenesená",J135,0)</f>
        <v>0</v>
      </c>
      <c r="BH135" s="236">
        <f>IF(N135="sníž. přenesená",J135,0)</f>
        <v>0</v>
      </c>
      <c r="BI135" s="236">
        <f>IF(N135="nulová",J135,0)</f>
        <v>0</v>
      </c>
      <c r="BJ135" s="14" t="s">
        <v>81</v>
      </c>
      <c r="BK135" s="236">
        <f>ROUND(I135*H135,2)</f>
        <v>0</v>
      </c>
      <c r="BL135" s="14" t="s">
        <v>144</v>
      </c>
      <c r="BM135" s="235" t="s">
        <v>195</v>
      </c>
    </row>
    <row r="136" s="2" customFormat="1" ht="44.25" customHeight="1">
      <c r="A136" s="35"/>
      <c r="B136" s="36"/>
      <c r="C136" s="251" t="s">
        <v>200</v>
      </c>
      <c r="D136" s="251" t="s">
        <v>179</v>
      </c>
      <c r="E136" s="252" t="s">
        <v>197</v>
      </c>
      <c r="F136" s="253" t="s">
        <v>198</v>
      </c>
      <c r="G136" s="254" t="s">
        <v>141</v>
      </c>
      <c r="H136" s="255">
        <v>8</v>
      </c>
      <c r="I136" s="256"/>
      <c r="J136" s="257">
        <f>ROUND(I136*H136,2)</f>
        <v>0</v>
      </c>
      <c r="K136" s="253" t="s">
        <v>162</v>
      </c>
      <c r="L136" s="41"/>
      <c r="M136" s="258" t="s">
        <v>1</v>
      </c>
      <c r="N136" s="259" t="s">
        <v>38</v>
      </c>
      <c r="O136" s="88"/>
      <c r="P136" s="233">
        <f>O136*H136</f>
        <v>0</v>
      </c>
      <c r="Q136" s="233">
        <v>0</v>
      </c>
      <c r="R136" s="233">
        <f>Q136*H136</f>
        <v>0</v>
      </c>
      <c r="S136" s="233">
        <v>0</v>
      </c>
      <c r="T136" s="23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5" t="s">
        <v>182</v>
      </c>
      <c r="AT136" s="235" t="s">
        <v>179</v>
      </c>
      <c r="AU136" s="235" t="s">
        <v>81</v>
      </c>
      <c r="AY136" s="14" t="s">
        <v>137</v>
      </c>
      <c r="BE136" s="236">
        <f>IF(N136="základní",J136,0)</f>
        <v>0</v>
      </c>
      <c r="BF136" s="236">
        <f>IF(N136="snížená",J136,0)</f>
        <v>0</v>
      </c>
      <c r="BG136" s="236">
        <f>IF(N136="zákl. přenesená",J136,0)</f>
        <v>0</v>
      </c>
      <c r="BH136" s="236">
        <f>IF(N136="sníž. přenesená",J136,0)</f>
        <v>0</v>
      </c>
      <c r="BI136" s="236">
        <f>IF(N136="nulová",J136,0)</f>
        <v>0</v>
      </c>
      <c r="BJ136" s="14" t="s">
        <v>81</v>
      </c>
      <c r="BK136" s="236">
        <f>ROUND(I136*H136,2)</f>
        <v>0</v>
      </c>
      <c r="BL136" s="14" t="s">
        <v>182</v>
      </c>
      <c r="BM136" s="235" t="s">
        <v>199</v>
      </c>
    </row>
    <row r="137" s="2" customFormat="1" ht="55.5" customHeight="1">
      <c r="A137" s="35"/>
      <c r="B137" s="36"/>
      <c r="C137" s="251" t="s">
        <v>8</v>
      </c>
      <c r="D137" s="251" t="s">
        <v>179</v>
      </c>
      <c r="E137" s="252" t="s">
        <v>201</v>
      </c>
      <c r="F137" s="253" t="s">
        <v>202</v>
      </c>
      <c r="G137" s="254" t="s">
        <v>141</v>
      </c>
      <c r="H137" s="255">
        <v>1</v>
      </c>
      <c r="I137" s="256"/>
      <c r="J137" s="257">
        <f>ROUND(I137*H137,2)</f>
        <v>0</v>
      </c>
      <c r="K137" s="253" t="s">
        <v>162</v>
      </c>
      <c r="L137" s="41"/>
      <c r="M137" s="258" t="s">
        <v>1</v>
      </c>
      <c r="N137" s="259" t="s">
        <v>38</v>
      </c>
      <c r="O137" s="88"/>
      <c r="P137" s="233">
        <f>O137*H137</f>
        <v>0</v>
      </c>
      <c r="Q137" s="233">
        <v>0</v>
      </c>
      <c r="R137" s="233">
        <f>Q137*H137</f>
        <v>0</v>
      </c>
      <c r="S137" s="233">
        <v>0</v>
      </c>
      <c r="T137" s="23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5" t="s">
        <v>182</v>
      </c>
      <c r="AT137" s="235" t="s">
        <v>179</v>
      </c>
      <c r="AU137" s="235" t="s">
        <v>81</v>
      </c>
      <c r="AY137" s="14" t="s">
        <v>137</v>
      </c>
      <c r="BE137" s="236">
        <f>IF(N137="základní",J137,0)</f>
        <v>0</v>
      </c>
      <c r="BF137" s="236">
        <f>IF(N137="snížená",J137,0)</f>
        <v>0</v>
      </c>
      <c r="BG137" s="236">
        <f>IF(N137="zákl. přenesená",J137,0)</f>
        <v>0</v>
      </c>
      <c r="BH137" s="236">
        <f>IF(N137="sníž. přenesená",J137,0)</f>
        <v>0</v>
      </c>
      <c r="BI137" s="236">
        <f>IF(N137="nulová",J137,0)</f>
        <v>0</v>
      </c>
      <c r="BJ137" s="14" t="s">
        <v>81</v>
      </c>
      <c r="BK137" s="236">
        <f>ROUND(I137*H137,2)</f>
        <v>0</v>
      </c>
      <c r="BL137" s="14" t="s">
        <v>182</v>
      </c>
      <c r="BM137" s="235" t="s">
        <v>203</v>
      </c>
    </row>
    <row r="138" s="2" customFormat="1" ht="21.75" customHeight="1">
      <c r="A138" s="35"/>
      <c r="B138" s="36"/>
      <c r="C138" s="251" t="s">
        <v>207</v>
      </c>
      <c r="D138" s="251" t="s">
        <v>179</v>
      </c>
      <c r="E138" s="252" t="s">
        <v>204</v>
      </c>
      <c r="F138" s="253" t="s">
        <v>205</v>
      </c>
      <c r="G138" s="254" t="s">
        <v>141</v>
      </c>
      <c r="H138" s="255">
        <v>1</v>
      </c>
      <c r="I138" s="256"/>
      <c r="J138" s="257">
        <f>ROUND(I138*H138,2)</f>
        <v>0</v>
      </c>
      <c r="K138" s="253" t="s">
        <v>162</v>
      </c>
      <c r="L138" s="41"/>
      <c r="M138" s="258" t="s">
        <v>1</v>
      </c>
      <c r="N138" s="259" t="s">
        <v>38</v>
      </c>
      <c r="O138" s="88"/>
      <c r="P138" s="233">
        <f>O138*H138</f>
        <v>0</v>
      </c>
      <c r="Q138" s="233">
        <v>0</v>
      </c>
      <c r="R138" s="233">
        <f>Q138*H138</f>
        <v>0</v>
      </c>
      <c r="S138" s="233">
        <v>0</v>
      </c>
      <c r="T138" s="23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5" t="s">
        <v>182</v>
      </c>
      <c r="AT138" s="235" t="s">
        <v>179</v>
      </c>
      <c r="AU138" s="235" t="s">
        <v>81</v>
      </c>
      <c r="AY138" s="14" t="s">
        <v>137</v>
      </c>
      <c r="BE138" s="236">
        <f>IF(N138="základní",J138,0)</f>
        <v>0</v>
      </c>
      <c r="BF138" s="236">
        <f>IF(N138="snížená",J138,0)</f>
        <v>0</v>
      </c>
      <c r="BG138" s="236">
        <f>IF(N138="zákl. přenesená",J138,0)</f>
        <v>0</v>
      </c>
      <c r="BH138" s="236">
        <f>IF(N138="sníž. přenesená",J138,0)</f>
        <v>0</v>
      </c>
      <c r="BI138" s="236">
        <f>IF(N138="nulová",J138,0)</f>
        <v>0</v>
      </c>
      <c r="BJ138" s="14" t="s">
        <v>81</v>
      </c>
      <c r="BK138" s="236">
        <f>ROUND(I138*H138,2)</f>
        <v>0</v>
      </c>
      <c r="BL138" s="14" t="s">
        <v>182</v>
      </c>
      <c r="BM138" s="235" t="s">
        <v>206</v>
      </c>
    </row>
    <row r="139" s="2" customFormat="1" ht="21.75" customHeight="1">
      <c r="A139" s="35"/>
      <c r="B139" s="36"/>
      <c r="C139" s="251" t="s">
        <v>211</v>
      </c>
      <c r="D139" s="251" t="s">
        <v>179</v>
      </c>
      <c r="E139" s="252" t="s">
        <v>208</v>
      </c>
      <c r="F139" s="253" t="s">
        <v>209</v>
      </c>
      <c r="G139" s="254" t="s">
        <v>141</v>
      </c>
      <c r="H139" s="255">
        <v>2</v>
      </c>
      <c r="I139" s="256"/>
      <c r="J139" s="257">
        <f>ROUND(I139*H139,2)</f>
        <v>0</v>
      </c>
      <c r="K139" s="253" t="s">
        <v>162</v>
      </c>
      <c r="L139" s="41"/>
      <c r="M139" s="258" t="s">
        <v>1</v>
      </c>
      <c r="N139" s="259" t="s">
        <v>38</v>
      </c>
      <c r="O139" s="88"/>
      <c r="P139" s="233">
        <f>O139*H139</f>
        <v>0</v>
      </c>
      <c r="Q139" s="233">
        <v>0</v>
      </c>
      <c r="R139" s="233">
        <f>Q139*H139</f>
        <v>0</v>
      </c>
      <c r="S139" s="233">
        <v>0</v>
      </c>
      <c r="T139" s="23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5" t="s">
        <v>182</v>
      </c>
      <c r="AT139" s="235" t="s">
        <v>179</v>
      </c>
      <c r="AU139" s="235" t="s">
        <v>81</v>
      </c>
      <c r="AY139" s="14" t="s">
        <v>137</v>
      </c>
      <c r="BE139" s="236">
        <f>IF(N139="základní",J139,0)</f>
        <v>0</v>
      </c>
      <c r="BF139" s="236">
        <f>IF(N139="snížená",J139,0)</f>
        <v>0</v>
      </c>
      <c r="BG139" s="236">
        <f>IF(N139="zákl. přenesená",J139,0)</f>
        <v>0</v>
      </c>
      <c r="BH139" s="236">
        <f>IF(N139="sníž. přenesená",J139,0)</f>
        <v>0</v>
      </c>
      <c r="BI139" s="236">
        <f>IF(N139="nulová",J139,0)</f>
        <v>0</v>
      </c>
      <c r="BJ139" s="14" t="s">
        <v>81</v>
      </c>
      <c r="BK139" s="236">
        <f>ROUND(I139*H139,2)</f>
        <v>0</v>
      </c>
      <c r="BL139" s="14" t="s">
        <v>182</v>
      </c>
      <c r="BM139" s="235" t="s">
        <v>210</v>
      </c>
    </row>
    <row r="140" s="2" customFormat="1" ht="111.75" customHeight="1">
      <c r="A140" s="35"/>
      <c r="B140" s="36"/>
      <c r="C140" s="251" t="s">
        <v>216</v>
      </c>
      <c r="D140" s="251" t="s">
        <v>179</v>
      </c>
      <c r="E140" s="252" t="s">
        <v>212</v>
      </c>
      <c r="F140" s="253" t="s">
        <v>213</v>
      </c>
      <c r="G140" s="254" t="s">
        <v>214</v>
      </c>
      <c r="H140" s="255">
        <v>20</v>
      </c>
      <c r="I140" s="256"/>
      <c r="J140" s="257">
        <f>ROUND(I140*H140,2)</f>
        <v>0</v>
      </c>
      <c r="K140" s="253" t="s">
        <v>162</v>
      </c>
      <c r="L140" s="41"/>
      <c r="M140" s="258" t="s">
        <v>1</v>
      </c>
      <c r="N140" s="259" t="s">
        <v>38</v>
      </c>
      <c r="O140" s="88"/>
      <c r="P140" s="233">
        <f>O140*H140</f>
        <v>0</v>
      </c>
      <c r="Q140" s="233">
        <v>0</v>
      </c>
      <c r="R140" s="233">
        <f>Q140*H140</f>
        <v>0</v>
      </c>
      <c r="S140" s="233">
        <v>0</v>
      </c>
      <c r="T140" s="23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5" t="s">
        <v>182</v>
      </c>
      <c r="AT140" s="235" t="s">
        <v>179</v>
      </c>
      <c r="AU140" s="235" t="s">
        <v>81</v>
      </c>
      <c r="AY140" s="14" t="s">
        <v>137</v>
      </c>
      <c r="BE140" s="236">
        <f>IF(N140="základní",J140,0)</f>
        <v>0</v>
      </c>
      <c r="BF140" s="236">
        <f>IF(N140="snížená",J140,0)</f>
        <v>0</v>
      </c>
      <c r="BG140" s="236">
        <f>IF(N140="zákl. přenesená",J140,0)</f>
        <v>0</v>
      </c>
      <c r="BH140" s="236">
        <f>IF(N140="sníž. přenesená",J140,0)</f>
        <v>0</v>
      </c>
      <c r="BI140" s="236">
        <f>IF(N140="nulová",J140,0)</f>
        <v>0</v>
      </c>
      <c r="BJ140" s="14" t="s">
        <v>81</v>
      </c>
      <c r="BK140" s="236">
        <f>ROUND(I140*H140,2)</f>
        <v>0</v>
      </c>
      <c r="BL140" s="14" t="s">
        <v>182</v>
      </c>
      <c r="BM140" s="235" t="s">
        <v>242</v>
      </c>
    </row>
    <row r="141" s="2" customFormat="1" ht="44.25" customHeight="1">
      <c r="A141" s="35"/>
      <c r="B141" s="36"/>
      <c r="C141" s="251" t="s">
        <v>243</v>
      </c>
      <c r="D141" s="251" t="s">
        <v>179</v>
      </c>
      <c r="E141" s="252" t="s">
        <v>217</v>
      </c>
      <c r="F141" s="253" t="s">
        <v>218</v>
      </c>
      <c r="G141" s="254" t="s">
        <v>141</v>
      </c>
      <c r="H141" s="255">
        <v>1</v>
      </c>
      <c r="I141" s="256"/>
      <c r="J141" s="257">
        <f>ROUND(I141*H141,2)</f>
        <v>0</v>
      </c>
      <c r="K141" s="253" t="s">
        <v>162</v>
      </c>
      <c r="L141" s="41"/>
      <c r="M141" s="258" t="s">
        <v>1</v>
      </c>
      <c r="N141" s="259" t="s">
        <v>38</v>
      </c>
      <c r="O141" s="88"/>
      <c r="P141" s="233">
        <f>O141*H141</f>
        <v>0</v>
      </c>
      <c r="Q141" s="233">
        <v>0</v>
      </c>
      <c r="R141" s="233">
        <f>Q141*H141</f>
        <v>0</v>
      </c>
      <c r="S141" s="233">
        <v>0</v>
      </c>
      <c r="T141" s="23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5" t="s">
        <v>182</v>
      </c>
      <c r="AT141" s="235" t="s">
        <v>179</v>
      </c>
      <c r="AU141" s="235" t="s">
        <v>81</v>
      </c>
      <c r="AY141" s="14" t="s">
        <v>137</v>
      </c>
      <c r="BE141" s="236">
        <f>IF(N141="základní",J141,0)</f>
        <v>0</v>
      </c>
      <c r="BF141" s="236">
        <f>IF(N141="snížená",J141,0)</f>
        <v>0</v>
      </c>
      <c r="BG141" s="236">
        <f>IF(N141="zákl. přenesená",J141,0)</f>
        <v>0</v>
      </c>
      <c r="BH141" s="236">
        <f>IF(N141="sníž. přenesená",J141,0)</f>
        <v>0</v>
      </c>
      <c r="BI141" s="236">
        <f>IF(N141="nulová",J141,0)</f>
        <v>0</v>
      </c>
      <c r="BJ141" s="14" t="s">
        <v>81</v>
      </c>
      <c r="BK141" s="236">
        <f>ROUND(I141*H141,2)</f>
        <v>0</v>
      </c>
      <c r="BL141" s="14" t="s">
        <v>182</v>
      </c>
      <c r="BM141" s="235" t="s">
        <v>244</v>
      </c>
    </row>
    <row r="142" s="2" customFormat="1" ht="44.25" customHeight="1">
      <c r="A142" s="35"/>
      <c r="B142" s="36"/>
      <c r="C142" s="223" t="s">
        <v>245</v>
      </c>
      <c r="D142" s="223" t="s">
        <v>138</v>
      </c>
      <c r="E142" s="224" t="s">
        <v>246</v>
      </c>
      <c r="F142" s="225" t="s">
        <v>247</v>
      </c>
      <c r="G142" s="226" t="s">
        <v>141</v>
      </c>
      <c r="H142" s="227">
        <v>32</v>
      </c>
      <c r="I142" s="228"/>
      <c r="J142" s="229">
        <f>ROUND(I142*H142,2)</f>
        <v>0</v>
      </c>
      <c r="K142" s="225" t="s">
        <v>162</v>
      </c>
      <c r="L142" s="230"/>
      <c r="M142" s="231" t="s">
        <v>1</v>
      </c>
      <c r="N142" s="232" t="s">
        <v>38</v>
      </c>
      <c r="O142" s="88"/>
      <c r="P142" s="233">
        <f>O142*H142</f>
        <v>0</v>
      </c>
      <c r="Q142" s="233">
        <v>0</v>
      </c>
      <c r="R142" s="233">
        <f>Q142*H142</f>
        <v>0</v>
      </c>
      <c r="S142" s="233">
        <v>0</v>
      </c>
      <c r="T142" s="23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5" t="s">
        <v>163</v>
      </c>
      <c r="AT142" s="235" t="s">
        <v>138</v>
      </c>
      <c r="AU142" s="235" t="s">
        <v>81</v>
      </c>
      <c r="AY142" s="14" t="s">
        <v>137</v>
      </c>
      <c r="BE142" s="236">
        <f>IF(N142="základní",J142,0)</f>
        <v>0</v>
      </c>
      <c r="BF142" s="236">
        <f>IF(N142="snížená",J142,0)</f>
        <v>0</v>
      </c>
      <c r="BG142" s="236">
        <f>IF(N142="zákl. přenesená",J142,0)</f>
        <v>0</v>
      </c>
      <c r="BH142" s="236">
        <f>IF(N142="sníž. přenesená",J142,0)</f>
        <v>0</v>
      </c>
      <c r="BI142" s="236">
        <f>IF(N142="nulová",J142,0)</f>
        <v>0</v>
      </c>
      <c r="BJ142" s="14" t="s">
        <v>81</v>
      </c>
      <c r="BK142" s="236">
        <f>ROUND(I142*H142,2)</f>
        <v>0</v>
      </c>
      <c r="BL142" s="14" t="s">
        <v>163</v>
      </c>
      <c r="BM142" s="235" t="s">
        <v>282</v>
      </c>
    </row>
    <row r="143" s="2" customFormat="1" ht="44.25" customHeight="1">
      <c r="A143" s="35"/>
      <c r="B143" s="36"/>
      <c r="C143" s="251" t="s">
        <v>7</v>
      </c>
      <c r="D143" s="251" t="s">
        <v>179</v>
      </c>
      <c r="E143" s="252" t="s">
        <v>249</v>
      </c>
      <c r="F143" s="253" t="s">
        <v>250</v>
      </c>
      <c r="G143" s="254" t="s">
        <v>141</v>
      </c>
      <c r="H143" s="255">
        <v>32</v>
      </c>
      <c r="I143" s="256"/>
      <c r="J143" s="257">
        <f>ROUND(I143*H143,2)</f>
        <v>0</v>
      </c>
      <c r="K143" s="253" t="s">
        <v>162</v>
      </c>
      <c r="L143" s="41"/>
      <c r="M143" s="258" t="s">
        <v>1</v>
      </c>
      <c r="N143" s="259" t="s">
        <v>38</v>
      </c>
      <c r="O143" s="88"/>
      <c r="P143" s="233">
        <f>O143*H143</f>
        <v>0</v>
      </c>
      <c r="Q143" s="233">
        <v>0</v>
      </c>
      <c r="R143" s="233">
        <f>Q143*H143</f>
        <v>0</v>
      </c>
      <c r="S143" s="233">
        <v>0</v>
      </c>
      <c r="T143" s="23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5" t="s">
        <v>223</v>
      </c>
      <c r="AT143" s="235" t="s">
        <v>179</v>
      </c>
      <c r="AU143" s="235" t="s">
        <v>81</v>
      </c>
      <c r="AY143" s="14" t="s">
        <v>137</v>
      </c>
      <c r="BE143" s="236">
        <f>IF(N143="základní",J143,0)</f>
        <v>0</v>
      </c>
      <c r="BF143" s="236">
        <f>IF(N143="snížená",J143,0)</f>
        <v>0</v>
      </c>
      <c r="BG143" s="236">
        <f>IF(N143="zákl. přenesená",J143,0)</f>
        <v>0</v>
      </c>
      <c r="BH143" s="236">
        <f>IF(N143="sníž. přenesená",J143,0)</f>
        <v>0</v>
      </c>
      <c r="BI143" s="236">
        <f>IF(N143="nulová",J143,0)</f>
        <v>0</v>
      </c>
      <c r="BJ143" s="14" t="s">
        <v>81</v>
      </c>
      <c r="BK143" s="236">
        <f>ROUND(I143*H143,2)</f>
        <v>0</v>
      </c>
      <c r="BL143" s="14" t="s">
        <v>223</v>
      </c>
      <c r="BM143" s="235" t="s">
        <v>251</v>
      </c>
    </row>
    <row r="144" s="2" customFormat="1" ht="21.75" customHeight="1">
      <c r="A144" s="35"/>
      <c r="B144" s="36"/>
      <c r="C144" s="251" t="s">
        <v>220</v>
      </c>
      <c r="D144" s="251" t="s">
        <v>179</v>
      </c>
      <c r="E144" s="252" t="s">
        <v>252</v>
      </c>
      <c r="F144" s="253" t="s">
        <v>253</v>
      </c>
      <c r="G144" s="254" t="s">
        <v>141</v>
      </c>
      <c r="H144" s="255">
        <v>32</v>
      </c>
      <c r="I144" s="256"/>
      <c r="J144" s="257">
        <f>ROUND(I144*H144,2)</f>
        <v>0</v>
      </c>
      <c r="K144" s="253" t="s">
        <v>162</v>
      </c>
      <c r="L144" s="41"/>
      <c r="M144" s="258" t="s">
        <v>1</v>
      </c>
      <c r="N144" s="259" t="s">
        <v>38</v>
      </c>
      <c r="O144" s="88"/>
      <c r="P144" s="233">
        <f>O144*H144</f>
        <v>0</v>
      </c>
      <c r="Q144" s="233">
        <v>0</v>
      </c>
      <c r="R144" s="233">
        <f>Q144*H144</f>
        <v>0</v>
      </c>
      <c r="S144" s="233">
        <v>0</v>
      </c>
      <c r="T144" s="23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5" t="s">
        <v>223</v>
      </c>
      <c r="AT144" s="235" t="s">
        <v>179</v>
      </c>
      <c r="AU144" s="235" t="s">
        <v>81</v>
      </c>
      <c r="AY144" s="14" t="s">
        <v>137</v>
      </c>
      <c r="BE144" s="236">
        <f>IF(N144="základní",J144,0)</f>
        <v>0</v>
      </c>
      <c r="BF144" s="236">
        <f>IF(N144="snížená",J144,0)</f>
        <v>0</v>
      </c>
      <c r="BG144" s="236">
        <f>IF(N144="zákl. přenesená",J144,0)</f>
        <v>0</v>
      </c>
      <c r="BH144" s="236">
        <f>IF(N144="sníž. přenesená",J144,0)</f>
        <v>0</v>
      </c>
      <c r="BI144" s="236">
        <f>IF(N144="nulová",J144,0)</f>
        <v>0</v>
      </c>
      <c r="BJ144" s="14" t="s">
        <v>81</v>
      </c>
      <c r="BK144" s="236">
        <f>ROUND(I144*H144,2)</f>
        <v>0</v>
      </c>
      <c r="BL144" s="14" t="s">
        <v>223</v>
      </c>
      <c r="BM144" s="235" t="s">
        <v>254</v>
      </c>
    </row>
    <row r="145" s="2" customFormat="1" ht="44.25" customHeight="1">
      <c r="A145" s="35"/>
      <c r="B145" s="36"/>
      <c r="C145" s="251" t="s">
        <v>225</v>
      </c>
      <c r="D145" s="251" t="s">
        <v>179</v>
      </c>
      <c r="E145" s="252" t="s">
        <v>221</v>
      </c>
      <c r="F145" s="253" t="s">
        <v>222</v>
      </c>
      <c r="G145" s="254" t="s">
        <v>214</v>
      </c>
      <c r="H145" s="255">
        <v>32</v>
      </c>
      <c r="I145" s="256"/>
      <c r="J145" s="257">
        <f>ROUND(I145*H145,2)</f>
        <v>0</v>
      </c>
      <c r="K145" s="253" t="s">
        <v>162</v>
      </c>
      <c r="L145" s="41"/>
      <c r="M145" s="258" t="s">
        <v>1</v>
      </c>
      <c r="N145" s="259" t="s">
        <v>38</v>
      </c>
      <c r="O145" s="88"/>
      <c r="P145" s="233">
        <f>O145*H145</f>
        <v>0</v>
      </c>
      <c r="Q145" s="233">
        <v>0</v>
      </c>
      <c r="R145" s="233">
        <f>Q145*H145</f>
        <v>0</v>
      </c>
      <c r="S145" s="233">
        <v>0</v>
      </c>
      <c r="T145" s="23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5" t="s">
        <v>223</v>
      </c>
      <c r="AT145" s="235" t="s">
        <v>179</v>
      </c>
      <c r="AU145" s="235" t="s">
        <v>81</v>
      </c>
      <c r="AY145" s="14" t="s">
        <v>137</v>
      </c>
      <c r="BE145" s="236">
        <f>IF(N145="základní",J145,0)</f>
        <v>0</v>
      </c>
      <c r="BF145" s="236">
        <f>IF(N145="snížená",J145,0)</f>
        <v>0</v>
      </c>
      <c r="BG145" s="236">
        <f>IF(N145="zákl. přenesená",J145,0)</f>
        <v>0</v>
      </c>
      <c r="BH145" s="236">
        <f>IF(N145="sníž. přenesená",J145,0)</f>
        <v>0</v>
      </c>
      <c r="BI145" s="236">
        <f>IF(N145="nulová",J145,0)</f>
        <v>0</v>
      </c>
      <c r="BJ145" s="14" t="s">
        <v>81</v>
      </c>
      <c r="BK145" s="236">
        <f>ROUND(I145*H145,2)</f>
        <v>0</v>
      </c>
      <c r="BL145" s="14" t="s">
        <v>223</v>
      </c>
      <c r="BM145" s="235" t="s">
        <v>224</v>
      </c>
    </row>
    <row r="146" s="2" customFormat="1" ht="89.25" customHeight="1">
      <c r="A146" s="35"/>
      <c r="B146" s="36"/>
      <c r="C146" s="251" t="s">
        <v>255</v>
      </c>
      <c r="D146" s="251" t="s">
        <v>179</v>
      </c>
      <c r="E146" s="252" t="s">
        <v>226</v>
      </c>
      <c r="F146" s="253" t="s">
        <v>227</v>
      </c>
      <c r="G146" s="254" t="s">
        <v>141</v>
      </c>
      <c r="H146" s="255">
        <v>1</v>
      </c>
      <c r="I146" s="256"/>
      <c r="J146" s="257">
        <f>ROUND(I146*H146,2)</f>
        <v>0</v>
      </c>
      <c r="K146" s="253" t="s">
        <v>162</v>
      </c>
      <c r="L146" s="41"/>
      <c r="M146" s="260" t="s">
        <v>1</v>
      </c>
      <c r="N146" s="261" t="s">
        <v>38</v>
      </c>
      <c r="O146" s="262"/>
      <c r="P146" s="263">
        <f>O146*H146</f>
        <v>0</v>
      </c>
      <c r="Q146" s="263">
        <v>0</v>
      </c>
      <c r="R146" s="263">
        <f>Q146*H146</f>
        <v>0</v>
      </c>
      <c r="S146" s="263">
        <v>0</v>
      </c>
      <c r="T146" s="26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5" t="s">
        <v>182</v>
      </c>
      <c r="AT146" s="235" t="s">
        <v>179</v>
      </c>
      <c r="AU146" s="235" t="s">
        <v>81</v>
      </c>
      <c r="AY146" s="14" t="s">
        <v>137</v>
      </c>
      <c r="BE146" s="236">
        <f>IF(N146="základní",J146,0)</f>
        <v>0</v>
      </c>
      <c r="BF146" s="236">
        <f>IF(N146="snížená",J146,0)</f>
        <v>0</v>
      </c>
      <c r="BG146" s="236">
        <f>IF(N146="zákl. přenesená",J146,0)</f>
        <v>0</v>
      </c>
      <c r="BH146" s="236">
        <f>IF(N146="sníž. přenesená",J146,0)</f>
        <v>0</v>
      </c>
      <c r="BI146" s="236">
        <f>IF(N146="nulová",J146,0)</f>
        <v>0</v>
      </c>
      <c r="BJ146" s="14" t="s">
        <v>81</v>
      </c>
      <c r="BK146" s="236">
        <f>ROUND(I146*H146,2)</f>
        <v>0</v>
      </c>
      <c r="BL146" s="14" t="s">
        <v>182</v>
      </c>
      <c r="BM146" s="235" t="s">
        <v>283</v>
      </c>
    </row>
    <row r="147" s="2" customFormat="1" ht="6.96" customHeight="1">
      <c r="A147" s="35"/>
      <c r="B147" s="63"/>
      <c r="C147" s="64"/>
      <c r="D147" s="64"/>
      <c r="E147" s="64"/>
      <c r="F147" s="64"/>
      <c r="G147" s="64"/>
      <c r="H147" s="64"/>
      <c r="I147" s="180"/>
      <c r="J147" s="64"/>
      <c r="K147" s="64"/>
      <c r="L147" s="41"/>
      <c r="M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</sheetData>
  <sheetProtection sheet="1" autoFilter="0" formatColumns="0" formatRows="0" objects="1" scenarios="1" spinCount="100000" saltValue="yeglu5t9eChL1SmSfN9rtSBEWz6BrcG37RVXG++Jln2f9MNS7/fMenwG1zi5UDvYMHA1qE3Gq+77MCUHeBY/kQ==" hashValue="raFBnQ495C84oWhclzzGiJyP4RjTI4xwKMrSmtqgIHt+ZUNWmwX1chsWp6bMljtf4uMzauU7MH6puy5CwgSBmA==" algorithmName="SHA-512" password="CC35"/>
  <autoFilter ref="C116:K14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hidden="1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83</v>
      </c>
    </row>
    <row r="4" hidden="1" s="1" customFormat="1" ht="24.96" customHeight="1">
      <c r="B4" s="17"/>
      <c r="D4" s="137" t="s">
        <v>114</v>
      </c>
      <c r="I4" s="133"/>
      <c r="L4" s="17"/>
      <c r="M4" s="138" t="s">
        <v>10</v>
      </c>
      <c r="AT4" s="14" t="s">
        <v>4</v>
      </c>
    </row>
    <row r="5" hidden="1" s="1" customFormat="1" ht="6.96" customHeight="1">
      <c r="B5" s="17"/>
      <c r="I5" s="133"/>
      <c r="L5" s="17"/>
    </row>
    <row r="6" hidden="1" s="1" customFormat="1" ht="12" customHeight="1">
      <c r="B6" s="17"/>
      <c r="D6" s="139" t="s">
        <v>16</v>
      </c>
      <c r="I6" s="133"/>
      <c r="L6" s="17"/>
    </row>
    <row r="7" hidden="1" s="1" customFormat="1" ht="16.5" customHeight="1">
      <c r="B7" s="17"/>
      <c r="E7" s="140" t="str">
        <f>'Rekapitulace stavby'!K6</f>
        <v>Oprava EOV a osvětlení na trati Karlovy Vary - Kadaň</v>
      </c>
      <c r="F7" s="139"/>
      <c r="G7" s="139"/>
      <c r="H7" s="139"/>
      <c r="I7" s="133"/>
      <c r="L7" s="17"/>
    </row>
    <row r="8" hidden="1" s="2" customFormat="1" ht="12" customHeight="1">
      <c r="A8" s="35"/>
      <c r="B8" s="41"/>
      <c r="C8" s="35"/>
      <c r="D8" s="139" t="s">
        <v>115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42" t="s">
        <v>284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23. 7. 2019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3" t="str">
        <f>IF('Rekapitulace stavby'!E11="","",'Rekapitulace stavby'!E11)</f>
        <v xml:space="preserve"> </v>
      </c>
      <c r="F15" s="35"/>
      <c r="G15" s="35"/>
      <c r="H15" s="35"/>
      <c r="I15" s="144" t="s">
        <v>26</v>
      </c>
      <c r="J15" s="143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9" t="s">
        <v>27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9" t="s">
        <v>29</v>
      </c>
      <c r="E20" s="35"/>
      <c r="F20" s="35"/>
      <c r="G20" s="35"/>
      <c r="H20" s="35"/>
      <c r="I20" s="144" t="s">
        <v>25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3" t="str">
        <f>IF('Rekapitulace stavby'!E17="","",'Rekapitulace stavby'!E17)</f>
        <v xml:space="preserve"> </v>
      </c>
      <c r="F21" s="35"/>
      <c r="G21" s="35"/>
      <c r="H21" s="35"/>
      <c r="I21" s="144" t="s">
        <v>26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9" t="s">
        <v>31</v>
      </c>
      <c r="E23" s="35"/>
      <c r="F23" s="35"/>
      <c r="G23" s="35"/>
      <c r="H23" s="35"/>
      <c r="I23" s="144" t="s">
        <v>25</v>
      </c>
      <c r="J23" s="143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3" t="str">
        <f>IF('Rekapitulace stavby'!E20="","",'Rekapitulace stavby'!E20)</f>
        <v xml:space="preserve"> </v>
      </c>
      <c r="F24" s="35"/>
      <c r="G24" s="35"/>
      <c r="H24" s="35"/>
      <c r="I24" s="144" t="s">
        <v>26</v>
      </c>
      <c r="J24" s="143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9" t="s">
        <v>32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53" t="s">
        <v>33</v>
      </c>
      <c r="E30" s="35"/>
      <c r="F30" s="35"/>
      <c r="G30" s="35"/>
      <c r="H30" s="35"/>
      <c r="I30" s="141"/>
      <c r="J30" s="154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55" t="s">
        <v>35</v>
      </c>
      <c r="G32" s="35"/>
      <c r="H32" s="35"/>
      <c r="I32" s="156" t="s">
        <v>34</v>
      </c>
      <c r="J32" s="15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7" t="s">
        <v>37</v>
      </c>
      <c r="E33" s="139" t="s">
        <v>38</v>
      </c>
      <c r="F33" s="158">
        <f>ROUND((SUM(BE117:BE146)),  2)</f>
        <v>0</v>
      </c>
      <c r="G33" s="35"/>
      <c r="H33" s="35"/>
      <c r="I33" s="159">
        <v>0.20999999999999999</v>
      </c>
      <c r="J33" s="158">
        <f>ROUND(((SUM(BE117:BE146))*I33),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9" t="s">
        <v>39</v>
      </c>
      <c r="F34" s="158">
        <f>ROUND((SUM(BF117:BF146)),  2)</f>
        <v>0</v>
      </c>
      <c r="G34" s="35"/>
      <c r="H34" s="35"/>
      <c r="I34" s="159">
        <v>0.14999999999999999</v>
      </c>
      <c r="J34" s="158">
        <f>ROUND(((SUM(BF117:BF146))*I34),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40</v>
      </c>
      <c r="F35" s="158">
        <f>ROUND((SUM(BG117:BG146)),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41</v>
      </c>
      <c r="F36" s="158">
        <f>ROUND((SUM(BH117:BH146)),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42</v>
      </c>
      <c r="F37" s="158">
        <f>ROUND((SUM(BI117:BI146)),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60"/>
      <c r="D39" s="161" t="s">
        <v>43</v>
      </c>
      <c r="E39" s="162"/>
      <c r="F39" s="162"/>
      <c r="G39" s="163" t="s">
        <v>44</v>
      </c>
      <c r="H39" s="164" t="s">
        <v>45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I41" s="133"/>
      <c r="L41" s="17"/>
    </row>
    <row r="42" hidden="1" s="1" customFormat="1" ht="14.4" customHeight="1">
      <c r="B42" s="17"/>
      <c r="I42" s="133"/>
      <c r="L42" s="17"/>
    </row>
    <row r="43" hidden="1" s="1" customFormat="1" ht="14.4" customHeight="1">
      <c r="B43" s="17"/>
      <c r="I43" s="133"/>
      <c r="L43" s="17"/>
    </row>
    <row r="44" hidden="1" s="1" customFormat="1" ht="14.4" customHeight="1">
      <c r="B44" s="17"/>
      <c r="I44" s="133"/>
      <c r="L44" s="17"/>
    </row>
    <row r="45" hidden="1" s="1" customFormat="1" ht="14.4" customHeight="1">
      <c r="B45" s="17"/>
      <c r="I45" s="133"/>
      <c r="L45" s="17"/>
    </row>
    <row r="46" hidden="1" s="1" customFormat="1" ht="14.4" customHeight="1">
      <c r="B46" s="17"/>
      <c r="I46" s="133"/>
      <c r="L46" s="17"/>
    </row>
    <row r="47" hidden="1" s="1" customFormat="1" ht="14.4" customHeight="1">
      <c r="B47" s="17"/>
      <c r="I47" s="133"/>
      <c r="L47" s="17"/>
    </row>
    <row r="48" hidden="1" s="1" customFormat="1" ht="14.4" customHeight="1">
      <c r="B48" s="17"/>
      <c r="I48" s="133"/>
      <c r="L48" s="17"/>
    </row>
    <row r="49" hidden="1" s="1" customFormat="1" ht="14.4" customHeight="1">
      <c r="B49" s="17"/>
      <c r="I49" s="133"/>
      <c r="L49" s="17"/>
    </row>
    <row r="50" hidden="1" s="2" customFormat="1" ht="14.4" customHeight="1">
      <c r="B50" s="60"/>
      <c r="D50" s="168" t="s">
        <v>46</v>
      </c>
      <c r="E50" s="169"/>
      <c r="F50" s="169"/>
      <c r="G50" s="168" t="s">
        <v>47</v>
      </c>
      <c r="H50" s="169"/>
      <c r="I50" s="170"/>
      <c r="J50" s="169"/>
      <c r="K50" s="169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4"/>
      <c r="J61" s="175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8" t="s">
        <v>50</v>
      </c>
      <c r="E65" s="176"/>
      <c r="F65" s="176"/>
      <c r="G65" s="168" t="s">
        <v>51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4"/>
      <c r="J76" s="175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117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4" t="str">
        <f>E7</f>
        <v>Oprava EOV a osvětlení na trati Karlovy Vary - Kadaň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115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SO 06 - Stráž n/O - Elektromontáže (ÚOŽI)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144" t="s">
        <v>22</v>
      </c>
      <c r="J89" s="76" t="str">
        <f>IF(J12="","",J12)</f>
        <v>23. 7. 2019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144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144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85" t="s">
        <v>118</v>
      </c>
      <c r="D94" s="186"/>
      <c r="E94" s="186"/>
      <c r="F94" s="186"/>
      <c r="G94" s="186"/>
      <c r="H94" s="186"/>
      <c r="I94" s="187"/>
      <c r="J94" s="188" t="s">
        <v>119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89" t="s">
        <v>120</v>
      </c>
      <c r="D96" s="37"/>
      <c r="E96" s="37"/>
      <c r="F96" s="37"/>
      <c r="G96" s="37"/>
      <c r="H96" s="37"/>
      <c r="I96" s="141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121</v>
      </c>
    </row>
    <row r="97" hidden="1" s="9" customFormat="1" ht="24.96" customHeight="1">
      <c r="A97" s="9"/>
      <c r="B97" s="190"/>
      <c r="C97" s="191"/>
      <c r="D97" s="192" t="s">
        <v>122</v>
      </c>
      <c r="E97" s="193"/>
      <c r="F97" s="193"/>
      <c r="G97" s="193"/>
      <c r="H97" s="193"/>
      <c r="I97" s="194"/>
      <c r="J97" s="195">
        <f>J118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141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180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/>
    <row r="101" hidden="1"/>
    <row r="102" hidden="1"/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183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123</v>
      </c>
      <c r="D104" s="37"/>
      <c r="E104" s="37"/>
      <c r="F104" s="37"/>
      <c r="G104" s="37"/>
      <c r="H104" s="37"/>
      <c r="I104" s="141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141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14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84" t="str">
        <f>E7</f>
        <v>Oprava EOV a osvětlení na trati Karlovy Vary - Kadaň</v>
      </c>
      <c r="F107" s="29"/>
      <c r="G107" s="29"/>
      <c r="H107" s="29"/>
      <c r="I107" s="14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115</v>
      </c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SO 06 - Stráž n/O - Elektromontáže (ÚOŽI)</v>
      </c>
      <c r="F109" s="37"/>
      <c r="G109" s="37"/>
      <c r="H109" s="37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144" t="s">
        <v>22</v>
      </c>
      <c r="J111" s="76" t="str">
        <f>IF(J12="","",J12)</f>
        <v>23. 7. 2019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144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144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97"/>
      <c r="B116" s="198"/>
      <c r="C116" s="199" t="s">
        <v>124</v>
      </c>
      <c r="D116" s="200" t="s">
        <v>58</v>
      </c>
      <c r="E116" s="200" t="s">
        <v>54</v>
      </c>
      <c r="F116" s="200" t="s">
        <v>55</v>
      </c>
      <c r="G116" s="200" t="s">
        <v>125</v>
      </c>
      <c r="H116" s="200" t="s">
        <v>126</v>
      </c>
      <c r="I116" s="201" t="s">
        <v>127</v>
      </c>
      <c r="J116" s="200" t="s">
        <v>119</v>
      </c>
      <c r="K116" s="202" t="s">
        <v>128</v>
      </c>
      <c r="L116" s="203"/>
      <c r="M116" s="97" t="s">
        <v>1</v>
      </c>
      <c r="N116" s="98" t="s">
        <v>37</v>
      </c>
      <c r="O116" s="98" t="s">
        <v>129</v>
      </c>
      <c r="P116" s="98" t="s">
        <v>130</v>
      </c>
      <c r="Q116" s="98" t="s">
        <v>131</v>
      </c>
      <c r="R116" s="98" t="s">
        <v>132</v>
      </c>
      <c r="S116" s="98" t="s">
        <v>133</v>
      </c>
      <c r="T116" s="99" t="s">
        <v>134</v>
      </c>
      <c r="U116" s="197"/>
      <c r="V116" s="197"/>
      <c r="W116" s="197"/>
      <c r="X116" s="197"/>
      <c r="Y116" s="197"/>
      <c r="Z116" s="197"/>
      <c r="AA116" s="197"/>
      <c r="AB116" s="197"/>
      <c r="AC116" s="197"/>
      <c r="AD116" s="197"/>
      <c r="AE116" s="197"/>
    </row>
    <row r="117" s="2" customFormat="1" ht="22.8" customHeight="1">
      <c r="A117" s="35"/>
      <c r="B117" s="36"/>
      <c r="C117" s="104" t="s">
        <v>135</v>
      </c>
      <c r="D117" s="37"/>
      <c r="E117" s="37"/>
      <c r="F117" s="37"/>
      <c r="G117" s="37"/>
      <c r="H117" s="37"/>
      <c r="I117" s="141"/>
      <c r="J117" s="204">
        <f>BK117</f>
        <v>0</v>
      </c>
      <c r="K117" s="37"/>
      <c r="L117" s="41"/>
      <c r="M117" s="100"/>
      <c r="N117" s="205"/>
      <c r="O117" s="101"/>
      <c r="P117" s="206">
        <f>P118</f>
        <v>0</v>
      </c>
      <c r="Q117" s="101"/>
      <c r="R117" s="206">
        <f>R118</f>
        <v>0</v>
      </c>
      <c r="S117" s="101"/>
      <c r="T117" s="207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121</v>
      </c>
      <c r="BK117" s="208">
        <f>BK118</f>
        <v>0</v>
      </c>
    </row>
    <row r="118" s="11" customFormat="1" ht="25.92" customHeight="1">
      <c r="A118" s="11"/>
      <c r="B118" s="209"/>
      <c r="C118" s="210"/>
      <c r="D118" s="211" t="s">
        <v>72</v>
      </c>
      <c r="E118" s="212" t="s">
        <v>136</v>
      </c>
      <c r="F118" s="212" t="s">
        <v>1</v>
      </c>
      <c r="G118" s="210"/>
      <c r="H118" s="210"/>
      <c r="I118" s="213"/>
      <c r="J118" s="214">
        <f>BK118</f>
        <v>0</v>
      </c>
      <c r="K118" s="210"/>
      <c r="L118" s="215"/>
      <c r="M118" s="216"/>
      <c r="N118" s="217"/>
      <c r="O118" s="217"/>
      <c r="P118" s="218">
        <f>SUM(P119:P146)</f>
        <v>0</v>
      </c>
      <c r="Q118" s="217"/>
      <c r="R118" s="218">
        <f>SUM(R119:R146)</f>
        <v>0</v>
      </c>
      <c r="S118" s="217"/>
      <c r="T118" s="219">
        <f>SUM(T119:T146)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20" t="s">
        <v>81</v>
      </c>
      <c r="AT118" s="221" t="s">
        <v>72</v>
      </c>
      <c r="AU118" s="221" t="s">
        <v>73</v>
      </c>
      <c r="AY118" s="220" t="s">
        <v>137</v>
      </c>
      <c r="BK118" s="222">
        <f>SUM(BK119:BK146)</f>
        <v>0</v>
      </c>
    </row>
    <row r="119" s="2" customFormat="1" ht="33" customHeight="1">
      <c r="A119" s="35"/>
      <c r="B119" s="36"/>
      <c r="C119" s="223" t="s">
        <v>81</v>
      </c>
      <c r="D119" s="223" t="s">
        <v>138</v>
      </c>
      <c r="E119" s="224" t="s">
        <v>139</v>
      </c>
      <c r="F119" s="225" t="s">
        <v>140</v>
      </c>
      <c r="G119" s="226" t="s">
        <v>141</v>
      </c>
      <c r="H119" s="227">
        <v>1</v>
      </c>
      <c r="I119" s="228"/>
      <c r="J119" s="229">
        <f>ROUND(I119*H119,2)</f>
        <v>0</v>
      </c>
      <c r="K119" s="225" t="s">
        <v>162</v>
      </c>
      <c r="L119" s="230"/>
      <c r="M119" s="231" t="s">
        <v>1</v>
      </c>
      <c r="N119" s="232" t="s">
        <v>38</v>
      </c>
      <c r="O119" s="88"/>
      <c r="P119" s="233">
        <f>O119*H119</f>
        <v>0</v>
      </c>
      <c r="Q119" s="233">
        <v>0</v>
      </c>
      <c r="R119" s="233">
        <f>Q119*H119</f>
        <v>0</v>
      </c>
      <c r="S119" s="233">
        <v>0</v>
      </c>
      <c r="T119" s="23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35" t="s">
        <v>163</v>
      </c>
      <c r="AT119" s="235" t="s">
        <v>138</v>
      </c>
      <c r="AU119" s="235" t="s">
        <v>81</v>
      </c>
      <c r="AY119" s="14" t="s">
        <v>137</v>
      </c>
      <c r="BE119" s="236">
        <f>IF(N119="základní",J119,0)</f>
        <v>0</v>
      </c>
      <c r="BF119" s="236">
        <f>IF(N119="snížená",J119,0)</f>
        <v>0</v>
      </c>
      <c r="BG119" s="236">
        <f>IF(N119="zákl. přenesená",J119,0)</f>
        <v>0</v>
      </c>
      <c r="BH119" s="236">
        <f>IF(N119="sníž. přenesená",J119,0)</f>
        <v>0</v>
      </c>
      <c r="BI119" s="236">
        <f>IF(N119="nulová",J119,0)</f>
        <v>0</v>
      </c>
      <c r="BJ119" s="14" t="s">
        <v>81</v>
      </c>
      <c r="BK119" s="236">
        <f>ROUND(I119*H119,2)</f>
        <v>0</v>
      </c>
      <c r="BL119" s="14" t="s">
        <v>163</v>
      </c>
      <c r="BM119" s="235" t="s">
        <v>274</v>
      </c>
    </row>
    <row r="120" s="2" customFormat="1">
      <c r="A120" s="35"/>
      <c r="B120" s="36"/>
      <c r="C120" s="37"/>
      <c r="D120" s="237" t="s">
        <v>146</v>
      </c>
      <c r="E120" s="37"/>
      <c r="F120" s="238" t="s">
        <v>285</v>
      </c>
      <c r="G120" s="37"/>
      <c r="H120" s="37"/>
      <c r="I120" s="141"/>
      <c r="J120" s="37"/>
      <c r="K120" s="37"/>
      <c r="L120" s="41"/>
      <c r="M120" s="239"/>
      <c r="N120" s="240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146</v>
      </c>
      <c r="AU120" s="14" t="s">
        <v>81</v>
      </c>
    </row>
    <row r="121" s="2" customFormat="1" ht="33" customHeight="1">
      <c r="A121" s="35"/>
      <c r="B121" s="36"/>
      <c r="C121" s="223" t="s">
        <v>83</v>
      </c>
      <c r="D121" s="223" t="s">
        <v>138</v>
      </c>
      <c r="E121" s="224" t="s">
        <v>276</v>
      </c>
      <c r="F121" s="225" t="s">
        <v>277</v>
      </c>
      <c r="G121" s="226" t="s">
        <v>141</v>
      </c>
      <c r="H121" s="227">
        <v>1</v>
      </c>
      <c r="I121" s="228"/>
      <c r="J121" s="229">
        <f>ROUND(I121*H121,2)</f>
        <v>0</v>
      </c>
      <c r="K121" s="225" t="s">
        <v>162</v>
      </c>
      <c r="L121" s="230"/>
      <c r="M121" s="231" t="s">
        <v>1</v>
      </c>
      <c r="N121" s="232" t="s">
        <v>38</v>
      </c>
      <c r="O121" s="88"/>
      <c r="P121" s="233">
        <f>O121*H121</f>
        <v>0</v>
      </c>
      <c r="Q121" s="233">
        <v>0</v>
      </c>
      <c r="R121" s="233">
        <f>Q121*H121</f>
        <v>0</v>
      </c>
      <c r="S121" s="233">
        <v>0</v>
      </c>
      <c r="T121" s="23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35" t="s">
        <v>163</v>
      </c>
      <c r="AT121" s="235" t="s">
        <v>138</v>
      </c>
      <c r="AU121" s="235" t="s">
        <v>81</v>
      </c>
      <c r="AY121" s="14" t="s">
        <v>137</v>
      </c>
      <c r="BE121" s="236">
        <f>IF(N121="základní",J121,0)</f>
        <v>0</v>
      </c>
      <c r="BF121" s="236">
        <f>IF(N121="snížená",J121,0)</f>
        <v>0</v>
      </c>
      <c r="BG121" s="236">
        <f>IF(N121="zákl. přenesená",J121,0)</f>
        <v>0</v>
      </c>
      <c r="BH121" s="236">
        <f>IF(N121="sníž. přenesená",J121,0)</f>
        <v>0</v>
      </c>
      <c r="BI121" s="236">
        <f>IF(N121="nulová",J121,0)</f>
        <v>0</v>
      </c>
      <c r="BJ121" s="14" t="s">
        <v>81</v>
      </c>
      <c r="BK121" s="236">
        <f>ROUND(I121*H121,2)</f>
        <v>0</v>
      </c>
      <c r="BL121" s="14" t="s">
        <v>163</v>
      </c>
      <c r="BM121" s="235" t="s">
        <v>278</v>
      </c>
    </row>
    <row r="122" s="2" customFormat="1">
      <c r="A122" s="35"/>
      <c r="B122" s="36"/>
      <c r="C122" s="37"/>
      <c r="D122" s="237" t="s">
        <v>146</v>
      </c>
      <c r="E122" s="37"/>
      <c r="F122" s="238" t="s">
        <v>279</v>
      </c>
      <c r="G122" s="37"/>
      <c r="H122" s="37"/>
      <c r="I122" s="141"/>
      <c r="J122" s="37"/>
      <c r="K122" s="37"/>
      <c r="L122" s="41"/>
      <c r="M122" s="239"/>
      <c r="N122" s="240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146</v>
      </c>
      <c r="AU122" s="14" t="s">
        <v>81</v>
      </c>
    </row>
    <row r="123" s="2" customFormat="1" ht="21.75" customHeight="1">
      <c r="A123" s="35"/>
      <c r="B123" s="36"/>
      <c r="C123" s="223" t="s">
        <v>152</v>
      </c>
      <c r="D123" s="223" t="s">
        <v>138</v>
      </c>
      <c r="E123" s="224" t="s">
        <v>148</v>
      </c>
      <c r="F123" s="225" t="s">
        <v>149</v>
      </c>
      <c r="G123" s="226" t="s">
        <v>141</v>
      </c>
      <c r="H123" s="227">
        <v>1</v>
      </c>
      <c r="I123" s="228"/>
      <c r="J123" s="229">
        <f>ROUND(I123*H123,2)</f>
        <v>0</v>
      </c>
      <c r="K123" s="225" t="s">
        <v>162</v>
      </c>
      <c r="L123" s="230"/>
      <c r="M123" s="231" t="s">
        <v>1</v>
      </c>
      <c r="N123" s="232" t="s">
        <v>38</v>
      </c>
      <c r="O123" s="88"/>
      <c r="P123" s="233">
        <f>O123*H123</f>
        <v>0</v>
      </c>
      <c r="Q123" s="233">
        <v>0</v>
      </c>
      <c r="R123" s="233">
        <f>Q123*H123</f>
        <v>0</v>
      </c>
      <c r="S123" s="233">
        <v>0</v>
      </c>
      <c r="T123" s="23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5" t="s">
        <v>143</v>
      </c>
      <c r="AT123" s="235" t="s">
        <v>138</v>
      </c>
      <c r="AU123" s="235" t="s">
        <v>81</v>
      </c>
      <c r="AY123" s="14" t="s">
        <v>137</v>
      </c>
      <c r="BE123" s="236">
        <f>IF(N123="základní",J123,0)</f>
        <v>0</v>
      </c>
      <c r="BF123" s="236">
        <f>IF(N123="snížená",J123,0)</f>
        <v>0</v>
      </c>
      <c r="BG123" s="236">
        <f>IF(N123="zákl. přenesená",J123,0)</f>
        <v>0</v>
      </c>
      <c r="BH123" s="236">
        <f>IF(N123="sníž. přenesená",J123,0)</f>
        <v>0</v>
      </c>
      <c r="BI123" s="236">
        <f>IF(N123="nulová",J123,0)</f>
        <v>0</v>
      </c>
      <c r="BJ123" s="14" t="s">
        <v>81</v>
      </c>
      <c r="BK123" s="236">
        <f>ROUND(I123*H123,2)</f>
        <v>0</v>
      </c>
      <c r="BL123" s="14" t="s">
        <v>144</v>
      </c>
      <c r="BM123" s="235" t="s">
        <v>150</v>
      </c>
    </row>
    <row r="124" s="2" customFormat="1">
      <c r="A124" s="35"/>
      <c r="B124" s="36"/>
      <c r="C124" s="37"/>
      <c r="D124" s="237" t="s">
        <v>146</v>
      </c>
      <c r="E124" s="37"/>
      <c r="F124" s="238" t="s">
        <v>238</v>
      </c>
      <c r="G124" s="37"/>
      <c r="H124" s="37"/>
      <c r="I124" s="141"/>
      <c r="J124" s="37"/>
      <c r="K124" s="37"/>
      <c r="L124" s="41"/>
      <c r="M124" s="239"/>
      <c r="N124" s="240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146</v>
      </c>
      <c r="AU124" s="14" t="s">
        <v>81</v>
      </c>
    </row>
    <row r="125" s="2" customFormat="1" ht="21.75" customHeight="1">
      <c r="A125" s="35"/>
      <c r="B125" s="36"/>
      <c r="C125" s="223" t="s">
        <v>144</v>
      </c>
      <c r="D125" s="223" t="s">
        <v>138</v>
      </c>
      <c r="E125" s="224" t="s">
        <v>153</v>
      </c>
      <c r="F125" s="225" t="s">
        <v>154</v>
      </c>
      <c r="G125" s="226" t="s">
        <v>141</v>
      </c>
      <c r="H125" s="227">
        <v>1</v>
      </c>
      <c r="I125" s="228"/>
      <c r="J125" s="229">
        <f>ROUND(I125*H125,2)</f>
        <v>0</v>
      </c>
      <c r="K125" s="225" t="s">
        <v>162</v>
      </c>
      <c r="L125" s="230"/>
      <c r="M125" s="231" t="s">
        <v>1</v>
      </c>
      <c r="N125" s="232" t="s">
        <v>38</v>
      </c>
      <c r="O125" s="88"/>
      <c r="P125" s="233">
        <f>O125*H125</f>
        <v>0</v>
      </c>
      <c r="Q125" s="233">
        <v>0</v>
      </c>
      <c r="R125" s="233">
        <f>Q125*H125</f>
        <v>0</v>
      </c>
      <c r="S125" s="233">
        <v>0</v>
      </c>
      <c r="T125" s="23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5" t="s">
        <v>143</v>
      </c>
      <c r="AT125" s="235" t="s">
        <v>138</v>
      </c>
      <c r="AU125" s="235" t="s">
        <v>81</v>
      </c>
      <c r="AY125" s="14" t="s">
        <v>137</v>
      </c>
      <c r="BE125" s="236">
        <f>IF(N125="základní",J125,0)</f>
        <v>0</v>
      </c>
      <c r="BF125" s="236">
        <f>IF(N125="snížená",J125,0)</f>
        <v>0</v>
      </c>
      <c r="BG125" s="236">
        <f>IF(N125="zákl. přenesená",J125,0)</f>
        <v>0</v>
      </c>
      <c r="BH125" s="236">
        <f>IF(N125="sníž. přenesená",J125,0)</f>
        <v>0</v>
      </c>
      <c r="BI125" s="236">
        <f>IF(N125="nulová",J125,0)</f>
        <v>0</v>
      </c>
      <c r="BJ125" s="14" t="s">
        <v>81</v>
      </c>
      <c r="BK125" s="236">
        <f>ROUND(I125*H125,2)</f>
        <v>0</v>
      </c>
      <c r="BL125" s="14" t="s">
        <v>144</v>
      </c>
      <c r="BM125" s="235" t="s">
        <v>155</v>
      </c>
    </row>
    <row r="126" s="2" customFormat="1" ht="21.75" customHeight="1">
      <c r="A126" s="35"/>
      <c r="B126" s="36"/>
      <c r="C126" s="223" t="s">
        <v>159</v>
      </c>
      <c r="D126" s="223" t="s">
        <v>138</v>
      </c>
      <c r="E126" s="224" t="s">
        <v>156</v>
      </c>
      <c r="F126" s="225" t="s">
        <v>157</v>
      </c>
      <c r="G126" s="226" t="s">
        <v>141</v>
      </c>
      <c r="H126" s="227">
        <v>1</v>
      </c>
      <c r="I126" s="228"/>
      <c r="J126" s="229">
        <f>ROUND(I126*H126,2)</f>
        <v>0</v>
      </c>
      <c r="K126" s="225" t="s">
        <v>162</v>
      </c>
      <c r="L126" s="230"/>
      <c r="M126" s="231" t="s">
        <v>1</v>
      </c>
      <c r="N126" s="232" t="s">
        <v>38</v>
      </c>
      <c r="O126" s="88"/>
      <c r="P126" s="233">
        <f>O126*H126</f>
        <v>0</v>
      </c>
      <c r="Q126" s="233">
        <v>0</v>
      </c>
      <c r="R126" s="233">
        <f>Q126*H126</f>
        <v>0</v>
      </c>
      <c r="S126" s="233">
        <v>0</v>
      </c>
      <c r="T126" s="23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5" t="s">
        <v>143</v>
      </c>
      <c r="AT126" s="235" t="s">
        <v>138</v>
      </c>
      <c r="AU126" s="235" t="s">
        <v>81</v>
      </c>
      <c r="AY126" s="14" t="s">
        <v>137</v>
      </c>
      <c r="BE126" s="236">
        <f>IF(N126="základní",J126,0)</f>
        <v>0</v>
      </c>
      <c r="BF126" s="236">
        <f>IF(N126="snížená",J126,0)</f>
        <v>0</v>
      </c>
      <c r="BG126" s="236">
        <f>IF(N126="zákl. přenesená",J126,0)</f>
        <v>0</v>
      </c>
      <c r="BH126" s="236">
        <f>IF(N126="sníž. přenesená",J126,0)</f>
        <v>0</v>
      </c>
      <c r="BI126" s="236">
        <f>IF(N126="nulová",J126,0)</f>
        <v>0</v>
      </c>
      <c r="BJ126" s="14" t="s">
        <v>81</v>
      </c>
      <c r="BK126" s="236">
        <f>ROUND(I126*H126,2)</f>
        <v>0</v>
      </c>
      <c r="BL126" s="14" t="s">
        <v>144</v>
      </c>
      <c r="BM126" s="235" t="s">
        <v>158</v>
      </c>
    </row>
    <row r="127" s="2" customFormat="1" ht="21.75" customHeight="1">
      <c r="A127" s="35"/>
      <c r="B127" s="36"/>
      <c r="C127" s="223" t="s">
        <v>165</v>
      </c>
      <c r="D127" s="223" t="s">
        <v>138</v>
      </c>
      <c r="E127" s="224" t="s">
        <v>160</v>
      </c>
      <c r="F127" s="225" t="s">
        <v>161</v>
      </c>
      <c r="G127" s="226" t="s">
        <v>141</v>
      </c>
      <c r="H127" s="227">
        <v>1</v>
      </c>
      <c r="I127" s="228"/>
      <c r="J127" s="229">
        <f>ROUND(I127*H127,2)</f>
        <v>0</v>
      </c>
      <c r="K127" s="225" t="s">
        <v>162</v>
      </c>
      <c r="L127" s="230"/>
      <c r="M127" s="231" t="s">
        <v>1</v>
      </c>
      <c r="N127" s="232" t="s">
        <v>38</v>
      </c>
      <c r="O127" s="88"/>
      <c r="P127" s="233">
        <f>O127*H127</f>
        <v>0</v>
      </c>
      <c r="Q127" s="233">
        <v>0</v>
      </c>
      <c r="R127" s="233">
        <f>Q127*H127</f>
        <v>0</v>
      </c>
      <c r="S127" s="233">
        <v>0</v>
      </c>
      <c r="T127" s="23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5" t="s">
        <v>163</v>
      </c>
      <c r="AT127" s="235" t="s">
        <v>138</v>
      </c>
      <c r="AU127" s="235" t="s">
        <v>81</v>
      </c>
      <c r="AY127" s="14" t="s">
        <v>137</v>
      </c>
      <c r="BE127" s="236">
        <f>IF(N127="základní",J127,0)</f>
        <v>0</v>
      </c>
      <c r="BF127" s="236">
        <f>IF(N127="snížená",J127,0)</f>
        <v>0</v>
      </c>
      <c r="BG127" s="236">
        <f>IF(N127="zákl. přenesená",J127,0)</f>
        <v>0</v>
      </c>
      <c r="BH127" s="236">
        <f>IF(N127="sníž. přenesená",J127,0)</f>
        <v>0</v>
      </c>
      <c r="BI127" s="236">
        <f>IF(N127="nulová",J127,0)</f>
        <v>0</v>
      </c>
      <c r="BJ127" s="14" t="s">
        <v>81</v>
      </c>
      <c r="BK127" s="236">
        <f>ROUND(I127*H127,2)</f>
        <v>0</v>
      </c>
      <c r="BL127" s="14" t="s">
        <v>163</v>
      </c>
      <c r="BM127" s="235" t="s">
        <v>286</v>
      </c>
    </row>
    <row r="128" s="2" customFormat="1" ht="21.75" customHeight="1">
      <c r="A128" s="35"/>
      <c r="B128" s="36"/>
      <c r="C128" s="223" t="s">
        <v>169</v>
      </c>
      <c r="D128" s="223" t="s">
        <v>138</v>
      </c>
      <c r="E128" s="224" t="s">
        <v>166</v>
      </c>
      <c r="F128" s="225" t="s">
        <v>167</v>
      </c>
      <c r="G128" s="226" t="s">
        <v>141</v>
      </c>
      <c r="H128" s="227">
        <v>2</v>
      </c>
      <c r="I128" s="228"/>
      <c r="J128" s="229">
        <f>ROUND(I128*H128,2)</f>
        <v>0</v>
      </c>
      <c r="K128" s="225" t="s">
        <v>162</v>
      </c>
      <c r="L128" s="230"/>
      <c r="M128" s="231" t="s">
        <v>1</v>
      </c>
      <c r="N128" s="232" t="s">
        <v>38</v>
      </c>
      <c r="O128" s="88"/>
      <c r="P128" s="233">
        <f>O128*H128</f>
        <v>0</v>
      </c>
      <c r="Q128" s="233">
        <v>0</v>
      </c>
      <c r="R128" s="233">
        <f>Q128*H128</f>
        <v>0</v>
      </c>
      <c r="S128" s="233">
        <v>0</v>
      </c>
      <c r="T128" s="23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5" t="s">
        <v>143</v>
      </c>
      <c r="AT128" s="235" t="s">
        <v>138</v>
      </c>
      <c r="AU128" s="235" t="s">
        <v>81</v>
      </c>
      <c r="AY128" s="14" t="s">
        <v>137</v>
      </c>
      <c r="BE128" s="236">
        <f>IF(N128="základní",J128,0)</f>
        <v>0</v>
      </c>
      <c r="BF128" s="236">
        <f>IF(N128="snížená",J128,0)</f>
        <v>0</v>
      </c>
      <c r="BG128" s="236">
        <f>IF(N128="zákl. přenesená",J128,0)</f>
        <v>0</v>
      </c>
      <c r="BH128" s="236">
        <f>IF(N128="sníž. přenesená",J128,0)</f>
        <v>0</v>
      </c>
      <c r="BI128" s="236">
        <f>IF(N128="nulová",J128,0)</f>
        <v>0</v>
      </c>
      <c r="BJ128" s="14" t="s">
        <v>81</v>
      </c>
      <c r="BK128" s="236">
        <f>ROUND(I128*H128,2)</f>
        <v>0</v>
      </c>
      <c r="BL128" s="14" t="s">
        <v>144</v>
      </c>
      <c r="BM128" s="235" t="s">
        <v>168</v>
      </c>
    </row>
    <row r="129" s="2" customFormat="1" ht="21.75" customHeight="1">
      <c r="A129" s="35"/>
      <c r="B129" s="36"/>
      <c r="C129" s="223" t="s">
        <v>143</v>
      </c>
      <c r="D129" s="223" t="s">
        <v>138</v>
      </c>
      <c r="E129" s="224" t="s">
        <v>170</v>
      </c>
      <c r="F129" s="225" t="s">
        <v>171</v>
      </c>
      <c r="G129" s="226" t="s">
        <v>141</v>
      </c>
      <c r="H129" s="227">
        <v>2</v>
      </c>
      <c r="I129" s="228"/>
      <c r="J129" s="229">
        <f>ROUND(I129*H129,2)</f>
        <v>0</v>
      </c>
      <c r="K129" s="225" t="s">
        <v>162</v>
      </c>
      <c r="L129" s="230"/>
      <c r="M129" s="231" t="s">
        <v>1</v>
      </c>
      <c r="N129" s="232" t="s">
        <v>38</v>
      </c>
      <c r="O129" s="88"/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5" t="s">
        <v>143</v>
      </c>
      <c r="AT129" s="235" t="s">
        <v>138</v>
      </c>
      <c r="AU129" s="235" t="s">
        <v>81</v>
      </c>
      <c r="AY129" s="14" t="s">
        <v>137</v>
      </c>
      <c r="BE129" s="236">
        <f>IF(N129="základní",J129,0)</f>
        <v>0</v>
      </c>
      <c r="BF129" s="236">
        <f>IF(N129="snížená",J129,0)</f>
        <v>0</v>
      </c>
      <c r="BG129" s="236">
        <f>IF(N129="zákl. přenesená",J129,0)</f>
        <v>0</v>
      </c>
      <c r="BH129" s="236">
        <f>IF(N129="sníž. přenesená",J129,0)</f>
        <v>0</v>
      </c>
      <c r="BI129" s="236">
        <f>IF(N129="nulová",J129,0)</f>
        <v>0</v>
      </c>
      <c r="BJ129" s="14" t="s">
        <v>81</v>
      </c>
      <c r="BK129" s="236">
        <f>ROUND(I129*H129,2)</f>
        <v>0</v>
      </c>
      <c r="BL129" s="14" t="s">
        <v>144</v>
      </c>
      <c r="BM129" s="235" t="s">
        <v>172</v>
      </c>
    </row>
    <row r="130" s="2" customFormat="1" ht="21.75" customHeight="1">
      <c r="A130" s="35"/>
      <c r="B130" s="36"/>
      <c r="C130" s="223" t="s">
        <v>178</v>
      </c>
      <c r="D130" s="223" t="s">
        <v>138</v>
      </c>
      <c r="E130" s="224" t="s">
        <v>173</v>
      </c>
      <c r="F130" s="225" t="s">
        <v>174</v>
      </c>
      <c r="G130" s="226" t="s">
        <v>141</v>
      </c>
      <c r="H130" s="227">
        <v>8</v>
      </c>
      <c r="I130" s="228"/>
      <c r="J130" s="229">
        <f>ROUND(I130*H130,2)</f>
        <v>0</v>
      </c>
      <c r="K130" s="225" t="s">
        <v>162</v>
      </c>
      <c r="L130" s="230"/>
      <c r="M130" s="231" t="s">
        <v>1</v>
      </c>
      <c r="N130" s="232" t="s">
        <v>38</v>
      </c>
      <c r="O130" s="88"/>
      <c r="P130" s="233">
        <f>O130*H130</f>
        <v>0</v>
      </c>
      <c r="Q130" s="233">
        <v>0</v>
      </c>
      <c r="R130" s="233">
        <f>Q130*H130</f>
        <v>0</v>
      </c>
      <c r="S130" s="233">
        <v>0</v>
      </c>
      <c r="T130" s="23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5" t="s">
        <v>143</v>
      </c>
      <c r="AT130" s="235" t="s">
        <v>138</v>
      </c>
      <c r="AU130" s="235" t="s">
        <v>81</v>
      </c>
      <c r="AY130" s="14" t="s">
        <v>137</v>
      </c>
      <c r="BE130" s="236">
        <f>IF(N130="základní",J130,0)</f>
        <v>0</v>
      </c>
      <c r="BF130" s="236">
        <f>IF(N130="snížená",J130,0)</f>
        <v>0</v>
      </c>
      <c r="BG130" s="236">
        <f>IF(N130="zákl. přenesená",J130,0)</f>
        <v>0</v>
      </c>
      <c r="BH130" s="236">
        <f>IF(N130="sníž. přenesená",J130,0)</f>
        <v>0</v>
      </c>
      <c r="BI130" s="236">
        <f>IF(N130="nulová",J130,0)</f>
        <v>0</v>
      </c>
      <c r="BJ130" s="14" t="s">
        <v>81</v>
      </c>
      <c r="BK130" s="236">
        <f>ROUND(I130*H130,2)</f>
        <v>0</v>
      </c>
      <c r="BL130" s="14" t="s">
        <v>144</v>
      </c>
      <c r="BM130" s="235" t="s">
        <v>175</v>
      </c>
    </row>
    <row r="131" s="12" customFormat="1">
      <c r="A131" s="12"/>
      <c r="B131" s="241"/>
      <c r="C131" s="242"/>
      <c r="D131" s="237" t="s">
        <v>176</v>
      </c>
      <c r="E131" s="242"/>
      <c r="F131" s="243" t="s">
        <v>261</v>
      </c>
      <c r="G131" s="242"/>
      <c r="H131" s="244">
        <v>8</v>
      </c>
      <c r="I131" s="245"/>
      <c r="J131" s="242"/>
      <c r="K131" s="242"/>
      <c r="L131" s="246"/>
      <c r="M131" s="247"/>
      <c r="N131" s="248"/>
      <c r="O131" s="248"/>
      <c r="P131" s="248"/>
      <c r="Q131" s="248"/>
      <c r="R131" s="248"/>
      <c r="S131" s="248"/>
      <c r="T131" s="249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50" t="s">
        <v>176</v>
      </c>
      <c r="AU131" s="250" t="s">
        <v>81</v>
      </c>
      <c r="AV131" s="12" t="s">
        <v>83</v>
      </c>
      <c r="AW131" s="12" t="s">
        <v>4</v>
      </c>
      <c r="AX131" s="12" t="s">
        <v>81</v>
      </c>
      <c r="AY131" s="250" t="s">
        <v>137</v>
      </c>
    </row>
    <row r="132" s="2" customFormat="1" ht="21.75" customHeight="1">
      <c r="A132" s="35"/>
      <c r="B132" s="36"/>
      <c r="C132" s="251" t="s">
        <v>184</v>
      </c>
      <c r="D132" s="251" t="s">
        <v>179</v>
      </c>
      <c r="E132" s="252" t="s">
        <v>180</v>
      </c>
      <c r="F132" s="253" t="s">
        <v>181</v>
      </c>
      <c r="G132" s="254" t="s">
        <v>141</v>
      </c>
      <c r="H132" s="255">
        <v>1</v>
      </c>
      <c r="I132" s="256"/>
      <c r="J132" s="257">
        <f>ROUND(I132*H132,2)</f>
        <v>0</v>
      </c>
      <c r="K132" s="253" t="s">
        <v>162</v>
      </c>
      <c r="L132" s="41"/>
      <c r="M132" s="258" t="s">
        <v>1</v>
      </c>
      <c r="N132" s="259" t="s">
        <v>38</v>
      </c>
      <c r="O132" s="88"/>
      <c r="P132" s="233">
        <f>O132*H132</f>
        <v>0</v>
      </c>
      <c r="Q132" s="233">
        <v>0</v>
      </c>
      <c r="R132" s="233">
        <f>Q132*H132</f>
        <v>0</v>
      </c>
      <c r="S132" s="233">
        <v>0</v>
      </c>
      <c r="T132" s="23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5" t="s">
        <v>182</v>
      </c>
      <c r="AT132" s="235" t="s">
        <v>179</v>
      </c>
      <c r="AU132" s="235" t="s">
        <v>81</v>
      </c>
      <c r="AY132" s="14" t="s">
        <v>137</v>
      </c>
      <c r="BE132" s="236">
        <f>IF(N132="základní",J132,0)</f>
        <v>0</v>
      </c>
      <c r="BF132" s="236">
        <f>IF(N132="snížená",J132,0)</f>
        <v>0</v>
      </c>
      <c r="BG132" s="236">
        <f>IF(N132="zákl. přenesená",J132,0)</f>
        <v>0</v>
      </c>
      <c r="BH132" s="236">
        <f>IF(N132="sníž. přenesená",J132,0)</f>
        <v>0</v>
      </c>
      <c r="BI132" s="236">
        <f>IF(N132="nulová",J132,0)</f>
        <v>0</v>
      </c>
      <c r="BJ132" s="14" t="s">
        <v>81</v>
      </c>
      <c r="BK132" s="236">
        <f>ROUND(I132*H132,2)</f>
        <v>0</v>
      </c>
      <c r="BL132" s="14" t="s">
        <v>182</v>
      </c>
      <c r="BM132" s="235" t="s">
        <v>183</v>
      </c>
    </row>
    <row r="133" s="2" customFormat="1" ht="21.75" customHeight="1">
      <c r="A133" s="35"/>
      <c r="B133" s="36"/>
      <c r="C133" s="251" t="s">
        <v>188</v>
      </c>
      <c r="D133" s="251" t="s">
        <v>179</v>
      </c>
      <c r="E133" s="252" t="s">
        <v>185</v>
      </c>
      <c r="F133" s="253" t="s">
        <v>186</v>
      </c>
      <c r="G133" s="254" t="s">
        <v>141</v>
      </c>
      <c r="H133" s="255">
        <v>1</v>
      </c>
      <c r="I133" s="256"/>
      <c r="J133" s="257">
        <f>ROUND(I133*H133,2)</f>
        <v>0</v>
      </c>
      <c r="K133" s="253" t="s">
        <v>162</v>
      </c>
      <c r="L133" s="41"/>
      <c r="M133" s="258" t="s">
        <v>1</v>
      </c>
      <c r="N133" s="259" t="s">
        <v>38</v>
      </c>
      <c r="O133" s="88"/>
      <c r="P133" s="233">
        <f>O133*H133</f>
        <v>0</v>
      </c>
      <c r="Q133" s="233">
        <v>0</v>
      </c>
      <c r="R133" s="233">
        <f>Q133*H133</f>
        <v>0</v>
      </c>
      <c r="S133" s="233">
        <v>0</v>
      </c>
      <c r="T133" s="23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5" t="s">
        <v>182</v>
      </c>
      <c r="AT133" s="235" t="s">
        <v>179</v>
      </c>
      <c r="AU133" s="235" t="s">
        <v>81</v>
      </c>
      <c r="AY133" s="14" t="s">
        <v>137</v>
      </c>
      <c r="BE133" s="236">
        <f>IF(N133="základní",J133,0)</f>
        <v>0</v>
      </c>
      <c r="BF133" s="236">
        <f>IF(N133="snížená",J133,0)</f>
        <v>0</v>
      </c>
      <c r="BG133" s="236">
        <f>IF(N133="zákl. přenesená",J133,0)</f>
        <v>0</v>
      </c>
      <c r="BH133" s="236">
        <f>IF(N133="sníž. přenesená",J133,0)</f>
        <v>0</v>
      </c>
      <c r="BI133" s="236">
        <f>IF(N133="nulová",J133,0)</f>
        <v>0</v>
      </c>
      <c r="BJ133" s="14" t="s">
        <v>81</v>
      </c>
      <c r="BK133" s="236">
        <f>ROUND(I133*H133,2)</f>
        <v>0</v>
      </c>
      <c r="BL133" s="14" t="s">
        <v>182</v>
      </c>
      <c r="BM133" s="235" t="s">
        <v>187</v>
      </c>
    </row>
    <row r="134" s="2" customFormat="1" ht="21.75" customHeight="1">
      <c r="A134" s="35"/>
      <c r="B134" s="36"/>
      <c r="C134" s="251" t="s">
        <v>192</v>
      </c>
      <c r="D134" s="251" t="s">
        <v>179</v>
      </c>
      <c r="E134" s="252" t="s">
        <v>189</v>
      </c>
      <c r="F134" s="253" t="s">
        <v>190</v>
      </c>
      <c r="G134" s="254" t="s">
        <v>141</v>
      </c>
      <c r="H134" s="255">
        <v>1</v>
      </c>
      <c r="I134" s="256"/>
      <c r="J134" s="257">
        <f>ROUND(I134*H134,2)</f>
        <v>0</v>
      </c>
      <c r="K134" s="253" t="s">
        <v>162</v>
      </c>
      <c r="L134" s="41"/>
      <c r="M134" s="258" t="s">
        <v>1</v>
      </c>
      <c r="N134" s="259" t="s">
        <v>38</v>
      </c>
      <c r="O134" s="88"/>
      <c r="P134" s="233">
        <f>O134*H134</f>
        <v>0</v>
      </c>
      <c r="Q134" s="233">
        <v>0</v>
      </c>
      <c r="R134" s="233">
        <f>Q134*H134</f>
        <v>0</v>
      </c>
      <c r="S134" s="233">
        <v>0</v>
      </c>
      <c r="T134" s="23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5" t="s">
        <v>182</v>
      </c>
      <c r="AT134" s="235" t="s">
        <v>179</v>
      </c>
      <c r="AU134" s="235" t="s">
        <v>81</v>
      </c>
      <c r="AY134" s="14" t="s">
        <v>137</v>
      </c>
      <c r="BE134" s="236">
        <f>IF(N134="základní",J134,0)</f>
        <v>0</v>
      </c>
      <c r="BF134" s="236">
        <f>IF(N134="snížená",J134,0)</f>
        <v>0</v>
      </c>
      <c r="BG134" s="236">
        <f>IF(N134="zákl. přenesená",J134,0)</f>
        <v>0</v>
      </c>
      <c r="BH134" s="236">
        <f>IF(N134="sníž. přenesená",J134,0)</f>
        <v>0</v>
      </c>
      <c r="BI134" s="236">
        <f>IF(N134="nulová",J134,0)</f>
        <v>0</v>
      </c>
      <c r="BJ134" s="14" t="s">
        <v>81</v>
      </c>
      <c r="BK134" s="236">
        <f>ROUND(I134*H134,2)</f>
        <v>0</v>
      </c>
      <c r="BL134" s="14" t="s">
        <v>182</v>
      </c>
      <c r="BM134" s="235" t="s">
        <v>287</v>
      </c>
    </row>
    <row r="135" s="2" customFormat="1" ht="44.25" customHeight="1">
      <c r="A135" s="35"/>
      <c r="B135" s="36"/>
      <c r="C135" s="251" t="s">
        <v>196</v>
      </c>
      <c r="D135" s="251" t="s">
        <v>179</v>
      </c>
      <c r="E135" s="252" t="s">
        <v>193</v>
      </c>
      <c r="F135" s="253" t="s">
        <v>194</v>
      </c>
      <c r="G135" s="254" t="s">
        <v>141</v>
      </c>
      <c r="H135" s="255">
        <v>2</v>
      </c>
      <c r="I135" s="256"/>
      <c r="J135" s="257">
        <f>ROUND(I135*H135,2)</f>
        <v>0</v>
      </c>
      <c r="K135" s="253" t="s">
        <v>162</v>
      </c>
      <c r="L135" s="41"/>
      <c r="M135" s="258" t="s">
        <v>1</v>
      </c>
      <c r="N135" s="259" t="s">
        <v>38</v>
      </c>
      <c r="O135" s="88"/>
      <c r="P135" s="233">
        <f>O135*H135</f>
        <v>0</v>
      </c>
      <c r="Q135" s="233">
        <v>0</v>
      </c>
      <c r="R135" s="233">
        <f>Q135*H135</f>
        <v>0</v>
      </c>
      <c r="S135" s="233">
        <v>0</v>
      </c>
      <c r="T135" s="23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5" t="s">
        <v>144</v>
      </c>
      <c r="AT135" s="235" t="s">
        <v>179</v>
      </c>
      <c r="AU135" s="235" t="s">
        <v>81</v>
      </c>
      <c r="AY135" s="14" t="s">
        <v>137</v>
      </c>
      <c r="BE135" s="236">
        <f>IF(N135="základní",J135,0)</f>
        <v>0</v>
      </c>
      <c r="BF135" s="236">
        <f>IF(N135="snížená",J135,0)</f>
        <v>0</v>
      </c>
      <c r="BG135" s="236">
        <f>IF(N135="zákl. přenesená",J135,0)</f>
        <v>0</v>
      </c>
      <c r="BH135" s="236">
        <f>IF(N135="sníž. přenesená",J135,0)</f>
        <v>0</v>
      </c>
      <c r="BI135" s="236">
        <f>IF(N135="nulová",J135,0)</f>
        <v>0</v>
      </c>
      <c r="BJ135" s="14" t="s">
        <v>81</v>
      </c>
      <c r="BK135" s="236">
        <f>ROUND(I135*H135,2)</f>
        <v>0</v>
      </c>
      <c r="BL135" s="14" t="s">
        <v>144</v>
      </c>
      <c r="BM135" s="235" t="s">
        <v>195</v>
      </c>
    </row>
    <row r="136" s="2" customFormat="1" ht="44.25" customHeight="1">
      <c r="A136" s="35"/>
      <c r="B136" s="36"/>
      <c r="C136" s="251" t="s">
        <v>200</v>
      </c>
      <c r="D136" s="251" t="s">
        <v>179</v>
      </c>
      <c r="E136" s="252" t="s">
        <v>197</v>
      </c>
      <c r="F136" s="253" t="s">
        <v>198</v>
      </c>
      <c r="G136" s="254" t="s">
        <v>141</v>
      </c>
      <c r="H136" s="255">
        <v>8</v>
      </c>
      <c r="I136" s="256"/>
      <c r="J136" s="257">
        <f>ROUND(I136*H136,2)</f>
        <v>0</v>
      </c>
      <c r="K136" s="253" t="s">
        <v>162</v>
      </c>
      <c r="L136" s="41"/>
      <c r="M136" s="258" t="s">
        <v>1</v>
      </c>
      <c r="N136" s="259" t="s">
        <v>38</v>
      </c>
      <c r="O136" s="88"/>
      <c r="P136" s="233">
        <f>O136*H136</f>
        <v>0</v>
      </c>
      <c r="Q136" s="233">
        <v>0</v>
      </c>
      <c r="R136" s="233">
        <f>Q136*H136</f>
        <v>0</v>
      </c>
      <c r="S136" s="233">
        <v>0</v>
      </c>
      <c r="T136" s="23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5" t="s">
        <v>182</v>
      </c>
      <c r="AT136" s="235" t="s">
        <v>179</v>
      </c>
      <c r="AU136" s="235" t="s">
        <v>81</v>
      </c>
      <c r="AY136" s="14" t="s">
        <v>137</v>
      </c>
      <c r="BE136" s="236">
        <f>IF(N136="základní",J136,0)</f>
        <v>0</v>
      </c>
      <c r="BF136" s="236">
        <f>IF(N136="snížená",J136,0)</f>
        <v>0</v>
      </c>
      <c r="BG136" s="236">
        <f>IF(N136="zákl. přenesená",J136,0)</f>
        <v>0</v>
      </c>
      <c r="BH136" s="236">
        <f>IF(N136="sníž. přenesená",J136,0)</f>
        <v>0</v>
      </c>
      <c r="BI136" s="236">
        <f>IF(N136="nulová",J136,0)</f>
        <v>0</v>
      </c>
      <c r="BJ136" s="14" t="s">
        <v>81</v>
      </c>
      <c r="BK136" s="236">
        <f>ROUND(I136*H136,2)</f>
        <v>0</v>
      </c>
      <c r="BL136" s="14" t="s">
        <v>182</v>
      </c>
      <c r="BM136" s="235" t="s">
        <v>199</v>
      </c>
    </row>
    <row r="137" s="2" customFormat="1" ht="55.5" customHeight="1">
      <c r="A137" s="35"/>
      <c r="B137" s="36"/>
      <c r="C137" s="251" t="s">
        <v>8</v>
      </c>
      <c r="D137" s="251" t="s">
        <v>179</v>
      </c>
      <c r="E137" s="252" t="s">
        <v>201</v>
      </c>
      <c r="F137" s="253" t="s">
        <v>202</v>
      </c>
      <c r="G137" s="254" t="s">
        <v>141</v>
      </c>
      <c r="H137" s="255">
        <v>1</v>
      </c>
      <c r="I137" s="256"/>
      <c r="J137" s="257">
        <f>ROUND(I137*H137,2)</f>
        <v>0</v>
      </c>
      <c r="K137" s="253" t="s">
        <v>162</v>
      </c>
      <c r="L137" s="41"/>
      <c r="M137" s="258" t="s">
        <v>1</v>
      </c>
      <c r="N137" s="259" t="s">
        <v>38</v>
      </c>
      <c r="O137" s="88"/>
      <c r="P137" s="233">
        <f>O137*H137</f>
        <v>0</v>
      </c>
      <c r="Q137" s="233">
        <v>0</v>
      </c>
      <c r="R137" s="233">
        <f>Q137*H137</f>
        <v>0</v>
      </c>
      <c r="S137" s="233">
        <v>0</v>
      </c>
      <c r="T137" s="23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5" t="s">
        <v>182</v>
      </c>
      <c r="AT137" s="235" t="s">
        <v>179</v>
      </c>
      <c r="AU137" s="235" t="s">
        <v>81</v>
      </c>
      <c r="AY137" s="14" t="s">
        <v>137</v>
      </c>
      <c r="BE137" s="236">
        <f>IF(N137="základní",J137,0)</f>
        <v>0</v>
      </c>
      <c r="BF137" s="236">
        <f>IF(N137="snížená",J137,0)</f>
        <v>0</v>
      </c>
      <c r="BG137" s="236">
        <f>IF(N137="zákl. přenesená",J137,0)</f>
        <v>0</v>
      </c>
      <c r="BH137" s="236">
        <f>IF(N137="sníž. přenesená",J137,0)</f>
        <v>0</v>
      </c>
      <c r="BI137" s="236">
        <f>IF(N137="nulová",J137,0)</f>
        <v>0</v>
      </c>
      <c r="BJ137" s="14" t="s">
        <v>81</v>
      </c>
      <c r="BK137" s="236">
        <f>ROUND(I137*H137,2)</f>
        <v>0</v>
      </c>
      <c r="BL137" s="14" t="s">
        <v>182</v>
      </c>
      <c r="BM137" s="235" t="s">
        <v>203</v>
      </c>
    </row>
    <row r="138" s="2" customFormat="1" ht="21.75" customHeight="1">
      <c r="A138" s="35"/>
      <c r="B138" s="36"/>
      <c r="C138" s="251" t="s">
        <v>207</v>
      </c>
      <c r="D138" s="251" t="s">
        <v>179</v>
      </c>
      <c r="E138" s="252" t="s">
        <v>204</v>
      </c>
      <c r="F138" s="253" t="s">
        <v>205</v>
      </c>
      <c r="G138" s="254" t="s">
        <v>141</v>
      </c>
      <c r="H138" s="255">
        <v>1</v>
      </c>
      <c r="I138" s="256"/>
      <c r="J138" s="257">
        <f>ROUND(I138*H138,2)</f>
        <v>0</v>
      </c>
      <c r="K138" s="253" t="s">
        <v>162</v>
      </c>
      <c r="L138" s="41"/>
      <c r="M138" s="258" t="s">
        <v>1</v>
      </c>
      <c r="N138" s="259" t="s">
        <v>38</v>
      </c>
      <c r="O138" s="88"/>
      <c r="P138" s="233">
        <f>O138*H138</f>
        <v>0</v>
      </c>
      <c r="Q138" s="233">
        <v>0</v>
      </c>
      <c r="R138" s="233">
        <f>Q138*H138</f>
        <v>0</v>
      </c>
      <c r="S138" s="233">
        <v>0</v>
      </c>
      <c r="T138" s="23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5" t="s">
        <v>182</v>
      </c>
      <c r="AT138" s="235" t="s">
        <v>179</v>
      </c>
      <c r="AU138" s="235" t="s">
        <v>81</v>
      </c>
      <c r="AY138" s="14" t="s">
        <v>137</v>
      </c>
      <c r="BE138" s="236">
        <f>IF(N138="základní",J138,0)</f>
        <v>0</v>
      </c>
      <c r="BF138" s="236">
        <f>IF(N138="snížená",J138,0)</f>
        <v>0</v>
      </c>
      <c r="BG138" s="236">
        <f>IF(N138="zákl. přenesená",J138,0)</f>
        <v>0</v>
      </c>
      <c r="BH138" s="236">
        <f>IF(N138="sníž. přenesená",J138,0)</f>
        <v>0</v>
      </c>
      <c r="BI138" s="236">
        <f>IF(N138="nulová",J138,0)</f>
        <v>0</v>
      </c>
      <c r="BJ138" s="14" t="s">
        <v>81</v>
      </c>
      <c r="BK138" s="236">
        <f>ROUND(I138*H138,2)</f>
        <v>0</v>
      </c>
      <c r="BL138" s="14" t="s">
        <v>182</v>
      </c>
      <c r="BM138" s="235" t="s">
        <v>206</v>
      </c>
    </row>
    <row r="139" s="2" customFormat="1" ht="21.75" customHeight="1">
      <c r="A139" s="35"/>
      <c r="B139" s="36"/>
      <c r="C139" s="251" t="s">
        <v>211</v>
      </c>
      <c r="D139" s="251" t="s">
        <v>179</v>
      </c>
      <c r="E139" s="252" t="s">
        <v>208</v>
      </c>
      <c r="F139" s="253" t="s">
        <v>209</v>
      </c>
      <c r="G139" s="254" t="s">
        <v>141</v>
      </c>
      <c r="H139" s="255">
        <v>2</v>
      </c>
      <c r="I139" s="256"/>
      <c r="J139" s="257">
        <f>ROUND(I139*H139,2)</f>
        <v>0</v>
      </c>
      <c r="K139" s="253" t="s">
        <v>162</v>
      </c>
      <c r="L139" s="41"/>
      <c r="M139" s="258" t="s">
        <v>1</v>
      </c>
      <c r="N139" s="259" t="s">
        <v>38</v>
      </c>
      <c r="O139" s="88"/>
      <c r="P139" s="233">
        <f>O139*H139</f>
        <v>0</v>
      </c>
      <c r="Q139" s="233">
        <v>0</v>
      </c>
      <c r="R139" s="233">
        <f>Q139*H139</f>
        <v>0</v>
      </c>
      <c r="S139" s="233">
        <v>0</v>
      </c>
      <c r="T139" s="23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5" t="s">
        <v>182</v>
      </c>
      <c r="AT139" s="235" t="s">
        <v>179</v>
      </c>
      <c r="AU139" s="235" t="s">
        <v>81</v>
      </c>
      <c r="AY139" s="14" t="s">
        <v>137</v>
      </c>
      <c r="BE139" s="236">
        <f>IF(N139="základní",J139,0)</f>
        <v>0</v>
      </c>
      <c r="BF139" s="236">
        <f>IF(N139="snížená",J139,0)</f>
        <v>0</v>
      </c>
      <c r="BG139" s="236">
        <f>IF(N139="zákl. přenesená",J139,0)</f>
        <v>0</v>
      </c>
      <c r="BH139" s="236">
        <f>IF(N139="sníž. přenesená",J139,0)</f>
        <v>0</v>
      </c>
      <c r="BI139" s="236">
        <f>IF(N139="nulová",J139,0)</f>
        <v>0</v>
      </c>
      <c r="BJ139" s="14" t="s">
        <v>81</v>
      </c>
      <c r="BK139" s="236">
        <f>ROUND(I139*H139,2)</f>
        <v>0</v>
      </c>
      <c r="BL139" s="14" t="s">
        <v>182</v>
      </c>
      <c r="BM139" s="235" t="s">
        <v>210</v>
      </c>
    </row>
    <row r="140" s="2" customFormat="1" ht="111.75" customHeight="1">
      <c r="A140" s="35"/>
      <c r="B140" s="36"/>
      <c r="C140" s="251" t="s">
        <v>216</v>
      </c>
      <c r="D140" s="251" t="s">
        <v>179</v>
      </c>
      <c r="E140" s="252" t="s">
        <v>212</v>
      </c>
      <c r="F140" s="253" t="s">
        <v>213</v>
      </c>
      <c r="G140" s="254" t="s">
        <v>214</v>
      </c>
      <c r="H140" s="255">
        <v>20</v>
      </c>
      <c r="I140" s="256"/>
      <c r="J140" s="257">
        <f>ROUND(I140*H140,2)</f>
        <v>0</v>
      </c>
      <c r="K140" s="253" t="s">
        <v>162</v>
      </c>
      <c r="L140" s="41"/>
      <c r="M140" s="258" t="s">
        <v>1</v>
      </c>
      <c r="N140" s="259" t="s">
        <v>38</v>
      </c>
      <c r="O140" s="88"/>
      <c r="P140" s="233">
        <f>O140*H140</f>
        <v>0</v>
      </c>
      <c r="Q140" s="233">
        <v>0</v>
      </c>
      <c r="R140" s="233">
        <f>Q140*H140</f>
        <v>0</v>
      </c>
      <c r="S140" s="233">
        <v>0</v>
      </c>
      <c r="T140" s="23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5" t="s">
        <v>182</v>
      </c>
      <c r="AT140" s="235" t="s">
        <v>179</v>
      </c>
      <c r="AU140" s="235" t="s">
        <v>81</v>
      </c>
      <c r="AY140" s="14" t="s">
        <v>137</v>
      </c>
      <c r="BE140" s="236">
        <f>IF(N140="základní",J140,0)</f>
        <v>0</v>
      </c>
      <c r="BF140" s="236">
        <f>IF(N140="snížená",J140,0)</f>
        <v>0</v>
      </c>
      <c r="BG140" s="236">
        <f>IF(N140="zákl. přenesená",J140,0)</f>
        <v>0</v>
      </c>
      <c r="BH140" s="236">
        <f>IF(N140="sníž. přenesená",J140,0)</f>
        <v>0</v>
      </c>
      <c r="BI140" s="236">
        <f>IF(N140="nulová",J140,0)</f>
        <v>0</v>
      </c>
      <c r="BJ140" s="14" t="s">
        <v>81</v>
      </c>
      <c r="BK140" s="236">
        <f>ROUND(I140*H140,2)</f>
        <v>0</v>
      </c>
      <c r="BL140" s="14" t="s">
        <v>182</v>
      </c>
      <c r="BM140" s="235" t="s">
        <v>242</v>
      </c>
    </row>
    <row r="141" s="2" customFormat="1" ht="44.25" customHeight="1">
      <c r="A141" s="35"/>
      <c r="B141" s="36"/>
      <c r="C141" s="251" t="s">
        <v>243</v>
      </c>
      <c r="D141" s="251" t="s">
        <v>179</v>
      </c>
      <c r="E141" s="252" t="s">
        <v>217</v>
      </c>
      <c r="F141" s="253" t="s">
        <v>218</v>
      </c>
      <c r="G141" s="254" t="s">
        <v>141</v>
      </c>
      <c r="H141" s="255">
        <v>1</v>
      </c>
      <c r="I141" s="256"/>
      <c r="J141" s="257">
        <f>ROUND(I141*H141,2)</f>
        <v>0</v>
      </c>
      <c r="K141" s="253" t="s">
        <v>162</v>
      </c>
      <c r="L141" s="41"/>
      <c r="M141" s="258" t="s">
        <v>1</v>
      </c>
      <c r="N141" s="259" t="s">
        <v>38</v>
      </c>
      <c r="O141" s="88"/>
      <c r="P141" s="233">
        <f>O141*H141</f>
        <v>0</v>
      </c>
      <c r="Q141" s="233">
        <v>0</v>
      </c>
      <c r="R141" s="233">
        <f>Q141*H141</f>
        <v>0</v>
      </c>
      <c r="S141" s="233">
        <v>0</v>
      </c>
      <c r="T141" s="23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5" t="s">
        <v>182</v>
      </c>
      <c r="AT141" s="235" t="s">
        <v>179</v>
      </c>
      <c r="AU141" s="235" t="s">
        <v>81</v>
      </c>
      <c r="AY141" s="14" t="s">
        <v>137</v>
      </c>
      <c r="BE141" s="236">
        <f>IF(N141="základní",J141,0)</f>
        <v>0</v>
      </c>
      <c r="BF141" s="236">
        <f>IF(N141="snížená",J141,0)</f>
        <v>0</v>
      </c>
      <c r="BG141" s="236">
        <f>IF(N141="zákl. přenesená",J141,0)</f>
        <v>0</v>
      </c>
      <c r="BH141" s="236">
        <f>IF(N141="sníž. přenesená",J141,0)</f>
        <v>0</v>
      </c>
      <c r="BI141" s="236">
        <f>IF(N141="nulová",J141,0)</f>
        <v>0</v>
      </c>
      <c r="BJ141" s="14" t="s">
        <v>81</v>
      </c>
      <c r="BK141" s="236">
        <f>ROUND(I141*H141,2)</f>
        <v>0</v>
      </c>
      <c r="BL141" s="14" t="s">
        <v>182</v>
      </c>
      <c r="BM141" s="235" t="s">
        <v>244</v>
      </c>
    </row>
    <row r="142" s="2" customFormat="1" ht="44.25" customHeight="1">
      <c r="A142" s="35"/>
      <c r="B142" s="36"/>
      <c r="C142" s="223" t="s">
        <v>245</v>
      </c>
      <c r="D142" s="223" t="s">
        <v>138</v>
      </c>
      <c r="E142" s="224" t="s">
        <v>246</v>
      </c>
      <c r="F142" s="225" t="s">
        <v>247</v>
      </c>
      <c r="G142" s="226" t="s">
        <v>141</v>
      </c>
      <c r="H142" s="227">
        <v>8</v>
      </c>
      <c r="I142" s="228"/>
      <c r="J142" s="229">
        <f>ROUND(I142*H142,2)</f>
        <v>0</v>
      </c>
      <c r="K142" s="225" t="s">
        <v>162</v>
      </c>
      <c r="L142" s="230"/>
      <c r="M142" s="231" t="s">
        <v>1</v>
      </c>
      <c r="N142" s="232" t="s">
        <v>38</v>
      </c>
      <c r="O142" s="88"/>
      <c r="P142" s="233">
        <f>O142*H142</f>
        <v>0</v>
      </c>
      <c r="Q142" s="233">
        <v>0</v>
      </c>
      <c r="R142" s="233">
        <f>Q142*H142</f>
        <v>0</v>
      </c>
      <c r="S142" s="233">
        <v>0</v>
      </c>
      <c r="T142" s="23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5" t="s">
        <v>163</v>
      </c>
      <c r="AT142" s="235" t="s">
        <v>138</v>
      </c>
      <c r="AU142" s="235" t="s">
        <v>81</v>
      </c>
      <c r="AY142" s="14" t="s">
        <v>137</v>
      </c>
      <c r="BE142" s="236">
        <f>IF(N142="základní",J142,0)</f>
        <v>0</v>
      </c>
      <c r="BF142" s="236">
        <f>IF(N142="snížená",J142,0)</f>
        <v>0</v>
      </c>
      <c r="BG142" s="236">
        <f>IF(N142="zákl. přenesená",J142,0)</f>
        <v>0</v>
      </c>
      <c r="BH142" s="236">
        <f>IF(N142="sníž. přenesená",J142,0)</f>
        <v>0</v>
      </c>
      <c r="BI142" s="236">
        <f>IF(N142="nulová",J142,0)</f>
        <v>0</v>
      </c>
      <c r="BJ142" s="14" t="s">
        <v>81</v>
      </c>
      <c r="BK142" s="236">
        <f>ROUND(I142*H142,2)</f>
        <v>0</v>
      </c>
      <c r="BL142" s="14" t="s">
        <v>163</v>
      </c>
      <c r="BM142" s="235" t="s">
        <v>288</v>
      </c>
    </row>
    <row r="143" s="2" customFormat="1" ht="44.25" customHeight="1">
      <c r="A143" s="35"/>
      <c r="B143" s="36"/>
      <c r="C143" s="251" t="s">
        <v>7</v>
      </c>
      <c r="D143" s="251" t="s">
        <v>179</v>
      </c>
      <c r="E143" s="252" t="s">
        <v>249</v>
      </c>
      <c r="F143" s="253" t="s">
        <v>250</v>
      </c>
      <c r="G143" s="254" t="s">
        <v>141</v>
      </c>
      <c r="H143" s="255">
        <v>8</v>
      </c>
      <c r="I143" s="256"/>
      <c r="J143" s="257">
        <f>ROUND(I143*H143,2)</f>
        <v>0</v>
      </c>
      <c r="K143" s="253" t="s">
        <v>162</v>
      </c>
      <c r="L143" s="41"/>
      <c r="M143" s="258" t="s">
        <v>1</v>
      </c>
      <c r="N143" s="259" t="s">
        <v>38</v>
      </c>
      <c r="O143" s="88"/>
      <c r="P143" s="233">
        <f>O143*H143</f>
        <v>0</v>
      </c>
      <c r="Q143" s="233">
        <v>0</v>
      </c>
      <c r="R143" s="233">
        <f>Q143*H143</f>
        <v>0</v>
      </c>
      <c r="S143" s="233">
        <v>0</v>
      </c>
      <c r="T143" s="23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5" t="s">
        <v>223</v>
      </c>
      <c r="AT143" s="235" t="s">
        <v>179</v>
      </c>
      <c r="AU143" s="235" t="s">
        <v>81</v>
      </c>
      <c r="AY143" s="14" t="s">
        <v>137</v>
      </c>
      <c r="BE143" s="236">
        <f>IF(N143="základní",J143,0)</f>
        <v>0</v>
      </c>
      <c r="BF143" s="236">
        <f>IF(N143="snížená",J143,0)</f>
        <v>0</v>
      </c>
      <c r="BG143" s="236">
        <f>IF(N143="zákl. přenesená",J143,0)</f>
        <v>0</v>
      </c>
      <c r="BH143" s="236">
        <f>IF(N143="sníž. přenesená",J143,0)</f>
        <v>0</v>
      </c>
      <c r="BI143" s="236">
        <f>IF(N143="nulová",J143,0)</f>
        <v>0</v>
      </c>
      <c r="BJ143" s="14" t="s">
        <v>81</v>
      </c>
      <c r="BK143" s="236">
        <f>ROUND(I143*H143,2)</f>
        <v>0</v>
      </c>
      <c r="BL143" s="14" t="s">
        <v>223</v>
      </c>
      <c r="BM143" s="235" t="s">
        <v>251</v>
      </c>
    </row>
    <row r="144" s="2" customFormat="1" ht="21.75" customHeight="1">
      <c r="A144" s="35"/>
      <c r="B144" s="36"/>
      <c r="C144" s="251" t="s">
        <v>220</v>
      </c>
      <c r="D144" s="251" t="s">
        <v>179</v>
      </c>
      <c r="E144" s="252" t="s">
        <v>252</v>
      </c>
      <c r="F144" s="253" t="s">
        <v>253</v>
      </c>
      <c r="G144" s="254" t="s">
        <v>141</v>
      </c>
      <c r="H144" s="255">
        <v>8</v>
      </c>
      <c r="I144" s="256"/>
      <c r="J144" s="257">
        <f>ROUND(I144*H144,2)</f>
        <v>0</v>
      </c>
      <c r="K144" s="253" t="s">
        <v>162</v>
      </c>
      <c r="L144" s="41"/>
      <c r="M144" s="258" t="s">
        <v>1</v>
      </c>
      <c r="N144" s="259" t="s">
        <v>38</v>
      </c>
      <c r="O144" s="88"/>
      <c r="P144" s="233">
        <f>O144*H144</f>
        <v>0</v>
      </c>
      <c r="Q144" s="233">
        <v>0</v>
      </c>
      <c r="R144" s="233">
        <f>Q144*H144</f>
        <v>0</v>
      </c>
      <c r="S144" s="233">
        <v>0</v>
      </c>
      <c r="T144" s="23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5" t="s">
        <v>223</v>
      </c>
      <c r="AT144" s="235" t="s">
        <v>179</v>
      </c>
      <c r="AU144" s="235" t="s">
        <v>81</v>
      </c>
      <c r="AY144" s="14" t="s">
        <v>137</v>
      </c>
      <c r="BE144" s="236">
        <f>IF(N144="základní",J144,0)</f>
        <v>0</v>
      </c>
      <c r="BF144" s="236">
        <f>IF(N144="snížená",J144,0)</f>
        <v>0</v>
      </c>
      <c r="BG144" s="236">
        <f>IF(N144="zákl. přenesená",J144,0)</f>
        <v>0</v>
      </c>
      <c r="BH144" s="236">
        <f>IF(N144="sníž. přenesená",J144,0)</f>
        <v>0</v>
      </c>
      <c r="BI144" s="236">
        <f>IF(N144="nulová",J144,0)</f>
        <v>0</v>
      </c>
      <c r="BJ144" s="14" t="s">
        <v>81</v>
      </c>
      <c r="BK144" s="236">
        <f>ROUND(I144*H144,2)</f>
        <v>0</v>
      </c>
      <c r="BL144" s="14" t="s">
        <v>223</v>
      </c>
      <c r="BM144" s="235" t="s">
        <v>254</v>
      </c>
    </row>
    <row r="145" s="2" customFormat="1" ht="44.25" customHeight="1">
      <c r="A145" s="35"/>
      <c r="B145" s="36"/>
      <c r="C145" s="251" t="s">
        <v>225</v>
      </c>
      <c r="D145" s="251" t="s">
        <v>179</v>
      </c>
      <c r="E145" s="252" t="s">
        <v>221</v>
      </c>
      <c r="F145" s="253" t="s">
        <v>222</v>
      </c>
      <c r="G145" s="254" t="s">
        <v>214</v>
      </c>
      <c r="H145" s="255">
        <v>8</v>
      </c>
      <c r="I145" s="256"/>
      <c r="J145" s="257">
        <f>ROUND(I145*H145,2)</f>
        <v>0</v>
      </c>
      <c r="K145" s="253" t="s">
        <v>162</v>
      </c>
      <c r="L145" s="41"/>
      <c r="M145" s="258" t="s">
        <v>1</v>
      </c>
      <c r="N145" s="259" t="s">
        <v>38</v>
      </c>
      <c r="O145" s="88"/>
      <c r="P145" s="233">
        <f>O145*H145</f>
        <v>0</v>
      </c>
      <c r="Q145" s="233">
        <v>0</v>
      </c>
      <c r="R145" s="233">
        <f>Q145*H145</f>
        <v>0</v>
      </c>
      <c r="S145" s="233">
        <v>0</v>
      </c>
      <c r="T145" s="23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5" t="s">
        <v>223</v>
      </c>
      <c r="AT145" s="235" t="s">
        <v>179</v>
      </c>
      <c r="AU145" s="235" t="s">
        <v>81</v>
      </c>
      <c r="AY145" s="14" t="s">
        <v>137</v>
      </c>
      <c r="BE145" s="236">
        <f>IF(N145="základní",J145,0)</f>
        <v>0</v>
      </c>
      <c r="BF145" s="236">
        <f>IF(N145="snížená",J145,0)</f>
        <v>0</v>
      </c>
      <c r="BG145" s="236">
        <f>IF(N145="zákl. přenesená",J145,0)</f>
        <v>0</v>
      </c>
      <c r="BH145" s="236">
        <f>IF(N145="sníž. přenesená",J145,0)</f>
        <v>0</v>
      </c>
      <c r="BI145" s="236">
        <f>IF(N145="nulová",J145,0)</f>
        <v>0</v>
      </c>
      <c r="BJ145" s="14" t="s">
        <v>81</v>
      </c>
      <c r="BK145" s="236">
        <f>ROUND(I145*H145,2)</f>
        <v>0</v>
      </c>
      <c r="BL145" s="14" t="s">
        <v>223</v>
      </c>
      <c r="BM145" s="235" t="s">
        <v>224</v>
      </c>
    </row>
    <row r="146" s="2" customFormat="1" ht="89.25" customHeight="1">
      <c r="A146" s="35"/>
      <c r="B146" s="36"/>
      <c r="C146" s="251" t="s">
        <v>255</v>
      </c>
      <c r="D146" s="251" t="s">
        <v>179</v>
      </c>
      <c r="E146" s="252" t="s">
        <v>226</v>
      </c>
      <c r="F146" s="253" t="s">
        <v>227</v>
      </c>
      <c r="G146" s="254" t="s">
        <v>141</v>
      </c>
      <c r="H146" s="255">
        <v>1</v>
      </c>
      <c r="I146" s="256"/>
      <c r="J146" s="257">
        <f>ROUND(I146*H146,2)</f>
        <v>0</v>
      </c>
      <c r="K146" s="253" t="s">
        <v>162</v>
      </c>
      <c r="L146" s="41"/>
      <c r="M146" s="260" t="s">
        <v>1</v>
      </c>
      <c r="N146" s="261" t="s">
        <v>38</v>
      </c>
      <c r="O146" s="262"/>
      <c r="P146" s="263">
        <f>O146*H146</f>
        <v>0</v>
      </c>
      <c r="Q146" s="263">
        <v>0</v>
      </c>
      <c r="R146" s="263">
        <f>Q146*H146</f>
        <v>0</v>
      </c>
      <c r="S146" s="263">
        <v>0</v>
      </c>
      <c r="T146" s="26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5" t="s">
        <v>223</v>
      </c>
      <c r="AT146" s="235" t="s">
        <v>179</v>
      </c>
      <c r="AU146" s="235" t="s">
        <v>81</v>
      </c>
      <c r="AY146" s="14" t="s">
        <v>137</v>
      </c>
      <c r="BE146" s="236">
        <f>IF(N146="základní",J146,0)</f>
        <v>0</v>
      </c>
      <c r="BF146" s="236">
        <f>IF(N146="snížená",J146,0)</f>
        <v>0</v>
      </c>
      <c r="BG146" s="236">
        <f>IF(N146="zákl. přenesená",J146,0)</f>
        <v>0</v>
      </c>
      <c r="BH146" s="236">
        <f>IF(N146="sníž. přenesená",J146,0)</f>
        <v>0</v>
      </c>
      <c r="BI146" s="236">
        <f>IF(N146="nulová",J146,0)</f>
        <v>0</v>
      </c>
      <c r="BJ146" s="14" t="s">
        <v>81</v>
      </c>
      <c r="BK146" s="236">
        <f>ROUND(I146*H146,2)</f>
        <v>0</v>
      </c>
      <c r="BL146" s="14" t="s">
        <v>223</v>
      </c>
      <c r="BM146" s="235" t="s">
        <v>289</v>
      </c>
    </row>
    <row r="147" s="2" customFormat="1" ht="6.96" customHeight="1">
      <c r="A147" s="35"/>
      <c r="B147" s="63"/>
      <c r="C147" s="64"/>
      <c r="D147" s="64"/>
      <c r="E147" s="64"/>
      <c r="F147" s="64"/>
      <c r="G147" s="64"/>
      <c r="H147" s="64"/>
      <c r="I147" s="180"/>
      <c r="J147" s="64"/>
      <c r="K147" s="64"/>
      <c r="L147" s="41"/>
      <c r="M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</sheetData>
  <sheetProtection sheet="1" autoFilter="0" formatColumns="0" formatRows="0" objects="1" scenarios="1" spinCount="100000" saltValue="HgNmlE4hE4LfHTZMSo57BgKC8zlZGo5TTq3Zd3i71Ih0kIuwU0ZQKlS/g+fcETwgv2ymEPP6SChTSdsIB1M2UQ==" hashValue="iumS+oFeL9GSKJdznzz4oOhGPTaR6gfpsGJ6ZeA1f09vvj0ppCtsQRFEGKODi+AUuGPUWEOA425uSsvo+RJBxQ==" algorithmName="SHA-512" password="CC35"/>
  <autoFilter ref="C116:K14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101</v>
      </c>
    </row>
    <row r="3" hidden="1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83</v>
      </c>
    </row>
    <row r="4" hidden="1" s="1" customFormat="1" ht="24.96" customHeight="1">
      <c r="B4" s="17"/>
      <c r="D4" s="137" t="s">
        <v>114</v>
      </c>
      <c r="I4" s="133"/>
      <c r="L4" s="17"/>
      <c r="M4" s="138" t="s">
        <v>10</v>
      </c>
      <c r="AT4" s="14" t="s">
        <v>4</v>
      </c>
    </row>
    <row r="5" hidden="1" s="1" customFormat="1" ht="6.96" customHeight="1">
      <c r="B5" s="17"/>
      <c r="I5" s="133"/>
      <c r="L5" s="17"/>
    </row>
    <row r="6" hidden="1" s="1" customFormat="1" ht="12" customHeight="1">
      <c r="B6" s="17"/>
      <c r="D6" s="139" t="s">
        <v>16</v>
      </c>
      <c r="I6" s="133"/>
      <c r="L6" s="17"/>
    </row>
    <row r="7" hidden="1" s="1" customFormat="1" ht="16.5" customHeight="1">
      <c r="B7" s="17"/>
      <c r="E7" s="140" t="str">
        <f>'Rekapitulace stavby'!K6</f>
        <v>Oprava EOV a osvětlení na trati Karlovy Vary - Kadaň</v>
      </c>
      <c r="F7" s="139"/>
      <c r="G7" s="139"/>
      <c r="H7" s="139"/>
      <c r="I7" s="133"/>
      <c r="L7" s="17"/>
    </row>
    <row r="8" hidden="1" s="2" customFormat="1" ht="12" customHeight="1">
      <c r="A8" s="35"/>
      <c r="B8" s="41"/>
      <c r="C8" s="35"/>
      <c r="D8" s="139" t="s">
        <v>115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42" t="s">
        <v>290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23. 7. 2019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3" t="str">
        <f>IF('Rekapitulace stavby'!E11="","",'Rekapitulace stavby'!E11)</f>
        <v xml:space="preserve"> </v>
      </c>
      <c r="F15" s="35"/>
      <c r="G15" s="35"/>
      <c r="H15" s="35"/>
      <c r="I15" s="144" t="s">
        <v>26</v>
      </c>
      <c r="J15" s="143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9" t="s">
        <v>27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9" t="s">
        <v>29</v>
      </c>
      <c r="E20" s="35"/>
      <c r="F20" s="35"/>
      <c r="G20" s="35"/>
      <c r="H20" s="35"/>
      <c r="I20" s="144" t="s">
        <v>25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3" t="str">
        <f>IF('Rekapitulace stavby'!E17="","",'Rekapitulace stavby'!E17)</f>
        <v xml:space="preserve"> </v>
      </c>
      <c r="F21" s="35"/>
      <c r="G21" s="35"/>
      <c r="H21" s="35"/>
      <c r="I21" s="144" t="s">
        <v>26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9" t="s">
        <v>31</v>
      </c>
      <c r="E23" s="35"/>
      <c r="F23" s="35"/>
      <c r="G23" s="35"/>
      <c r="H23" s="35"/>
      <c r="I23" s="144" t="s">
        <v>25</v>
      </c>
      <c r="J23" s="143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3" t="str">
        <f>IF('Rekapitulace stavby'!E20="","",'Rekapitulace stavby'!E20)</f>
        <v xml:space="preserve"> </v>
      </c>
      <c r="F24" s="35"/>
      <c r="G24" s="35"/>
      <c r="H24" s="35"/>
      <c r="I24" s="144" t="s">
        <v>26</v>
      </c>
      <c r="J24" s="143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9" t="s">
        <v>32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53" t="s">
        <v>33</v>
      </c>
      <c r="E30" s="35"/>
      <c r="F30" s="35"/>
      <c r="G30" s="35"/>
      <c r="H30" s="35"/>
      <c r="I30" s="141"/>
      <c r="J30" s="154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55" t="s">
        <v>35</v>
      </c>
      <c r="G32" s="35"/>
      <c r="H32" s="35"/>
      <c r="I32" s="156" t="s">
        <v>34</v>
      </c>
      <c r="J32" s="15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7" t="s">
        <v>37</v>
      </c>
      <c r="E33" s="139" t="s">
        <v>38</v>
      </c>
      <c r="F33" s="158">
        <f>ROUND((SUM(BE117:BE123)),  2)</f>
        <v>0</v>
      </c>
      <c r="G33" s="35"/>
      <c r="H33" s="35"/>
      <c r="I33" s="159">
        <v>0.20999999999999999</v>
      </c>
      <c r="J33" s="158">
        <f>ROUND(((SUM(BE117:BE123))*I33),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9" t="s">
        <v>39</v>
      </c>
      <c r="F34" s="158">
        <f>ROUND((SUM(BF117:BF123)),  2)</f>
        <v>0</v>
      </c>
      <c r="G34" s="35"/>
      <c r="H34" s="35"/>
      <c r="I34" s="159">
        <v>0.14999999999999999</v>
      </c>
      <c r="J34" s="158">
        <f>ROUND(((SUM(BF117:BF123))*I34),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40</v>
      </c>
      <c r="F35" s="158">
        <f>ROUND((SUM(BG117:BG123)),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41</v>
      </c>
      <c r="F36" s="158">
        <f>ROUND((SUM(BH117:BH123)),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42</v>
      </c>
      <c r="F37" s="158">
        <f>ROUND((SUM(BI117:BI123)),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60"/>
      <c r="D39" s="161" t="s">
        <v>43</v>
      </c>
      <c r="E39" s="162"/>
      <c r="F39" s="162"/>
      <c r="G39" s="163" t="s">
        <v>44</v>
      </c>
      <c r="H39" s="164" t="s">
        <v>45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I41" s="133"/>
      <c r="L41" s="17"/>
    </row>
    <row r="42" hidden="1" s="1" customFormat="1" ht="14.4" customHeight="1">
      <c r="B42" s="17"/>
      <c r="I42" s="133"/>
      <c r="L42" s="17"/>
    </row>
    <row r="43" hidden="1" s="1" customFormat="1" ht="14.4" customHeight="1">
      <c r="B43" s="17"/>
      <c r="I43" s="133"/>
      <c r="L43" s="17"/>
    </row>
    <row r="44" hidden="1" s="1" customFormat="1" ht="14.4" customHeight="1">
      <c r="B44" s="17"/>
      <c r="I44" s="133"/>
      <c r="L44" s="17"/>
    </row>
    <row r="45" hidden="1" s="1" customFormat="1" ht="14.4" customHeight="1">
      <c r="B45" s="17"/>
      <c r="I45" s="133"/>
      <c r="L45" s="17"/>
    </row>
    <row r="46" hidden="1" s="1" customFormat="1" ht="14.4" customHeight="1">
      <c r="B46" s="17"/>
      <c r="I46" s="133"/>
      <c r="L46" s="17"/>
    </row>
    <row r="47" hidden="1" s="1" customFormat="1" ht="14.4" customHeight="1">
      <c r="B47" s="17"/>
      <c r="I47" s="133"/>
      <c r="L47" s="17"/>
    </row>
    <row r="48" hidden="1" s="1" customFormat="1" ht="14.4" customHeight="1">
      <c r="B48" s="17"/>
      <c r="I48" s="133"/>
      <c r="L48" s="17"/>
    </row>
    <row r="49" hidden="1" s="1" customFormat="1" ht="14.4" customHeight="1">
      <c r="B49" s="17"/>
      <c r="I49" s="133"/>
      <c r="L49" s="17"/>
    </row>
    <row r="50" hidden="1" s="2" customFormat="1" ht="14.4" customHeight="1">
      <c r="B50" s="60"/>
      <c r="D50" s="168" t="s">
        <v>46</v>
      </c>
      <c r="E50" s="169"/>
      <c r="F50" s="169"/>
      <c r="G50" s="168" t="s">
        <v>47</v>
      </c>
      <c r="H50" s="169"/>
      <c r="I50" s="170"/>
      <c r="J50" s="169"/>
      <c r="K50" s="169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4"/>
      <c r="J61" s="175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8" t="s">
        <v>50</v>
      </c>
      <c r="E65" s="176"/>
      <c r="F65" s="176"/>
      <c r="G65" s="168" t="s">
        <v>51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4"/>
      <c r="J76" s="175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117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4" t="str">
        <f>E7</f>
        <v>Oprava EOV a osvětlení na trati Karlovy Vary - Kadaň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115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SO 07 - Kotvina - Elektromontáže (ÚOŽI)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144" t="s">
        <v>22</v>
      </c>
      <c r="J89" s="76" t="str">
        <f>IF(J12="","",J12)</f>
        <v>23. 7. 2019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144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144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85" t="s">
        <v>118</v>
      </c>
      <c r="D94" s="186"/>
      <c r="E94" s="186"/>
      <c r="F94" s="186"/>
      <c r="G94" s="186"/>
      <c r="H94" s="186"/>
      <c r="I94" s="187"/>
      <c r="J94" s="188" t="s">
        <v>119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89" t="s">
        <v>120</v>
      </c>
      <c r="D96" s="37"/>
      <c r="E96" s="37"/>
      <c r="F96" s="37"/>
      <c r="G96" s="37"/>
      <c r="H96" s="37"/>
      <c r="I96" s="141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121</v>
      </c>
    </row>
    <row r="97" hidden="1" s="9" customFormat="1" ht="24.96" customHeight="1">
      <c r="A97" s="9"/>
      <c r="B97" s="190"/>
      <c r="C97" s="191"/>
      <c r="D97" s="192" t="s">
        <v>122</v>
      </c>
      <c r="E97" s="193"/>
      <c r="F97" s="193"/>
      <c r="G97" s="193"/>
      <c r="H97" s="193"/>
      <c r="I97" s="194"/>
      <c r="J97" s="195">
        <f>J118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141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180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/>
    <row r="101" hidden="1"/>
    <row r="102" hidden="1"/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183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123</v>
      </c>
      <c r="D104" s="37"/>
      <c r="E104" s="37"/>
      <c r="F104" s="37"/>
      <c r="G104" s="37"/>
      <c r="H104" s="37"/>
      <c r="I104" s="141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141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14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84" t="str">
        <f>E7</f>
        <v>Oprava EOV a osvětlení na trati Karlovy Vary - Kadaň</v>
      </c>
      <c r="F107" s="29"/>
      <c r="G107" s="29"/>
      <c r="H107" s="29"/>
      <c r="I107" s="14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115</v>
      </c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SO 07 - Kotvina - Elektromontáže (ÚOŽI)</v>
      </c>
      <c r="F109" s="37"/>
      <c r="G109" s="37"/>
      <c r="H109" s="37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144" t="s">
        <v>22</v>
      </c>
      <c r="J111" s="76" t="str">
        <f>IF(J12="","",J12)</f>
        <v>23. 7. 2019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144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144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97"/>
      <c r="B116" s="198"/>
      <c r="C116" s="199" t="s">
        <v>124</v>
      </c>
      <c r="D116" s="200" t="s">
        <v>58</v>
      </c>
      <c r="E116" s="200" t="s">
        <v>54</v>
      </c>
      <c r="F116" s="200" t="s">
        <v>55</v>
      </c>
      <c r="G116" s="200" t="s">
        <v>125</v>
      </c>
      <c r="H116" s="200" t="s">
        <v>126</v>
      </c>
      <c r="I116" s="201" t="s">
        <v>127</v>
      </c>
      <c r="J116" s="200" t="s">
        <v>119</v>
      </c>
      <c r="K116" s="202" t="s">
        <v>128</v>
      </c>
      <c r="L116" s="203"/>
      <c r="M116" s="97" t="s">
        <v>1</v>
      </c>
      <c r="N116" s="98" t="s">
        <v>37</v>
      </c>
      <c r="O116" s="98" t="s">
        <v>129</v>
      </c>
      <c r="P116" s="98" t="s">
        <v>130</v>
      </c>
      <c r="Q116" s="98" t="s">
        <v>131</v>
      </c>
      <c r="R116" s="98" t="s">
        <v>132</v>
      </c>
      <c r="S116" s="98" t="s">
        <v>133</v>
      </c>
      <c r="T116" s="99" t="s">
        <v>134</v>
      </c>
      <c r="U116" s="197"/>
      <c r="V116" s="197"/>
      <c r="W116" s="197"/>
      <c r="X116" s="197"/>
      <c r="Y116" s="197"/>
      <c r="Z116" s="197"/>
      <c r="AA116" s="197"/>
      <c r="AB116" s="197"/>
      <c r="AC116" s="197"/>
      <c r="AD116" s="197"/>
      <c r="AE116" s="197"/>
    </row>
    <row r="117" s="2" customFormat="1" ht="22.8" customHeight="1">
      <c r="A117" s="35"/>
      <c r="B117" s="36"/>
      <c r="C117" s="104" t="s">
        <v>135</v>
      </c>
      <c r="D117" s="37"/>
      <c r="E117" s="37"/>
      <c r="F117" s="37"/>
      <c r="G117" s="37"/>
      <c r="H117" s="37"/>
      <c r="I117" s="141"/>
      <c r="J117" s="204">
        <f>BK117</f>
        <v>0</v>
      </c>
      <c r="K117" s="37"/>
      <c r="L117" s="41"/>
      <c r="M117" s="100"/>
      <c r="N117" s="205"/>
      <c r="O117" s="101"/>
      <c r="P117" s="206">
        <f>P118</f>
        <v>0</v>
      </c>
      <c r="Q117" s="101"/>
      <c r="R117" s="206">
        <f>R118</f>
        <v>0</v>
      </c>
      <c r="S117" s="101"/>
      <c r="T117" s="207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121</v>
      </c>
      <c r="BK117" s="208">
        <f>BK118</f>
        <v>0</v>
      </c>
    </row>
    <row r="118" s="11" customFormat="1" ht="25.92" customHeight="1">
      <c r="A118" s="11"/>
      <c r="B118" s="209"/>
      <c r="C118" s="210"/>
      <c r="D118" s="211" t="s">
        <v>72</v>
      </c>
      <c r="E118" s="212" t="s">
        <v>136</v>
      </c>
      <c r="F118" s="212" t="s">
        <v>1</v>
      </c>
      <c r="G118" s="210"/>
      <c r="H118" s="210"/>
      <c r="I118" s="213"/>
      <c r="J118" s="214">
        <f>BK118</f>
        <v>0</v>
      </c>
      <c r="K118" s="210"/>
      <c r="L118" s="215"/>
      <c r="M118" s="216"/>
      <c r="N118" s="217"/>
      <c r="O118" s="217"/>
      <c r="P118" s="218">
        <f>SUM(P119:P123)</f>
        <v>0</v>
      </c>
      <c r="Q118" s="217"/>
      <c r="R118" s="218">
        <f>SUM(R119:R123)</f>
        <v>0</v>
      </c>
      <c r="S118" s="217"/>
      <c r="T118" s="219">
        <f>SUM(T119:T123)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20" t="s">
        <v>81</v>
      </c>
      <c r="AT118" s="221" t="s">
        <v>72</v>
      </c>
      <c r="AU118" s="221" t="s">
        <v>73</v>
      </c>
      <c r="AY118" s="220" t="s">
        <v>137</v>
      </c>
      <c r="BK118" s="222">
        <f>SUM(BK119:BK123)</f>
        <v>0</v>
      </c>
    </row>
    <row r="119" s="2" customFormat="1" ht="44.25" customHeight="1">
      <c r="A119" s="35"/>
      <c r="B119" s="36"/>
      <c r="C119" s="223" t="s">
        <v>81</v>
      </c>
      <c r="D119" s="223" t="s">
        <v>138</v>
      </c>
      <c r="E119" s="224" t="s">
        <v>246</v>
      </c>
      <c r="F119" s="225" t="s">
        <v>247</v>
      </c>
      <c r="G119" s="226" t="s">
        <v>141</v>
      </c>
      <c r="H119" s="227">
        <v>8</v>
      </c>
      <c r="I119" s="228"/>
      <c r="J119" s="229">
        <f>ROUND(I119*H119,2)</f>
        <v>0</v>
      </c>
      <c r="K119" s="225" t="s">
        <v>162</v>
      </c>
      <c r="L119" s="230"/>
      <c r="M119" s="231" t="s">
        <v>1</v>
      </c>
      <c r="N119" s="232" t="s">
        <v>38</v>
      </c>
      <c r="O119" s="88"/>
      <c r="P119" s="233">
        <f>O119*H119</f>
        <v>0</v>
      </c>
      <c r="Q119" s="233">
        <v>0</v>
      </c>
      <c r="R119" s="233">
        <f>Q119*H119</f>
        <v>0</v>
      </c>
      <c r="S119" s="233">
        <v>0</v>
      </c>
      <c r="T119" s="23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35" t="s">
        <v>163</v>
      </c>
      <c r="AT119" s="235" t="s">
        <v>138</v>
      </c>
      <c r="AU119" s="235" t="s">
        <v>81</v>
      </c>
      <c r="AY119" s="14" t="s">
        <v>137</v>
      </c>
      <c r="BE119" s="236">
        <f>IF(N119="základní",J119,0)</f>
        <v>0</v>
      </c>
      <c r="BF119" s="236">
        <f>IF(N119="snížená",J119,0)</f>
        <v>0</v>
      </c>
      <c r="BG119" s="236">
        <f>IF(N119="zákl. přenesená",J119,0)</f>
        <v>0</v>
      </c>
      <c r="BH119" s="236">
        <f>IF(N119="sníž. přenesená",J119,0)</f>
        <v>0</v>
      </c>
      <c r="BI119" s="236">
        <f>IF(N119="nulová",J119,0)</f>
        <v>0</v>
      </c>
      <c r="BJ119" s="14" t="s">
        <v>81</v>
      </c>
      <c r="BK119" s="236">
        <f>ROUND(I119*H119,2)</f>
        <v>0</v>
      </c>
      <c r="BL119" s="14" t="s">
        <v>163</v>
      </c>
      <c r="BM119" s="235" t="s">
        <v>291</v>
      </c>
    </row>
    <row r="120" s="2" customFormat="1" ht="44.25" customHeight="1">
      <c r="A120" s="35"/>
      <c r="B120" s="36"/>
      <c r="C120" s="251" t="s">
        <v>83</v>
      </c>
      <c r="D120" s="251" t="s">
        <v>179</v>
      </c>
      <c r="E120" s="252" t="s">
        <v>249</v>
      </c>
      <c r="F120" s="253" t="s">
        <v>250</v>
      </c>
      <c r="G120" s="254" t="s">
        <v>141</v>
      </c>
      <c r="H120" s="255">
        <v>8</v>
      </c>
      <c r="I120" s="256"/>
      <c r="J120" s="257">
        <f>ROUND(I120*H120,2)</f>
        <v>0</v>
      </c>
      <c r="K120" s="253" t="s">
        <v>162</v>
      </c>
      <c r="L120" s="41"/>
      <c r="M120" s="258" t="s">
        <v>1</v>
      </c>
      <c r="N120" s="259" t="s">
        <v>38</v>
      </c>
      <c r="O120" s="88"/>
      <c r="P120" s="233">
        <f>O120*H120</f>
        <v>0</v>
      </c>
      <c r="Q120" s="233">
        <v>0</v>
      </c>
      <c r="R120" s="233">
        <f>Q120*H120</f>
        <v>0</v>
      </c>
      <c r="S120" s="233">
        <v>0</v>
      </c>
      <c r="T120" s="23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35" t="s">
        <v>223</v>
      </c>
      <c r="AT120" s="235" t="s">
        <v>179</v>
      </c>
      <c r="AU120" s="235" t="s">
        <v>81</v>
      </c>
      <c r="AY120" s="14" t="s">
        <v>137</v>
      </c>
      <c r="BE120" s="236">
        <f>IF(N120="základní",J120,0)</f>
        <v>0</v>
      </c>
      <c r="BF120" s="236">
        <f>IF(N120="snížená",J120,0)</f>
        <v>0</v>
      </c>
      <c r="BG120" s="236">
        <f>IF(N120="zákl. přenesená",J120,0)</f>
        <v>0</v>
      </c>
      <c r="BH120" s="236">
        <f>IF(N120="sníž. přenesená",J120,0)</f>
        <v>0</v>
      </c>
      <c r="BI120" s="236">
        <f>IF(N120="nulová",J120,0)</f>
        <v>0</v>
      </c>
      <c r="BJ120" s="14" t="s">
        <v>81</v>
      </c>
      <c r="BK120" s="236">
        <f>ROUND(I120*H120,2)</f>
        <v>0</v>
      </c>
      <c r="BL120" s="14" t="s">
        <v>223</v>
      </c>
      <c r="BM120" s="235" t="s">
        <v>251</v>
      </c>
    </row>
    <row r="121" s="2" customFormat="1" ht="21.75" customHeight="1">
      <c r="A121" s="35"/>
      <c r="B121" s="36"/>
      <c r="C121" s="251" t="s">
        <v>152</v>
      </c>
      <c r="D121" s="251" t="s">
        <v>179</v>
      </c>
      <c r="E121" s="252" t="s">
        <v>252</v>
      </c>
      <c r="F121" s="253" t="s">
        <v>253</v>
      </c>
      <c r="G121" s="254" t="s">
        <v>141</v>
      </c>
      <c r="H121" s="255">
        <v>8</v>
      </c>
      <c r="I121" s="256"/>
      <c r="J121" s="257">
        <f>ROUND(I121*H121,2)</f>
        <v>0</v>
      </c>
      <c r="K121" s="253" t="s">
        <v>162</v>
      </c>
      <c r="L121" s="41"/>
      <c r="M121" s="258" t="s">
        <v>1</v>
      </c>
      <c r="N121" s="259" t="s">
        <v>38</v>
      </c>
      <c r="O121" s="88"/>
      <c r="P121" s="233">
        <f>O121*H121</f>
        <v>0</v>
      </c>
      <c r="Q121" s="233">
        <v>0</v>
      </c>
      <c r="R121" s="233">
        <f>Q121*H121</f>
        <v>0</v>
      </c>
      <c r="S121" s="233">
        <v>0</v>
      </c>
      <c r="T121" s="23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35" t="s">
        <v>223</v>
      </c>
      <c r="AT121" s="235" t="s">
        <v>179</v>
      </c>
      <c r="AU121" s="235" t="s">
        <v>81</v>
      </c>
      <c r="AY121" s="14" t="s">
        <v>137</v>
      </c>
      <c r="BE121" s="236">
        <f>IF(N121="základní",J121,0)</f>
        <v>0</v>
      </c>
      <c r="BF121" s="236">
        <f>IF(N121="snížená",J121,0)</f>
        <v>0</v>
      </c>
      <c r="BG121" s="236">
        <f>IF(N121="zákl. přenesená",J121,0)</f>
        <v>0</v>
      </c>
      <c r="BH121" s="236">
        <f>IF(N121="sníž. přenesená",J121,0)</f>
        <v>0</v>
      </c>
      <c r="BI121" s="236">
        <f>IF(N121="nulová",J121,0)</f>
        <v>0</v>
      </c>
      <c r="BJ121" s="14" t="s">
        <v>81</v>
      </c>
      <c r="BK121" s="236">
        <f>ROUND(I121*H121,2)</f>
        <v>0</v>
      </c>
      <c r="BL121" s="14" t="s">
        <v>223</v>
      </c>
      <c r="BM121" s="235" t="s">
        <v>254</v>
      </c>
    </row>
    <row r="122" s="2" customFormat="1" ht="44.25" customHeight="1">
      <c r="A122" s="35"/>
      <c r="B122" s="36"/>
      <c r="C122" s="251" t="s">
        <v>144</v>
      </c>
      <c r="D122" s="251" t="s">
        <v>179</v>
      </c>
      <c r="E122" s="252" t="s">
        <v>221</v>
      </c>
      <c r="F122" s="253" t="s">
        <v>222</v>
      </c>
      <c r="G122" s="254" t="s">
        <v>214</v>
      </c>
      <c r="H122" s="255">
        <v>8</v>
      </c>
      <c r="I122" s="256"/>
      <c r="J122" s="257">
        <f>ROUND(I122*H122,2)</f>
        <v>0</v>
      </c>
      <c r="K122" s="253" t="s">
        <v>162</v>
      </c>
      <c r="L122" s="41"/>
      <c r="M122" s="258" t="s">
        <v>1</v>
      </c>
      <c r="N122" s="259" t="s">
        <v>38</v>
      </c>
      <c r="O122" s="88"/>
      <c r="P122" s="233">
        <f>O122*H122</f>
        <v>0</v>
      </c>
      <c r="Q122" s="233">
        <v>0</v>
      </c>
      <c r="R122" s="233">
        <f>Q122*H122</f>
        <v>0</v>
      </c>
      <c r="S122" s="233">
        <v>0</v>
      </c>
      <c r="T122" s="23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35" t="s">
        <v>223</v>
      </c>
      <c r="AT122" s="235" t="s">
        <v>179</v>
      </c>
      <c r="AU122" s="235" t="s">
        <v>81</v>
      </c>
      <c r="AY122" s="14" t="s">
        <v>137</v>
      </c>
      <c r="BE122" s="236">
        <f>IF(N122="základní",J122,0)</f>
        <v>0</v>
      </c>
      <c r="BF122" s="236">
        <f>IF(N122="snížená",J122,0)</f>
        <v>0</v>
      </c>
      <c r="BG122" s="236">
        <f>IF(N122="zákl. přenesená",J122,0)</f>
        <v>0</v>
      </c>
      <c r="BH122" s="236">
        <f>IF(N122="sníž. přenesená",J122,0)</f>
        <v>0</v>
      </c>
      <c r="BI122" s="236">
        <f>IF(N122="nulová",J122,0)</f>
        <v>0</v>
      </c>
      <c r="BJ122" s="14" t="s">
        <v>81</v>
      </c>
      <c r="BK122" s="236">
        <f>ROUND(I122*H122,2)</f>
        <v>0</v>
      </c>
      <c r="BL122" s="14" t="s">
        <v>223</v>
      </c>
      <c r="BM122" s="235" t="s">
        <v>224</v>
      </c>
    </row>
    <row r="123" s="2" customFormat="1" ht="89.25" customHeight="1">
      <c r="A123" s="35"/>
      <c r="B123" s="36"/>
      <c r="C123" s="251" t="s">
        <v>159</v>
      </c>
      <c r="D123" s="251" t="s">
        <v>179</v>
      </c>
      <c r="E123" s="252" t="s">
        <v>292</v>
      </c>
      <c r="F123" s="253" t="s">
        <v>293</v>
      </c>
      <c r="G123" s="254" t="s">
        <v>141</v>
      </c>
      <c r="H123" s="255">
        <v>1</v>
      </c>
      <c r="I123" s="256"/>
      <c r="J123" s="257">
        <f>ROUND(I123*H123,2)</f>
        <v>0</v>
      </c>
      <c r="K123" s="253" t="s">
        <v>162</v>
      </c>
      <c r="L123" s="41"/>
      <c r="M123" s="260" t="s">
        <v>1</v>
      </c>
      <c r="N123" s="261" t="s">
        <v>38</v>
      </c>
      <c r="O123" s="262"/>
      <c r="P123" s="263">
        <f>O123*H123</f>
        <v>0</v>
      </c>
      <c r="Q123" s="263">
        <v>0</v>
      </c>
      <c r="R123" s="263">
        <f>Q123*H123</f>
        <v>0</v>
      </c>
      <c r="S123" s="263">
        <v>0</v>
      </c>
      <c r="T123" s="26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5" t="s">
        <v>223</v>
      </c>
      <c r="AT123" s="235" t="s">
        <v>179</v>
      </c>
      <c r="AU123" s="235" t="s">
        <v>81</v>
      </c>
      <c r="AY123" s="14" t="s">
        <v>137</v>
      </c>
      <c r="BE123" s="236">
        <f>IF(N123="základní",J123,0)</f>
        <v>0</v>
      </c>
      <c r="BF123" s="236">
        <f>IF(N123="snížená",J123,0)</f>
        <v>0</v>
      </c>
      <c r="BG123" s="236">
        <f>IF(N123="zákl. přenesená",J123,0)</f>
        <v>0</v>
      </c>
      <c r="BH123" s="236">
        <f>IF(N123="sníž. přenesená",J123,0)</f>
        <v>0</v>
      </c>
      <c r="BI123" s="236">
        <f>IF(N123="nulová",J123,0)</f>
        <v>0</v>
      </c>
      <c r="BJ123" s="14" t="s">
        <v>81</v>
      </c>
      <c r="BK123" s="236">
        <f>ROUND(I123*H123,2)</f>
        <v>0</v>
      </c>
      <c r="BL123" s="14" t="s">
        <v>223</v>
      </c>
      <c r="BM123" s="235" t="s">
        <v>294</v>
      </c>
    </row>
    <row r="124" s="2" customFormat="1" ht="6.96" customHeight="1">
      <c r="A124" s="35"/>
      <c r="B124" s="63"/>
      <c r="C124" s="64"/>
      <c r="D124" s="64"/>
      <c r="E124" s="64"/>
      <c r="F124" s="64"/>
      <c r="G124" s="64"/>
      <c r="H124" s="64"/>
      <c r="I124" s="180"/>
      <c r="J124" s="64"/>
      <c r="K124" s="64"/>
      <c r="L124" s="41"/>
      <c r="M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</sheetData>
  <sheetProtection sheet="1" autoFilter="0" formatColumns="0" formatRows="0" objects="1" scenarios="1" spinCount="100000" saltValue="JQFABWh2xo6/G1+4JkflIjdP95enDxXDXNScAmYzXYxLYZuctyA6yuVTiVjomZErHFsVP0suy0RKpPaGy943RQ==" hashValue="UN8xEVgtmfiGg4BGyx53vKcF6hm/sDTzg/Gu0qqZDe7w6viJ+1uLMh7A01lWsp633SSTze0p+J4oxstslf1Bsg==" algorithmName="SHA-512" password="CC35"/>
  <autoFilter ref="C116:K12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104</v>
      </c>
    </row>
    <row r="3" hidden="1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83</v>
      </c>
    </row>
    <row r="4" hidden="1" s="1" customFormat="1" ht="24.96" customHeight="1">
      <c r="B4" s="17"/>
      <c r="D4" s="137" t="s">
        <v>114</v>
      </c>
      <c r="I4" s="133"/>
      <c r="L4" s="17"/>
      <c r="M4" s="138" t="s">
        <v>10</v>
      </c>
      <c r="AT4" s="14" t="s">
        <v>4</v>
      </c>
    </row>
    <row r="5" hidden="1" s="1" customFormat="1" ht="6.96" customHeight="1">
      <c r="B5" s="17"/>
      <c r="I5" s="133"/>
      <c r="L5" s="17"/>
    </row>
    <row r="6" hidden="1" s="1" customFormat="1" ht="12" customHeight="1">
      <c r="B6" s="17"/>
      <c r="D6" s="139" t="s">
        <v>16</v>
      </c>
      <c r="I6" s="133"/>
      <c r="L6" s="17"/>
    </row>
    <row r="7" hidden="1" s="1" customFormat="1" ht="16.5" customHeight="1">
      <c r="B7" s="17"/>
      <c r="E7" s="140" t="str">
        <f>'Rekapitulace stavby'!K6</f>
        <v>Oprava EOV a osvětlení na trati Karlovy Vary - Kadaň</v>
      </c>
      <c r="F7" s="139"/>
      <c r="G7" s="139"/>
      <c r="H7" s="139"/>
      <c r="I7" s="133"/>
      <c r="L7" s="17"/>
    </row>
    <row r="8" hidden="1" s="2" customFormat="1" ht="12" customHeight="1">
      <c r="A8" s="35"/>
      <c r="B8" s="41"/>
      <c r="C8" s="35"/>
      <c r="D8" s="139" t="s">
        <v>115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42" t="s">
        <v>295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23. 7. 2019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3" t="str">
        <f>IF('Rekapitulace stavby'!E11="","",'Rekapitulace stavby'!E11)</f>
        <v xml:space="preserve"> </v>
      </c>
      <c r="F15" s="35"/>
      <c r="G15" s="35"/>
      <c r="H15" s="35"/>
      <c r="I15" s="144" t="s">
        <v>26</v>
      </c>
      <c r="J15" s="143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9" t="s">
        <v>27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9" t="s">
        <v>29</v>
      </c>
      <c r="E20" s="35"/>
      <c r="F20" s="35"/>
      <c r="G20" s="35"/>
      <c r="H20" s="35"/>
      <c r="I20" s="144" t="s">
        <v>25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3" t="str">
        <f>IF('Rekapitulace stavby'!E17="","",'Rekapitulace stavby'!E17)</f>
        <v xml:space="preserve"> </v>
      </c>
      <c r="F21" s="35"/>
      <c r="G21" s="35"/>
      <c r="H21" s="35"/>
      <c r="I21" s="144" t="s">
        <v>26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9" t="s">
        <v>31</v>
      </c>
      <c r="E23" s="35"/>
      <c r="F23" s="35"/>
      <c r="G23" s="35"/>
      <c r="H23" s="35"/>
      <c r="I23" s="144" t="s">
        <v>25</v>
      </c>
      <c r="J23" s="143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3" t="str">
        <f>IF('Rekapitulace stavby'!E20="","",'Rekapitulace stavby'!E20)</f>
        <v xml:space="preserve"> </v>
      </c>
      <c r="F24" s="35"/>
      <c r="G24" s="35"/>
      <c r="H24" s="35"/>
      <c r="I24" s="144" t="s">
        <v>26</v>
      </c>
      <c r="J24" s="143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9" t="s">
        <v>32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53" t="s">
        <v>33</v>
      </c>
      <c r="E30" s="35"/>
      <c r="F30" s="35"/>
      <c r="G30" s="35"/>
      <c r="H30" s="35"/>
      <c r="I30" s="141"/>
      <c r="J30" s="154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55" t="s">
        <v>35</v>
      </c>
      <c r="G32" s="35"/>
      <c r="H32" s="35"/>
      <c r="I32" s="156" t="s">
        <v>34</v>
      </c>
      <c r="J32" s="15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7" t="s">
        <v>37</v>
      </c>
      <c r="E33" s="139" t="s">
        <v>38</v>
      </c>
      <c r="F33" s="158">
        <f>ROUND((SUM(BE117:BE143)),  2)</f>
        <v>0</v>
      </c>
      <c r="G33" s="35"/>
      <c r="H33" s="35"/>
      <c r="I33" s="159">
        <v>0.20999999999999999</v>
      </c>
      <c r="J33" s="158">
        <f>ROUND(((SUM(BE117:BE143))*I33),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9" t="s">
        <v>39</v>
      </c>
      <c r="F34" s="158">
        <f>ROUND((SUM(BF117:BF143)),  2)</f>
        <v>0</v>
      </c>
      <c r="G34" s="35"/>
      <c r="H34" s="35"/>
      <c r="I34" s="159">
        <v>0.14999999999999999</v>
      </c>
      <c r="J34" s="158">
        <f>ROUND(((SUM(BF117:BF143))*I34),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40</v>
      </c>
      <c r="F35" s="158">
        <f>ROUND((SUM(BG117:BG143)),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41</v>
      </c>
      <c r="F36" s="158">
        <f>ROUND((SUM(BH117:BH143)),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42</v>
      </c>
      <c r="F37" s="158">
        <f>ROUND((SUM(BI117:BI143)),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60"/>
      <c r="D39" s="161" t="s">
        <v>43</v>
      </c>
      <c r="E39" s="162"/>
      <c r="F39" s="162"/>
      <c r="G39" s="163" t="s">
        <v>44</v>
      </c>
      <c r="H39" s="164" t="s">
        <v>45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I41" s="133"/>
      <c r="L41" s="17"/>
    </row>
    <row r="42" hidden="1" s="1" customFormat="1" ht="14.4" customHeight="1">
      <c r="B42" s="17"/>
      <c r="I42" s="133"/>
      <c r="L42" s="17"/>
    </row>
    <row r="43" hidden="1" s="1" customFormat="1" ht="14.4" customHeight="1">
      <c r="B43" s="17"/>
      <c r="I43" s="133"/>
      <c r="L43" s="17"/>
    </row>
    <row r="44" hidden="1" s="1" customFormat="1" ht="14.4" customHeight="1">
      <c r="B44" s="17"/>
      <c r="I44" s="133"/>
      <c r="L44" s="17"/>
    </row>
    <row r="45" hidden="1" s="1" customFormat="1" ht="14.4" customHeight="1">
      <c r="B45" s="17"/>
      <c r="I45" s="133"/>
      <c r="L45" s="17"/>
    </row>
    <row r="46" hidden="1" s="1" customFormat="1" ht="14.4" customHeight="1">
      <c r="B46" s="17"/>
      <c r="I46" s="133"/>
      <c r="L46" s="17"/>
    </row>
    <row r="47" hidden="1" s="1" customFormat="1" ht="14.4" customHeight="1">
      <c r="B47" s="17"/>
      <c r="I47" s="133"/>
      <c r="L47" s="17"/>
    </row>
    <row r="48" hidden="1" s="1" customFormat="1" ht="14.4" customHeight="1">
      <c r="B48" s="17"/>
      <c r="I48" s="133"/>
      <c r="L48" s="17"/>
    </row>
    <row r="49" hidden="1" s="1" customFormat="1" ht="14.4" customHeight="1">
      <c r="B49" s="17"/>
      <c r="I49" s="133"/>
      <c r="L49" s="17"/>
    </row>
    <row r="50" hidden="1" s="2" customFormat="1" ht="14.4" customHeight="1">
      <c r="B50" s="60"/>
      <c r="D50" s="168" t="s">
        <v>46</v>
      </c>
      <c r="E50" s="169"/>
      <c r="F50" s="169"/>
      <c r="G50" s="168" t="s">
        <v>47</v>
      </c>
      <c r="H50" s="169"/>
      <c r="I50" s="170"/>
      <c r="J50" s="169"/>
      <c r="K50" s="169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4"/>
      <c r="J61" s="175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8" t="s">
        <v>50</v>
      </c>
      <c r="E65" s="176"/>
      <c r="F65" s="176"/>
      <c r="G65" s="168" t="s">
        <v>51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4"/>
      <c r="J76" s="175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117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4" t="str">
        <f>E7</f>
        <v>Oprava EOV a osvětlení na trati Karlovy Vary - Kadaň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115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SO 08 - Perštějn n/O - Elektromontáže (ÚOŽI)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144" t="s">
        <v>22</v>
      </c>
      <c r="J89" s="76" t="str">
        <f>IF(J12="","",J12)</f>
        <v>23. 7. 2019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144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144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85" t="s">
        <v>118</v>
      </c>
      <c r="D94" s="186"/>
      <c r="E94" s="186"/>
      <c r="F94" s="186"/>
      <c r="G94" s="186"/>
      <c r="H94" s="186"/>
      <c r="I94" s="187"/>
      <c r="J94" s="188" t="s">
        <v>119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89" t="s">
        <v>120</v>
      </c>
      <c r="D96" s="37"/>
      <c r="E96" s="37"/>
      <c r="F96" s="37"/>
      <c r="G96" s="37"/>
      <c r="H96" s="37"/>
      <c r="I96" s="141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121</v>
      </c>
    </row>
    <row r="97" hidden="1" s="9" customFormat="1" ht="24.96" customHeight="1">
      <c r="A97" s="9"/>
      <c r="B97" s="190"/>
      <c r="C97" s="191"/>
      <c r="D97" s="192" t="s">
        <v>122</v>
      </c>
      <c r="E97" s="193"/>
      <c r="F97" s="193"/>
      <c r="G97" s="193"/>
      <c r="H97" s="193"/>
      <c r="I97" s="194"/>
      <c r="J97" s="195">
        <f>J118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141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180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/>
    <row r="101" hidden="1"/>
    <row r="102" hidden="1"/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183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123</v>
      </c>
      <c r="D104" s="37"/>
      <c r="E104" s="37"/>
      <c r="F104" s="37"/>
      <c r="G104" s="37"/>
      <c r="H104" s="37"/>
      <c r="I104" s="141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141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14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84" t="str">
        <f>E7</f>
        <v>Oprava EOV a osvětlení na trati Karlovy Vary - Kadaň</v>
      </c>
      <c r="F107" s="29"/>
      <c r="G107" s="29"/>
      <c r="H107" s="29"/>
      <c r="I107" s="14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115</v>
      </c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SO 08 - Perštějn n/O - Elektromontáže (ÚOŽI)</v>
      </c>
      <c r="F109" s="37"/>
      <c r="G109" s="37"/>
      <c r="H109" s="37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144" t="s">
        <v>22</v>
      </c>
      <c r="J111" s="76" t="str">
        <f>IF(J12="","",J12)</f>
        <v>23. 7. 2019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144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144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97"/>
      <c r="B116" s="198"/>
      <c r="C116" s="199" t="s">
        <v>124</v>
      </c>
      <c r="D116" s="200" t="s">
        <v>58</v>
      </c>
      <c r="E116" s="200" t="s">
        <v>54</v>
      </c>
      <c r="F116" s="200" t="s">
        <v>55</v>
      </c>
      <c r="G116" s="200" t="s">
        <v>125</v>
      </c>
      <c r="H116" s="200" t="s">
        <v>126</v>
      </c>
      <c r="I116" s="201" t="s">
        <v>127</v>
      </c>
      <c r="J116" s="200" t="s">
        <v>119</v>
      </c>
      <c r="K116" s="202" t="s">
        <v>128</v>
      </c>
      <c r="L116" s="203"/>
      <c r="M116" s="97" t="s">
        <v>1</v>
      </c>
      <c r="N116" s="98" t="s">
        <v>37</v>
      </c>
      <c r="O116" s="98" t="s">
        <v>129</v>
      </c>
      <c r="P116" s="98" t="s">
        <v>130</v>
      </c>
      <c r="Q116" s="98" t="s">
        <v>131</v>
      </c>
      <c r="R116" s="98" t="s">
        <v>132</v>
      </c>
      <c r="S116" s="98" t="s">
        <v>133</v>
      </c>
      <c r="T116" s="99" t="s">
        <v>134</v>
      </c>
      <c r="U116" s="197"/>
      <c r="V116" s="197"/>
      <c r="W116" s="197"/>
      <c r="X116" s="197"/>
      <c r="Y116" s="197"/>
      <c r="Z116" s="197"/>
      <c r="AA116" s="197"/>
      <c r="AB116" s="197"/>
      <c r="AC116" s="197"/>
      <c r="AD116" s="197"/>
      <c r="AE116" s="197"/>
    </row>
    <row r="117" s="2" customFormat="1" ht="22.8" customHeight="1">
      <c r="A117" s="35"/>
      <c r="B117" s="36"/>
      <c r="C117" s="104" t="s">
        <v>135</v>
      </c>
      <c r="D117" s="37"/>
      <c r="E117" s="37"/>
      <c r="F117" s="37"/>
      <c r="G117" s="37"/>
      <c r="H117" s="37"/>
      <c r="I117" s="141"/>
      <c r="J117" s="204">
        <f>BK117</f>
        <v>0</v>
      </c>
      <c r="K117" s="37"/>
      <c r="L117" s="41"/>
      <c r="M117" s="100"/>
      <c r="N117" s="205"/>
      <c r="O117" s="101"/>
      <c r="P117" s="206">
        <f>P118</f>
        <v>0</v>
      </c>
      <c r="Q117" s="101"/>
      <c r="R117" s="206">
        <f>R118</f>
        <v>0</v>
      </c>
      <c r="S117" s="101"/>
      <c r="T117" s="207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121</v>
      </c>
      <c r="BK117" s="208">
        <f>BK118</f>
        <v>0</v>
      </c>
    </row>
    <row r="118" s="11" customFormat="1" ht="25.92" customHeight="1">
      <c r="A118" s="11"/>
      <c r="B118" s="209"/>
      <c r="C118" s="210"/>
      <c r="D118" s="211" t="s">
        <v>72</v>
      </c>
      <c r="E118" s="212" t="s">
        <v>136</v>
      </c>
      <c r="F118" s="212" t="s">
        <v>1</v>
      </c>
      <c r="G118" s="210"/>
      <c r="H118" s="210"/>
      <c r="I118" s="213"/>
      <c r="J118" s="214">
        <f>BK118</f>
        <v>0</v>
      </c>
      <c r="K118" s="210"/>
      <c r="L118" s="215"/>
      <c r="M118" s="216"/>
      <c r="N118" s="217"/>
      <c r="O118" s="217"/>
      <c r="P118" s="218">
        <f>SUM(P119:P143)</f>
        <v>0</v>
      </c>
      <c r="Q118" s="217"/>
      <c r="R118" s="218">
        <f>SUM(R119:R143)</f>
        <v>0</v>
      </c>
      <c r="S118" s="217"/>
      <c r="T118" s="219">
        <f>SUM(T119:T143)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20" t="s">
        <v>81</v>
      </c>
      <c r="AT118" s="221" t="s">
        <v>72</v>
      </c>
      <c r="AU118" s="221" t="s">
        <v>73</v>
      </c>
      <c r="AY118" s="220" t="s">
        <v>137</v>
      </c>
      <c r="BK118" s="222">
        <f>SUM(BK119:BK143)</f>
        <v>0</v>
      </c>
    </row>
    <row r="119" s="2" customFormat="1" ht="33" customHeight="1">
      <c r="A119" s="35"/>
      <c r="B119" s="36"/>
      <c r="C119" s="223" t="s">
        <v>81</v>
      </c>
      <c r="D119" s="223" t="s">
        <v>138</v>
      </c>
      <c r="E119" s="224" t="s">
        <v>230</v>
      </c>
      <c r="F119" s="225" t="s">
        <v>231</v>
      </c>
      <c r="G119" s="226" t="s">
        <v>141</v>
      </c>
      <c r="H119" s="227">
        <v>1</v>
      </c>
      <c r="I119" s="228"/>
      <c r="J119" s="229">
        <f>ROUND(I119*H119,2)</f>
        <v>0</v>
      </c>
      <c r="K119" s="225" t="s">
        <v>162</v>
      </c>
      <c r="L119" s="230"/>
      <c r="M119" s="231" t="s">
        <v>1</v>
      </c>
      <c r="N119" s="232" t="s">
        <v>38</v>
      </c>
      <c r="O119" s="88"/>
      <c r="P119" s="233">
        <f>O119*H119</f>
        <v>0</v>
      </c>
      <c r="Q119" s="233">
        <v>0</v>
      </c>
      <c r="R119" s="233">
        <f>Q119*H119</f>
        <v>0</v>
      </c>
      <c r="S119" s="233">
        <v>0</v>
      </c>
      <c r="T119" s="23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35" t="s">
        <v>163</v>
      </c>
      <c r="AT119" s="235" t="s">
        <v>138</v>
      </c>
      <c r="AU119" s="235" t="s">
        <v>81</v>
      </c>
      <c r="AY119" s="14" t="s">
        <v>137</v>
      </c>
      <c r="BE119" s="236">
        <f>IF(N119="základní",J119,0)</f>
        <v>0</v>
      </c>
      <c r="BF119" s="236">
        <f>IF(N119="snížená",J119,0)</f>
        <v>0</v>
      </c>
      <c r="BG119" s="236">
        <f>IF(N119="zákl. přenesená",J119,0)</f>
        <v>0</v>
      </c>
      <c r="BH119" s="236">
        <f>IF(N119="sníž. přenesená",J119,0)</f>
        <v>0</v>
      </c>
      <c r="BI119" s="236">
        <f>IF(N119="nulová",J119,0)</f>
        <v>0</v>
      </c>
      <c r="BJ119" s="14" t="s">
        <v>81</v>
      </c>
      <c r="BK119" s="236">
        <f>ROUND(I119*H119,2)</f>
        <v>0</v>
      </c>
      <c r="BL119" s="14" t="s">
        <v>163</v>
      </c>
      <c r="BM119" s="235" t="s">
        <v>232</v>
      </c>
    </row>
    <row r="120" s="2" customFormat="1">
      <c r="A120" s="35"/>
      <c r="B120" s="36"/>
      <c r="C120" s="37"/>
      <c r="D120" s="237" t="s">
        <v>146</v>
      </c>
      <c r="E120" s="37"/>
      <c r="F120" s="238" t="s">
        <v>296</v>
      </c>
      <c r="G120" s="37"/>
      <c r="H120" s="37"/>
      <c r="I120" s="141"/>
      <c r="J120" s="37"/>
      <c r="K120" s="37"/>
      <c r="L120" s="41"/>
      <c r="M120" s="239"/>
      <c r="N120" s="240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146</v>
      </c>
      <c r="AU120" s="14" t="s">
        <v>81</v>
      </c>
    </row>
    <row r="121" s="2" customFormat="1" ht="21.75" customHeight="1">
      <c r="A121" s="35"/>
      <c r="B121" s="36"/>
      <c r="C121" s="223" t="s">
        <v>83</v>
      </c>
      <c r="D121" s="223" t="s">
        <v>138</v>
      </c>
      <c r="E121" s="224" t="s">
        <v>148</v>
      </c>
      <c r="F121" s="225" t="s">
        <v>149</v>
      </c>
      <c r="G121" s="226" t="s">
        <v>141</v>
      </c>
      <c r="H121" s="227">
        <v>1</v>
      </c>
      <c r="I121" s="228"/>
      <c r="J121" s="229">
        <f>ROUND(I121*H121,2)</f>
        <v>0</v>
      </c>
      <c r="K121" s="225" t="s">
        <v>162</v>
      </c>
      <c r="L121" s="230"/>
      <c r="M121" s="231" t="s">
        <v>1</v>
      </c>
      <c r="N121" s="232" t="s">
        <v>38</v>
      </c>
      <c r="O121" s="88"/>
      <c r="P121" s="233">
        <f>O121*H121</f>
        <v>0</v>
      </c>
      <c r="Q121" s="233">
        <v>0</v>
      </c>
      <c r="R121" s="233">
        <f>Q121*H121</f>
        <v>0</v>
      </c>
      <c r="S121" s="233">
        <v>0</v>
      </c>
      <c r="T121" s="23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35" t="s">
        <v>143</v>
      </c>
      <c r="AT121" s="235" t="s">
        <v>138</v>
      </c>
      <c r="AU121" s="235" t="s">
        <v>81</v>
      </c>
      <c r="AY121" s="14" t="s">
        <v>137</v>
      </c>
      <c r="BE121" s="236">
        <f>IF(N121="základní",J121,0)</f>
        <v>0</v>
      </c>
      <c r="BF121" s="236">
        <f>IF(N121="snížená",J121,0)</f>
        <v>0</v>
      </c>
      <c r="BG121" s="236">
        <f>IF(N121="zákl. přenesená",J121,0)</f>
        <v>0</v>
      </c>
      <c r="BH121" s="236">
        <f>IF(N121="sníž. přenesená",J121,0)</f>
        <v>0</v>
      </c>
      <c r="BI121" s="236">
        <f>IF(N121="nulová",J121,0)</f>
        <v>0</v>
      </c>
      <c r="BJ121" s="14" t="s">
        <v>81</v>
      </c>
      <c r="BK121" s="236">
        <f>ROUND(I121*H121,2)</f>
        <v>0</v>
      </c>
      <c r="BL121" s="14" t="s">
        <v>144</v>
      </c>
      <c r="BM121" s="235" t="s">
        <v>150</v>
      </c>
    </row>
    <row r="122" s="2" customFormat="1">
      <c r="A122" s="35"/>
      <c r="B122" s="36"/>
      <c r="C122" s="37"/>
      <c r="D122" s="237" t="s">
        <v>146</v>
      </c>
      <c r="E122" s="37"/>
      <c r="F122" s="238" t="s">
        <v>238</v>
      </c>
      <c r="G122" s="37"/>
      <c r="H122" s="37"/>
      <c r="I122" s="141"/>
      <c r="J122" s="37"/>
      <c r="K122" s="37"/>
      <c r="L122" s="41"/>
      <c r="M122" s="239"/>
      <c r="N122" s="240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146</v>
      </c>
      <c r="AU122" s="14" t="s">
        <v>81</v>
      </c>
    </row>
    <row r="123" s="2" customFormat="1" ht="21.75" customHeight="1">
      <c r="A123" s="35"/>
      <c r="B123" s="36"/>
      <c r="C123" s="223" t="s">
        <v>152</v>
      </c>
      <c r="D123" s="223" t="s">
        <v>138</v>
      </c>
      <c r="E123" s="224" t="s">
        <v>153</v>
      </c>
      <c r="F123" s="225" t="s">
        <v>154</v>
      </c>
      <c r="G123" s="226" t="s">
        <v>141</v>
      </c>
      <c r="H123" s="227">
        <v>1</v>
      </c>
      <c r="I123" s="228"/>
      <c r="J123" s="229">
        <f>ROUND(I123*H123,2)</f>
        <v>0</v>
      </c>
      <c r="K123" s="225" t="s">
        <v>162</v>
      </c>
      <c r="L123" s="230"/>
      <c r="M123" s="231" t="s">
        <v>1</v>
      </c>
      <c r="N123" s="232" t="s">
        <v>38</v>
      </c>
      <c r="O123" s="88"/>
      <c r="P123" s="233">
        <f>O123*H123</f>
        <v>0</v>
      </c>
      <c r="Q123" s="233">
        <v>0</v>
      </c>
      <c r="R123" s="233">
        <f>Q123*H123</f>
        <v>0</v>
      </c>
      <c r="S123" s="233">
        <v>0</v>
      </c>
      <c r="T123" s="23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5" t="s">
        <v>143</v>
      </c>
      <c r="AT123" s="235" t="s">
        <v>138</v>
      </c>
      <c r="AU123" s="235" t="s">
        <v>81</v>
      </c>
      <c r="AY123" s="14" t="s">
        <v>137</v>
      </c>
      <c r="BE123" s="236">
        <f>IF(N123="základní",J123,0)</f>
        <v>0</v>
      </c>
      <c r="BF123" s="236">
        <f>IF(N123="snížená",J123,0)</f>
        <v>0</v>
      </c>
      <c r="BG123" s="236">
        <f>IF(N123="zákl. přenesená",J123,0)</f>
        <v>0</v>
      </c>
      <c r="BH123" s="236">
        <f>IF(N123="sníž. přenesená",J123,0)</f>
        <v>0</v>
      </c>
      <c r="BI123" s="236">
        <f>IF(N123="nulová",J123,0)</f>
        <v>0</v>
      </c>
      <c r="BJ123" s="14" t="s">
        <v>81</v>
      </c>
      <c r="BK123" s="236">
        <f>ROUND(I123*H123,2)</f>
        <v>0</v>
      </c>
      <c r="BL123" s="14" t="s">
        <v>144</v>
      </c>
      <c r="BM123" s="235" t="s">
        <v>155</v>
      </c>
    </row>
    <row r="124" s="2" customFormat="1" ht="21.75" customHeight="1">
      <c r="A124" s="35"/>
      <c r="B124" s="36"/>
      <c r="C124" s="223" t="s">
        <v>144</v>
      </c>
      <c r="D124" s="223" t="s">
        <v>138</v>
      </c>
      <c r="E124" s="224" t="s">
        <v>156</v>
      </c>
      <c r="F124" s="225" t="s">
        <v>157</v>
      </c>
      <c r="G124" s="226" t="s">
        <v>141</v>
      </c>
      <c r="H124" s="227">
        <v>1</v>
      </c>
      <c r="I124" s="228"/>
      <c r="J124" s="229">
        <f>ROUND(I124*H124,2)</f>
        <v>0</v>
      </c>
      <c r="K124" s="225" t="s">
        <v>162</v>
      </c>
      <c r="L124" s="230"/>
      <c r="M124" s="231" t="s">
        <v>1</v>
      </c>
      <c r="N124" s="232" t="s">
        <v>38</v>
      </c>
      <c r="O124" s="88"/>
      <c r="P124" s="233">
        <f>O124*H124</f>
        <v>0</v>
      </c>
      <c r="Q124" s="233">
        <v>0</v>
      </c>
      <c r="R124" s="233">
        <f>Q124*H124</f>
        <v>0</v>
      </c>
      <c r="S124" s="233">
        <v>0</v>
      </c>
      <c r="T124" s="23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5" t="s">
        <v>143</v>
      </c>
      <c r="AT124" s="235" t="s">
        <v>138</v>
      </c>
      <c r="AU124" s="235" t="s">
        <v>81</v>
      </c>
      <c r="AY124" s="14" t="s">
        <v>137</v>
      </c>
      <c r="BE124" s="236">
        <f>IF(N124="základní",J124,0)</f>
        <v>0</v>
      </c>
      <c r="BF124" s="236">
        <f>IF(N124="snížená",J124,0)</f>
        <v>0</v>
      </c>
      <c r="BG124" s="236">
        <f>IF(N124="zákl. přenesená",J124,0)</f>
        <v>0</v>
      </c>
      <c r="BH124" s="236">
        <f>IF(N124="sníž. přenesená",J124,0)</f>
        <v>0</v>
      </c>
      <c r="BI124" s="236">
        <f>IF(N124="nulová",J124,0)</f>
        <v>0</v>
      </c>
      <c r="BJ124" s="14" t="s">
        <v>81</v>
      </c>
      <c r="BK124" s="236">
        <f>ROUND(I124*H124,2)</f>
        <v>0</v>
      </c>
      <c r="BL124" s="14" t="s">
        <v>144</v>
      </c>
      <c r="BM124" s="235" t="s">
        <v>158</v>
      </c>
    </row>
    <row r="125" s="2" customFormat="1" ht="21.75" customHeight="1">
      <c r="A125" s="35"/>
      <c r="B125" s="36"/>
      <c r="C125" s="223" t="s">
        <v>159</v>
      </c>
      <c r="D125" s="223" t="s">
        <v>138</v>
      </c>
      <c r="E125" s="224" t="s">
        <v>160</v>
      </c>
      <c r="F125" s="225" t="s">
        <v>161</v>
      </c>
      <c r="G125" s="226" t="s">
        <v>141</v>
      </c>
      <c r="H125" s="227">
        <v>1</v>
      </c>
      <c r="I125" s="228"/>
      <c r="J125" s="229">
        <f>ROUND(I125*H125,2)</f>
        <v>0</v>
      </c>
      <c r="K125" s="225" t="s">
        <v>162</v>
      </c>
      <c r="L125" s="230"/>
      <c r="M125" s="231" t="s">
        <v>1</v>
      </c>
      <c r="N125" s="232" t="s">
        <v>38</v>
      </c>
      <c r="O125" s="88"/>
      <c r="P125" s="233">
        <f>O125*H125</f>
        <v>0</v>
      </c>
      <c r="Q125" s="233">
        <v>0</v>
      </c>
      <c r="R125" s="233">
        <f>Q125*H125</f>
        <v>0</v>
      </c>
      <c r="S125" s="233">
        <v>0</v>
      </c>
      <c r="T125" s="23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5" t="s">
        <v>163</v>
      </c>
      <c r="AT125" s="235" t="s">
        <v>138</v>
      </c>
      <c r="AU125" s="235" t="s">
        <v>81</v>
      </c>
      <c r="AY125" s="14" t="s">
        <v>137</v>
      </c>
      <c r="BE125" s="236">
        <f>IF(N125="základní",J125,0)</f>
        <v>0</v>
      </c>
      <c r="BF125" s="236">
        <f>IF(N125="snížená",J125,0)</f>
        <v>0</v>
      </c>
      <c r="BG125" s="236">
        <f>IF(N125="zákl. přenesená",J125,0)</f>
        <v>0</v>
      </c>
      <c r="BH125" s="236">
        <f>IF(N125="sníž. přenesená",J125,0)</f>
        <v>0</v>
      </c>
      <c r="BI125" s="236">
        <f>IF(N125="nulová",J125,0)</f>
        <v>0</v>
      </c>
      <c r="BJ125" s="14" t="s">
        <v>81</v>
      </c>
      <c r="BK125" s="236">
        <f>ROUND(I125*H125,2)</f>
        <v>0</v>
      </c>
      <c r="BL125" s="14" t="s">
        <v>163</v>
      </c>
      <c r="BM125" s="235" t="s">
        <v>297</v>
      </c>
    </row>
    <row r="126" s="2" customFormat="1" ht="21.75" customHeight="1">
      <c r="A126" s="35"/>
      <c r="B126" s="36"/>
      <c r="C126" s="223" t="s">
        <v>165</v>
      </c>
      <c r="D126" s="223" t="s">
        <v>138</v>
      </c>
      <c r="E126" s="224" t="s">
        <v>166</v>
      </c>
      <c r="F126" s="225" t="s">
        <v>167</v>
      </c>
      <c r="G126" s="226" t="s">
        <v>141</v>
      </c>
      <c r="H126" s="227">
        <v>1</v>
      </c>
      <c r="I126" s="228"/>
      <c r="J126" s="229">
        <f>ROUND(I126*H126,2)</f>
        <v>0</v>
      </c>
      <c r="K126" s="225" t="s">
        <v>162</v>
      </c>
      <c r="L126" s="230"/>
      <c r="M126" s="231" t="s">
        <v>1</v>
      </c>
      <c r="N126" s="232" t="s">
        <v>38</v>
      </c>
      <c r="O126" s="88"/>
      <c r="P126" s="233">
        <f>O126*H126</f>
        <v>0</v>
      </c>
      <c r="Q126" s="233">
        <v>0</v>
      </c>
      <c r="R126" s="233">
        <f>Q126*H126</f>
        <v>0</v>
      </c>
      <c r="S126" s="233">
        <v>0</v>
      </c>
      <c r="T126" s="23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5" t="s">
        <v>143</v>
      </c>
      <c r="AT126" s="235" t="s">
        <v>138</v>
      </c>
      <c r="AU126" s="235" t="s">
        <v>81</v>
      </c>
      <c r="AY126" s="14" t="s">
        <v>137</v>
      </c>
      <c r="BE126" s="236">
        <f>IF(N126="základní",J126,0)</f>
        <v>0</v>
      </c>
      <c r="BF126" s="236">
        <f>IF(N126="snížená",J126,0)</f>
        <v>0</v>
      </c>
      <c r="BG126" s="236">
        <f>IF(N126="zákl. přenesená",J126,0)</f>
        <v>0</v>
      </c>
      <c r="BH126" s="236">
        <f>IF(N126="sníž. přenesená",J126,0)</f>
        <v>0</v>
      </c>
      <c r="BI126" s="236">
        <f>IF(N126="nulová",J126,0)</f>
        <v>0</v>
      </c>
      <c r="BJ126" s="14" t="s">
        <v>81</v>
      </c>
      <c r="BK126" s="236">
        <f>ROUND(I126*H126,2)</f>
        <v>0</v>
      </c>
      <c r="BL126" s="14" t="s">
        <v>144</v>
      </c>
      <c r="BM126" s="235" t="s">
        <v>168</v>
      </c>
    </row>
    <row r="127" s="2" customFormat="1" ht="21.75" customHeight="1">
      <c r="A127" s="35"/>
      <c r="B127" s="36"/>
      <c r="C127" s="223" t="s">
        <v>169</v>
      </c>
      <c r="D127" s="223" t="s">
        <v>138</v>
      </c>
      <c r="E127" s="224" t="s">
        <v>170</v>
      </c>
      <c r="F127" s="225" t="s">
        <v>171</v>
      </c>
      <c r="G127" s="226" t="s">
        <v>141</v>
      </c>
      <c r="H127" s="227">
        <v>1</v>
      </c>
      <c r="I127" s="228"/>
      <c r="J127" s="229">
        <f>ROUND(I127*H127,2)</f>
        <v>0</v>
      </c>
      <c r="K127" s="225" t="s">
        <v>162</v>
      </c>
      <c r="L127" s="230"/>
      <c r="M127" s="231" t="s">
        <v>1</v>
      </c>
      <c r="N127" s="232" t="s">
        <v>38</v>
      </c>
      <c r="O127" s="88"/>
      <c r="P127" s="233">
        <f>O127*H127</f>
        <v>0</v>
      </c>
      <c r="Q127" s="233">
        <v>0</v>
      </c>
      <c r="R127" s="233">
        <f>Q127*H127</f>
        <v>0</v>
      </c>
      <c r="S127" s="233">
        <v>0</v>
      </c>
      <c r="T127" s="23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5" t="s">
        <v>143</v>
      </c>
      <c r="AT127" s="235" t="s">
        <v>138</v>
      </c>
      <c r="AU127" s="235" t="s">
        <v>81</v>
      </c>
      <c r="AY127" s="14" t="s">
        <v>137</v>
      </c>
      <c r="BE127" s="236">
        <f>IF(N127="základní",J127,0)</f>
        <v>0</v>
      </c>
      <c r="BF127" s="236">
        <f>IF(N127="snížená",J127,0)</f>
        <v>0</v>
      </c>
      <c r="BG127" s="236">
        <f>IF(N127="zákl. přenesená",J127,0)</f>
        <v>0</v>
      </c>
      <c r="BH127" s="236">
        <f>IF(N127="sníž. přenesená",J127,0)</f>
        <v>0</v>
      </c>
      <c r="BI127" s="236">
        <f>IF(N127="nulová",J127,0)</f>
        <v>0</v>
      </c>
      <c r="BJ127" s="14" t="s">
        <v>81</v>
      </c>
      <c r="BK127" s="236">
        <f>ROUND(I127*H127,2)</f>
        <v>0</v>
      </c>
      <c r="BL127" s="14" t="s">
        <v>144</v>
      </c>
      <c r="BM127" s="235" t="s">
        <v>172</v>
      </c>
    </row>
    <row r="128" s="2" customFormat="1" ht="21.75" customHeight="1">
      <c r="A128" s="35"/>
      <c r="B128" s="36"/>
      <c r="C128" s="223" t="s">
        <v>143</v>
      </c>
      <c r="D128" s="223" t="s">
        <v>138</v>
      </c>
      <c r="E128" s="224" t="s">
        <v>173</v>
      </c>
      <c r="F128" s="225" t="s">
        <v>174</v>
      </c>
      <c r="G128" s="226" t="s">
        <v>141</v>
      </c>
      <c r="H128" s="227">
        <v>4</v>
      </c>
      <c r="I128" s="228"/>
      <c r="J128" s="229">
        <f>ROUND(I128*H128,2)</f>
        <v>0</v>
      </c>
      <c r="K128" s="225" t="s">
        <v>162</v>
      </c>
      <c r="L128" s="230"/>
      <c r="M128" s="231" t="s">
        <v>1</v>
      </c>
      <c r="N128" s="232" t="s">
        <v>38</v>
      </c>
      <c r="O128" s="88"/>
      <c r="P128" s="233">
        <f>O128*H128</f>
        <v>0</v>
      </c>
      <c r="Q128" s="233">
        <v>0</v>
      </c>
      <c r="R128" s="233">
        <f>Q128*H128</f>
        <v>0</v>
      </c>
      <c r="S128" s="233">
        <v>0</v>
      </c>
      <c r="T128" s="23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5" t="s">
        <v>143</v>
      </c>
      <c r="AT128" s="235" t="s">
        <v>138</v>
      </c>
      <c r="AU128" s="235" t="s">
        <v>81</v>
      </c>
      <c r="AY128" s="14" t="s">
        <v>137</v>
      </c>
      <c r="BE128" s="236">
        <f>IF(N128="základní",J128,0)</f>
        <v>0</v>
      </c>
      <c r="BF128" s="236">
        <f>IF(N128="snížená",J128,0)</f>
        <v>0</v>
      </c>
      <c r="BG128" s="236">
        <f>IF(N128="zákl. přenesená",J128,0)</f>
        <v>0</v>
      </c>
      <c r="BH128" s="236">
        <f>IF(N128="sníž. přenesená",J128,0)</f>
        <v>0</v>
      </c>
      <c r="BI128" s="236">
        <f>IF(N128="nulová",J128,0)</f>
        <v>0</v>
      </c>
      <c r="BJ128" s="14" t="s">
        <v>81</v>
      </c>
      <c r="BK128" s="236">
        <f>ROUND(I128*H128,2)</f>
        <v>0</v>
      </c>
      <c r="BL128" s="14" t="s">
        <v>144</v>
      </c>
      <c r="BM128" s="235" t="s">
        <v>175</v>
      </c>
    </row>
    <row r="129" s="2" customFormat="1" ht="21.75" customHeight="1">
      <c r="A129" s="35"/>
      <c r="B129" s="36"/>
      <c r="C129" s="251" t="s">
        <v>178</v>
      </c>
      <c r="D129" s="251" t="s">
        <v>179</v>
      </c>
      <c r="E129" s="252" t="s">
        <v>180</v>
      </c>
      <c r="F129" s="253" t="s">
        <v>181</v>
      </c>
      <c r="G129" s="254" t="s">
        <v>141</v>
      </c>
      <c r="H129" s="255">
        <v>1</v>
      </c>
      <c r="I129" s="256"/>
      <c r="J129" s="257">
        <f>ROUND(I129*H129,2)</f>
        <v>0</v>
      </c>
      <c r="K129" s="253" t="s">
        <v>162</v>
      </c>
      <c r="L129" s="41"/>
      <c r="M129" s="258" t="s">
        <v>1</v>
      </c>
      <c r="N129" s="259" t="s">
        <v>38</v>
      </c>
      <c r="O129" s="88"/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5" t="s">
        <v>182</v>
      </c>
      <c r="AT129" s="235" t="s">
        <v>179</v>
      </c>
      <c r="AU129" s="235" t="s">
        <v>81</v>
      </c>
      <c r="AY129" s="14" t="s">
        <v>137</v>
      </c>
      <c r="BE129" s="236">
        <f>IF(N129="základní",J129,0)</f>
        <v>0</v>
      </c>
      <c r="BF129" s="236">
        <f>IF(N129="snížená",J129,0)</f>
        <v>0</v>
      </c>
      <c r="BG129" s="236">
        <f>IF(N129="zákl. přenesená",J129,0)</f>
        <v>0</v>
      </c>
      <c r="BH129" s="236">
        <f>IF(N129="sníž. přenesená",J129,0)</f>
        <v>0</v>
      </c>
      <c r="BI129" s="236">
        <f>IF(N129="nulová",J129,0)</f>
        <v>0</v>
      </c>
      <c r="BJ129" s="14" t="s">
        <v>81</v>
      </c>
      <c r="BK129" s="236">
        <f>ROUND(I129*H129,2)</f>
        <v>0</v>
      </c>
      <c r="BL129" s="14" t="s">
        <v>182</v>
      </c>
      <c r="BM129" s="235" t="s">
        <v>183</v>
      </c>
    </row>
    <row r="130" s="2" customFormat="1" ht="21.75" customHeight="1">
      <c r="A130" s="35"/>
      <c r="B130" s="36"/>
      <c r="C130" s="251" t="s">
        <v>184</v>
      </c>
      <c r="D130" s="251" t="s">
        <v>179</v>
      </c>
      <c r="E130" s="252" t="s">
        <v>185</v>
      </c>
      <c r="F130" s="253" t="s">
        <v>186</v>
      </c>
      <c r="G130" s="254" t="s">
        <v>141</v>
      </c>
      <c r="H130" s="255">
        <v>1</v>
      </c>
      <c r="I130" s="256"/>
      <c r="J130" s="257">
        <f>ROUND(I130*H130,2)</f>
        <v>0</v>
      </c>
      <c r="K130" s="253" t="s">
        <v>162</v>
      </c>
      <c r="L130" s="41"/>
      <c r="M130" s="258" t="s">
        <v>1</v>
      </c>
      <c r="N130" s="259" t="s">
        <v>38</v>
      </c>
      <c r="O130" s="88"/>
      <c r="P130" s="233">
        <f>O130*H130</f>
        <v>0</v>
      </c>
      <c r="Q130" s="233">
        <v>0</v>
      </c>
      <c r="R130" s="233">
        <f>Q130*H130</f>
        <v>0</v>
      </c>
      <c r="S130" s="233">
        <v>0</v>
      </c>
      <c r="T130" s="23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5" t="s">
        <v>182</v>
      </c>
      <c r="AT130" s="235" t="s">
        <v>179</v>
      </c>
      <c r="AU130" s="235" t="s">
        <v>81</v>
      </c>
      <c r="AY130" s="14" t="s">
        <v>137</v>
      </c>
      <c r="BE130" s="236">
        <f>IF(N130="základní",J130,0)</f>
        <v>0</v>
      </c>
      <c r="BF130" s="236">
        <f>IF(N130="snížená",J130,0)</f>
        <v>0</v>
      </c>
      <c r="BG130" s="236">
        <f>IF(N130="zákl. přenesená",J130,0)</f>
        <v>0</v>
      </c>
      <c r="BH130" s="236">
        <f>IF(N130="sníž. přenesená",J130,0)</f>
        <v>0</v>
      </c>
      <c r="BI130" s="236">
        <f>IF(N130="nulová",J130,0)</f>
        <v>0</v>
      </c>
      <c r="BJ130" s="14" t="s">
        <v>81</v>
      </c>
      <c r="BK130" s="236">
        <f>ROUND(I130*H130,2)</f>
        <v>0</v>
      </c>
      <c r="BL130" s="14" t="s">
        <v>182</v>
      </c>
      <c r="BM130" s="235" t="s">
        <v>187</v>
      </c>
    </row>
    <row r="131" s="2" customFormat="1" ht="21.75" customHeight="1">
      <c r="A131" s="35"/>
      <c r="B131" s="36"/>
      <c r="C131" s="251" t="s">
        <v>188</v>
      </c>
      <c r="D131" s="251" t="s">
        <v>179</v>
      </c>
      <c r="E131" s="252" t="s">
        <v>189</v>
      </c>
      <c r="F131" s="253" t="s">
        <v>190</v>
      </c>
      <c r="G131" s="254" t="s">
        <v>141</v>
      </c>
      <c r="H131" s="255">
        <v>1</v>
      </c>
      <c r="I131" s="256"/>
      <c r="J131" s="257">
        <f>ROUND(I131*H131,2)</f>
        <v>0</v>
      </c>
      <c r="K131" s="253" t="s">
        <v>162</v>
      </c>
      <c r="L131" s="41"/>
      <c r="M131" s="258" t="s">
        <v>1</v>
      </c>
      <c r="N131" s="259" t="s">
        <v>38</v>
      </c>
      <c r="O131" s="88"/>
      <c r="P131" s="233">
        <f>O131*H131</f>
        <v>0</v>
      </c>
      <c r="Q131" s="233">
        <v>0</v>
      </c>
      <c r="R131" s="233">
        <f>Q131*H131</f>
        <v>0</v>
      </c>
      <c r="S131" s="233">
        <v>0</v>
      </c>
      <c r="T131" s="23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5" t="s">
        <v>182</v>
      </c>
      <c r="AT131" s="235" t="s">
        <v>179</v>
      </c>
      <c r="AU131" s="235" t="s">
        <v>81</v>
      </c>
      <c r="AY131" s="14" t="s">
        <v>137</v>
      </c>
      <c r="BE131" s="236">
        <f>IF(N131="základní",J131,0)</f>
        <v>0</v>
      </c>
      <c r="BF131" s="236">
        <f>IF(N131="snížená",J131,0)</f>
        <v>0</v>
      </c>
      <c r="BG131" s="236">
        <f>IF(N131="zákl. přenesená",J131,0)</f>
        <v>0</v>
      </c>
      <c r="BH131" s="236">
        <f>IF(N131="sníž. přenesená",J131,0)</f>
        <v>0</v>
      </c>
      <c r="BI131" s="236">
        <f>IF(N131="nulová",J131,0)</f>
        <v>0</v>
      </c>
      <c r="BJ131" s="14" t="s">
        <v>81</v>
      </c>
      <c r="BK131" s="236">
        <f>ROUND(I131*H131,2)</f>
        <v>0</v>
      </c>
      <c r="BL131" s="14" t="s">
        <v>182</v>
      </c>
      <c r="BM131" s="235" t="s">
        <v>298</v>
      </c>
    </row>
    <row r="132" s="2" customFormat="1" ht="44.25" customHeight="1">
      <c r="A132" s="35"/>
      <c r="B132" s="36"/>
      <c r="C132" s="251" t="s">
        <v>192</v>
      </c>
      <c r="D132" s="251" t="s">
        <v>179</v>
      </c>
      <c r="E132" s="252" t="s">
        <v>193</v>
      </c>
      <c r="F132" s="253" t="s">
        <v>194</v>
      </c>
      <c r="G132" s="254" t="s">
        <v>141</v>
      </c>
      <c r="H132" s="255">
        <v>1</v>
      </c>
      <c r="I132" s="256"/>
      <c r="J132" s="257">
        <f>ROUND(I132*H132,2)</f>
        <v>0</v>
      </c>
      <c r="K132" s="253" t="s">
        <v>162</v>
      </c>
      <c r="L132" s="41"/>
      <c r="M132" s="258" t="s">
        <v>1</v>
      </c>
      <c r="N132" s="259" t="s">
        <v>38</v>
      </c>
      <c r="O132" s="88"/>
      <c r="P132" s="233">
        <f>O132*H132</f>
        <v>0</v>
      </c>
      <c r="Q132" s="233">
        <v>0</v>
      </c>
      <c r="R132" s="233">
        <f>Q132*H132</f>
        <v>0</v>
      </c>
      <c r="S132" s="233">
        <v>0</v>
      </c>
      <c r="T132" s="23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5" t="s">
        <v>144</v>
      </c>
      <c r="AT132" s="235" t="s">
        <v>179</v>
      </c>
      <c r="AU132" s="235" t="s">
        <v>81</v>
      </c>
      <c r="AY132" s="14" t="s">
        <v>137</v>
      </c>
      <c r="BE132" s="236">
        <f>IF(N132="základní",J132,0)</f>
        <v>0</v>
      </c>
      <c r="BF132" s="236">
        <f>IF(N132="snížená",J132,0)</f>
        <v>0</v>
      </c>
      <c r="BG132" s="236">
        <f>IF(N132="zákl. přenesená",J132,0)</f>
        <v>0</v>
      </c>
      <c r="BH132" s="236">
        <f>IF(N132="sníž. přenesená",J132,0)</f>
        <v>0</v>
      </c>
      <c r="BI132" s="236">
        <f>IF(N132="nulová",J132,0)</f>
        <v>0</v>
      </c>
      <c r="BJ132" s="14" t="s">
        <v>81</v>
      </c>
      <c r="BK132" s="236">
        <f>ROUND(I132*H132,2)</f>
        <v>0</v>
      </c>
      <c r="BL132" s="14" t="s">
        <v>144</v>
      </c>
      <c r="BM132" s="235" t="s">
        <v>195</v>
      </c>
    </row>
    <row r="133" s="2" customFormat="1" ht="44.25" customHeight="1">
      <c r="A133" s="35"/>
      <c r="B133" s="36"/>
      <c r="C133" s="251" t="s">
        <v>196</v>
      </c>
      <c r="D133" s="251" t="s">
        <v>179</v>
      </c>
      <c r="E133" s="252" t="s">
        <v>197</v>
      </c>
      <c r="F133" s="253" t="s">
        <v>198</v>
      </c>
      <c r="G133" s="254" t="s">
        <v>141</v>
      </c>
      <c r="H133" s="255">
        <v>4</v>
      </c>
      <c r="I133" s="256"/>
      <c r="J133" s="257">
        <f>ROUND(I133*H133,2)</f>
        <v>0</v>
      </c>
      <c r="K133" s="253" t="s">
        <v>162</v>
      </c>
      <c r="L133" s="41"/>
      <c r="M133" s="258" t="s">
        <v>1</v>
      </c>
      <c r="N133" s="259" t="s">
        <v>38</v>
      </c>
      <c r="O133" s="88"/>
      <c r="P133" s="233">
        <f>O133*H133</f>
        <v>0</v>
      </c>
      <c r="Q133" s="233">
        <v>0</v>
      </c>
      <c r="R133" s="233">
        <f>Q133*H133</f>
        <v>0</v>
      </c>
      <c r="S133" s="233">
        <v>0</v>
      </c>
      <c r="T133" s="23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5" t="s">
        <v>182</v>
      </c>
      <c r="AT133" s="235" t="s">
        <v>179</v>
      </c>
      <c r="AU133" s="235" t="s">
        <v>81</v>
      </c>
      <c r="AY133" s="14" t="s">
        <v>137</v>
      </c>
      <c r="BE133" s="236">
        <f>IF(N133="základní",J133,0)</f>
        <v>0</v>
      </c>
      <c r="BF133" s="236">
        <f>IF(N133="snížená",J133,0)</f>
        <v>0</v>
      </c>
      <c r="BG133" s="236">
        <f>IF(N133="zákl. přenesená",J133,0)</f>
        <v>0</v>
      </c>
      <c r="BH133" s="236">
        <f>IF(N133="sníž. přenesená",J133,0)</f>
        <v>0</v>
      </c>
      <c r="BI133" s="236">
        <f>IF(N133="nulová",J133,0)</f>
        <v>0</v>
      </c>
      <c r="BJ133" s="14" t="s">
        <v>81</v>
      </c>
      <c r="BK133" s="236">
        <f>ROUND(I133*H133,2)</f>
        <v>0</v>
      </c>
      <c r="BL133" s="14" t="s">
        <v>182</v>
      </c>
      <c r="BM133" s="235" t="s">
        <v>199</v>
      </c>
    </row>
    <row r="134" s="2" customFormat="1" ht="55.5" customHeight="1">
      <c r="A134" s="35"/>
      <c r="B134" s="36"/>
      <c r="C134" s="251" t="s">
        <v>200</v>
      </c>
      <c r="D134" s="251" t="s">
        <v>179</v>
      </c>
      <c r="E134" s="252" t="s">
        <v>201</v>
      </c>
      <c r="F134" s="253" t="s">
        <v>202</v>
      </c>
      <c r="G134" s="254" t="s">
        <v>141</v>
      </c>
      <c r="H134" s="255">
        <v>1</v>
      </c>
      <c r="I134" s="256"/>
      <c r="J134" s="257">
        <f>ROUND(I134*H134,2)</f>
        <v>0</v>
      </c>
      <c r="K134" s="253" t="s">
        <v>162</v>
      </c>
      <c r="L134" s="41"/>
      <c r="M134" s="258" t="s">
        <v>1</v>
      </c>
      <c r="N134" s="259" t="s">
        <v>38</v>
      </c>
      <c r="O134" s="88"/>
      <c r="P134" s="233">
        <f>O134*H134</f>
        <v>0</v>
      </c>
      <c r="Q134" s="233">
        <v>0</v>
      </c>
      <c r="R134" s="233">
        <f>Q134*H134</f>
        <v>0</v>
      </c>
      <c r="S134" s="233">
        <v>0</v>
      </c>
      <c r="T134" s="23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5" t="s">
        <v>182</v>
      </c>
      <c r="AT134" s="235" t="s">
        <v>179</v>
      </c>
      <c r="AU134" s="235" t="s">
        <v>81</v>
      </c>
      <c r="AY134" s="14" t="s">
        <v>137</v>
      </c>
      <c r="BE134" s="236">
        <f>IF(N134="základní",J134,0)</f>
        <v>0</v>
      </c>
      <c r="BF134" s="236">
        <f>IF(N134="snížená",J134,0)</f>
        <v>0</v>
      </c>
      <c r="BG134" s="236">
        <f>IF(N134="zákl. přenesená",J134,0)</f>
        <v>0</v>
      </c>
      <c r="BH134" s="236">
        <f>IF(N134="sníž. přenesená",J134,0)</f>
        <v>0</v>
      </c>
      <c r="BI134" s="236">
        <f>IF(N134="nulová",J134,0)</f>
        <v>0</v>
      </c>
      <c r="BJ134" s="14" t="s">
        <v>81</v>
      </c>
      <c r="BK134" s="236">
        <f>ROUND(I134*H134,2)</f>
        <v>0</v>
      </c>
      <c r="BL134" s="14" t="s">
        <v>182</v>
      </c>
      <c r="BM134" s="235" t="s">
        <v>203</v>
      </c>
    </row>
    <row r="135" s="2" customFormat="1" ht="21.75" customHeight="1">
      <c r="A135" s="35"/>
      <c r="B135" s="36"/>
      <c r="C135" s="251" t="s">
        <v>8</v>
      </c>
      <c r="D135" s="251" t="s">
        <v>179</v>
      </c>
      <c r="E135" s="252" t="s">
        <v>204</v>
      </c>
      <c r="F135" s="253" t="s">
        <v>205</v>
      </c>
      <c r="G135" s="254" t="s">
        <v>141</v>
      </c>
      <c r="H135" s="255">
        <v>1</v>
      </c>
      <c r="I135" s="256"/>
      <c r="J135" s="257">
        <f>ROUND(I135*H135,2)</f>
        <v>0</v>
      </c>
      <c r="K135" s="253" t="s">
        <v>162</v>
      </c>
      <c r="L135" s="41"/>
      <c r="M135" s="258" t="s">
        <v>1</v>
      </c>
      <c r="N135" s="259" t="s">
        <v>38</v>
      </c>
      <c r="O135" s="88"/>
      <c r="P135" s="233">
        <f>O135*H135</f>
        <v>0</v>
      </c>
      <c r="Q135" s="233">
        <v>0</v>
      </c>
      <c r="R135" s="233">
        <f>Q135*H135</f>
        <v>0</v>
      </c>
      <c r="S135" s="233">
        <v>0</v>
      </c>
      <c r="T135" s="23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5" t="s">
        <v>182</v>
      </c>
      <c r="AT135" s="235" t="s">
        <v>179</v>
      </c>
      <c r="AU135" s="235" t="s">
        <v>81</v>
      </c>
      <c r="AY135" s="14" t="s">
        <v>137</v>
      </c>
      <c r="BE135" s="236">
        <f>IF(N135="základní",J135,0)</f>
        <v>0</v>
      </c>
      <c r="BF135" s="236">
        <f>IF(N135="snížená",J135,0)</f>
        <v>0</v>
      </c>
      <c r="BG135" s="236">
        <f>IF(N135="zákl. přenesená",J135,0)</f>
        <v>0</v>
      </c>
      <c r="BH135" s="236">
        <f>IF(N135="sníž. přenesená",J135,0)</f>
        <v>0</v>
      </c>
      <c r="BI135" s="236">
        <f>IF(N135="nulová",J135,0)</f>
        <v>0</v>
      </c>
      <c r="BJ135" s="14" t="s">
        <v>81</v>
      </c>
      <c r="BK135" s="236">
        <f>ROUND(I135*H135,2)</f>
        <v>0</v>
      </c>
      <c r="BL135" s="14" t="s">
        <v>182</v>
      </c>
      <c r="BM135" s="235" t="s">
        <v>206</v>
      </c>
    </row>
    <row r="136" s="2" customFormat="1" ht="21.75" customHeight="1">
      <c r="A136" s="35"/>
      <c r="B136" s="36"/>
      <c r="C136" s="251" t="s">
        <v>207</v>
      </c>
      <c r="D136" s="251" t="s">
        <v>179</v>
      </c>
      <c r="E136" s="252" t="s">
        <v>208</v>
      </c>
      <c r="F136" s="253" t="s">
        <v>209</v>
      </c>
      <c r="G136" s="254" t="s">
        <v>141</v>
      </c>
      <c r="H136" s="255">
        <v>1</v>
      </c>
      <c r="I136" s="256"/>
      <c r="J136" s="257">
        <f>ROUND(I136*H136,2)</f>
        <v>0</v>
      </c>
      <c r="K136" s="253" t="s">
        <v>162</v>
      </c>
      <c r="L136" s="41"/>
      <c r="M136" s="258" t="s">
        <v>1</v>
      </c>
      <c r="N136" s="259" t="s">
        <v>38</v>
      </c>
      <c r="O136" s="88"/>
      <c r="P136" s="233">
        <f>O136*H136</f>
        <v>0</v>
      </c>
      <c r="Q136" s="233">
        <v>0</v>
      </c>
      <c r="R136" s="233">
        <f>Q136*H136</f>
        <v>0</v>
      </c>
      <c r="S136" s="233">
        <v>0</v>
      </c>
      <c r="T136" s="23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5" t="s">
        <v>182</v>
      </c>
      <c r="AT136" s="235" t="s">
        <v>179</v>
      </c>
      <c r="AU136" s="235" t="s">
        <v>81</v>
      </c>
      <c r="AY136" s="14" t="s">
        <v>137</v>
      </c>
      <c r="BE136" s="236">
        <f>IF(N136="základní",J136,0)</f>
        <v>0</v>
      </c>
      <c r="BF136" s="236">
        <f>IF(N136="snížená",J136,0)</f>
        <v>0</v>
      </c>
      <c r="BG136" s="236">
        <f>IF(N136="zákl. přenesená",J136,0)</f>
        <v>0</v>
      </c>
      <c r="BH136" s="236">
        <f>IF(N136="sníž. přenesená",J136,0)</f>
        <v>0</v>
      </c>
      <c r="BI136" s="236">
        <f>IF(N136="nulová",J136,0)</f>
        <v>0</v>
      </c>
      <c r="BJ136" s="14" t="s">
        <v>81</v>
      </c>
      <c r="BK136" s="236">
        <f>ROUND(I136*H136,2)</f>
        <v>0</v>
      </c>
      <c r="BL136" s="14" t="s">
        <v>182</v>
      </c>
      <c r="BM136" s="235" t="s">
        <v>210</v>
      </c>
    </row>
    <row r="137" s="2" customFormat="1" ht="111.75" customHeight="1">
      <c r="A137" s="35"/>
      <c r="B137" s="36"/>
      <c r="C137" s="251" t="s">
        <v>211</v>
      </c>
      <c r="D137" s="251" t="s">
        <v>179</v>
      </c>
      <c r="E137" s="252" t="s">
        <v>212</v>
      </c>
      <c r="F137" s="253" t="s">
        <v>213</v>
      </c>
      <c r="G137" s="254" t="s">
        <v>214</v>
      </c>
      <c r="H137" s="255">
        <v>20</v>
      </c>
      <c r="I137" s="256"/>
      <c r="J137" s="257">
        <f>ROUND(I137*H137,2)</f>
        <v>0</v>
      </c>
      <c r="K137" s="253" t="s">
        <v>162</v>
      </c>
      <c r="L137" s="41"/>
      <c r="M137" s="258" t="s">
        <v>1</v>
      </c>
      <c r="N137" s="259" t="s">
        <v>38</v>
      </c>
      <c r="O137" s="88"/>
      <c r="P137" s="233">
        <f>O137*H137</f>
        <v>0</v>
      </c>
      <c r="Q137" s="233">
        <v>0</v>
      </c>
      <c r="R137" s="233">
        <f>Q137*H137</f>
        <v>0</v>
      </c>
      <c r="S137" s="233">
        <v>0</v>
      </c>
      <c r="T137" s="23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5" t="s">
        <v>182</v>
      </c>
      <c r="AT137" s="235" t="s">
        <v>179</v>
      </c>
      <c r="AU137" s="235" t="s">
        <v>81</v>
      </c>
      <c r="AY137" s="14" t="s">
        <v>137</v>
      </c>
      <c r="BE137" s="236">
        <f>IF(N137="základní",J137,0)</f>
        <v>0</v>
      </c>
      <c r="BF137" s="236">
        <f>IF(N137="snížená",J137,0)</f>
        <v>0</v>
      </c>
      <c r="BG137" s="236">
        <f>IF(N137="zákl. přenesená",J137,0)</f>
        <v>0</v>
      </c>
      <c r="BH137" s="236">
        <f>IF(N137="sníž. přenesená",J137,0)</f>
        <v>0</v>
      </c>
      <c r="BI137" s="236">
        <f>IF(N137="nulová",J137,0)</f>
        <v>0</v>
      </c>
      <c r="BJ137" s="14" t="s">
        <v>81</v>
      </c>
      <c r="BK137" s="236">
        <f>ROUND(I137*H137,2)</f>
        <v>0</v>
      </c>
      <c r="BL137" s="14" t="s">
        <v>182</v>
      </c>
      <c r="BM137" s="235" t="s">
        <v>242</v>
      </c>
    </row>
    <row r="138" s="2" customFormat="1" ht="44.25" customHeight="1">
      <c r="A138" s="35"/>
      <c r="B138" s="36"/>
      <c r="C138" s="251" t="s">
        <v>216</v>
      </c>
      <c r="D138" s="251" t="s">
        <v>179</v>
      </c>
      <c r="E138" s="252" t="s">
        <v>217</v>
      </c>
      <c r="F138" s="253" t="s">
        <v>218</v>
      </c>
      <c r="G138" s="254" t="s">
        <v>141</v>
      </c>
      <c r="H138" s="255">
        <v>1</v>
      </c>
      <c r="I138" s="256"/>
      <c r="J138" s="257">
        <f>ROUND(I138*H138,2)</f>
        <v>0</v>
      </c>
      <c r="K138" s="253" t="s">
        <v>162</v>
      </c>
      <c r="L138" s="41"/>
      <c r="M138" s="258" t="s">
        <v>1</v>
      </c>
      <c r="N138" s="259" t="s">
        <v>38</v>
      </c>
      <c r="O138" s="88"/>
      <c r="P138" s="233">
        <f>O138*H138</f>
        <v>0</v>
      </c>
      <c r="Q138" s="233">
        <v>0</v>
      </c>
      <c r="R138" s="233">
        <f>Q138*H138</f>
        <v>0</v>
      </c>
      <c r="S138" s="233">
        <v>0</v>
      </c>
      <c r="T138" s="23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5" t="s">
        <v>182</v>
      </c>
      <c r="AT138" s="235" t="s">
        <v>179</v>
      </c>
      <c r="AU138" s="235" t="s">
        <v>81</v>
      </c>
      <c r="AY138" s="14" t="s">
        <v>137</v>
      </c>
      <c r="BE138" s="236">
        <f>IF(N138="základní",J138,0)</f>
        <v>0</v>
      </c>
      <c r="BF138" s="236">
        <f>IF(N138="snížená",J138,0)</f>
        <v>0</v>
      </c>
      <c r="BG138" s="236">
        <f>IF(N138="zákl. přenesená",J138,0)</f>
        <v>0</v>
      </c>
      <c r="BH138" s="236">
        <f>IF(N138="sníž. přenesená",J138,0)</f>
        <v>0</v>
      </c>
      <c r="BI138" s="236">
        <f>IF(N138="nulová",J138,0)</f>
        <v>0</v>
      </c>
      <c r="BJ138" s="14" t="s">
        <v>81</v>
      </c>
      <c r="BK138" s="236">
        <f>ROUND(I138*H138,2)</f>
        <v>0</v>
      </c>
      <c r="BL138" s="14" t="s">
        <v>182</v>
      </c>
      <c r="BM138" s="235" t="s">
        <v>244</v>
      </c>
    </row>
    <row r="139" s="2" customFormat="1" ht="44.25" customHeight="1">
      <c r="A139" s="35"/>
      <c r="B139" s="36"/>
      <c r="C139" s="223" t="s">
        <v>243</v>
      </c>
      <c r="D139" s="223" t="s">
        <v>138</v>
      </c>
      <c r="E139" s="224" t="s">
        <v>246</v>
      </c>
      <c r="F139" s="225" t="s">
        <v>247</v>
      </c>
      <c r="G139" s="226" t="s">
        <v>141</v>
      </c>
      <c r="H139" s="227">
        <v>6</v>
      </c>
      <c r="I139" s="228"/>
      <c r="J139" s="229">
        <f>ROUND(I139*H139,2)</f>
        <v>0</v>
      </c>
      <c r="K139" s="225" t="s">
        <v>162</v>
      </c>
      <c r="L139" s="230"/>
      <c r="M139" s="231" t="s">
        <v>1</v>
      </c>
      <c r="N139" s="232" t="s">
        <v>38</v>
      </c>
      <c r="O139" s="88"/>
      <c r="P139" s="233">
        <f>O139*H139</f>
        <v>0</v>
      </c>
      <c r="Q139" s="233">
        <v>0</v>
      </c>
      <c r="R139" s="233">
        <f>Q139*H139</f>
        <v>0</v>
      </c>
      <c r="S139" s="233">
        <v>0</v>
      </c>
      <c r="T139" s="23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5" t="s">
        <v>163</v>
      </c>
      <c r="AT139" s="235" t="s">
        <v>138</v>
      </c>
      <c r="AU139" s="235" t="s">
        <v>81</v>
      </c>
      <c r="AY139" s="14" t="s">
        <v>137</v>
      </c>
      <c r="BE139" s="236">
        <f>IF(N139="základní",J139,0)</f>
        <v>0</v>
      </c>
      <c r="BF139" s="236">
        <f>IF(N139="snížená",J139,0)</f>
        <v>0</v>
      </c>
      <c r="BG139" s="236">
        <f>IF(N139="zákl. přenesená",J139,0)</f>
        <v>0</v>
      </c>
      <c r="BH139" s="236">
        <f>IF(N139="sníž. přenesená",J139,0)</f>
        <v>0</v>
      </c>
      <c r="BI139" s="236">
        <f>IF(N139="nulová",J139,0)</f>
        <v>0</v>
      </c>
      <c r="BJ139" s="14" t="s">
        <v>81</v>
      </c>
      <c r="BK139" s="236">
        <f>ROUND(I139*H139,2)</f>
        <v>0</v>
      </c>
      <c r="BL139" s="14" t="s">
        <v>163</v>
      </c>
      <c r="BM139" s="235" t="s">
        <v>299</v>
      </c>
    </row>
    <row r="140" s="2" customFormat="1" ht="44.25" customHeight="1">
      <c r="A140" s="35"/>
      <c r="B140" s="36"/>
      <c r="C140" s="251" t="s">
        <v>245</v>
      </c>
      <c r="D140" s="251" t="s">
        <v>179</v>
      </c>
      <c r="E140" s="252" t="s">
        <v>249</v>
      </c>
      <c r="F140" s="253" t="s">
        <v>250</v>
      </c>
      <c r="G140" s="254" t="s">
        <v>141</v>
      </c>
      <c r="H140" s="255">
        <v>6</v>
      </c>
      <c r="I140" s="256"/>
      <c r="J140" s="257">
        <f>ROUND(I140*H140,2)</f>
        <v>0</v>
      </c>
      <c r="K140" s="253" t="s">
        <v>162</v>
      </c>
      <c r="L140" s="41"/>
      <c r="M140" s="258" t="s">
        <v>1</v>
      </c>
      <c r="N140" s="259" t="s">
        <v>38</v>
      </c>
      <c r="O140" s="88"/>
      <c r="P140" s="233">
        <f>O140*H140</f>
        <v>0</v>
      </c>
      <c r="Q140" s="233">
        <v>0</v>
      </c>
      <c r="R140" s="233">
        <f>Q140*H140</f>
        <v>0</v>
      </c>
      <c r="S140" s="233">
        <v>0</v>
      </c>
      <c r="T140" s="23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5" t="s">
        <v>223</v>
      </c>
      <c r="AT140" s="235" t="s">
        <v>179</v>
      </c>
      <c r="AU140" s="235" t="s">
        <v>81</v>
      </c>
      <c r="AY140" s="14" t="s">
        <v>137</v>
      </c>
      <c r="BE140" s="236">
        <f>IF(N140="základní",J140,0)</f>
        <v>0</v>
      </c>
      <c r="BF140" s="236">
        <f>IF(N140="snížená",J140,0)</f>
        <v>0</v>
      </c>
      <c r="BG140" s="236">
        <f>IF(N140="zákl. přenesená",J140,0)</f>
        <v>0</v>
      </c>
      <c r="BH140" s="236">
        <f>IF(N140="sníž. přenesená",J140,0)</f>
        <v>0</v>
      </c>
      <c r="BI140" s="236">
        <f>IF(N140="nulová",J140,0)</f>
        <v>0</v>
      </c>
      <c r="BJ140" s="14" t="s">
        <v>81</v>
      </c>
      <c r="BK140" s="236">
        <f>ROUND(I140*H140,2)</f>
        <v>0</v>
      </c>
      <c r="BL140" s="14" t="s">
        <v>223</v>
      </c>
      <c r="BM140" s="235" t="s">
        <v>251</v>
      </c>
    </row>
    <row r="141" s="2" customFormat="1" ht="21.75" customHeight="1">
      <c r="A141" s="35"/>
      <c r="B141" s="36"/>
      <c r="C141" s="251" t="s">
        <v>7</v>
      </c>
      <c r="D141" s="251" t="s">
        <v>179</v>
      </c>
      <c r="E141" s="252" t="s">
        <v>252</v>
      </c>
      <c r="F141" s="253" t="s">
        <v>253</v>
      </c>
      <c r="G141" s="254" t="s">
        <v>141</v>
      </c>
      <c r="H141" s="255">
        <v>6</v>
      </c>
      <c r="I141" s="256"/>
      <c r="J141" s="257">
        <f>ROUND(I141*H141,2)</f>
        <v>0</v>
      </c>
      <c r="K141" s="253" t="s">
        <v>162</v>
      </c>
      <c r="L141" s="41"/>
      <c r="M141" s="258" t="s">
        <v>1</v>
      </c>
      <c r="N141" s="259" t="s">
        <v>38</v>
      </c>
      <c r="O141" s="88"/>
      <c r="P141" s="233">
        <f>O141*H141</f>
        <v>0</v>
      </c>
      <c r="Q141" s="233">
        <v>0</v>
      </c>
      <c r="R141" s="233">
        <f>Q141*H141</f>
        <v>0</v>
      </c>
      <c r="S141" s="233">
        <v>0</v>
      </c>
      <c r="T141" s="23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5" t="s">
        <v>223</v>
      </c>
      <c r="AT141" s="235" t="s">
        <v>179</v>
      </c>
      <c r="AU141" s="235" t="s">
        <v>81</v>
      </c>
      <c r="AY141" s="14" t="s">
        <v>137</v>
      </c>
      <c r="BE141" s="236">
        <f>IF(N141="základní",J141,0)</f>
        <v>0</v>
      </c>
      <c r="BF141" s="236">
        <f>IF(N141="snížená",J141,0)</f>
        <v>0</v>
      </c>
      <c r="BG141" s="236">
        <f>IF(N141="zákl. přenesená",J141,0)</f>
        <v>0</v>
      </c>
      <c r="BH141" s="236">
        <f>IF(N141="sníž. přenesená",J141,0)</f>
        <v>0</v>
      </c>
      <c r="BI141" s="236">
        <f>IF(N141="nulová",J141,0)</f>
        <v>0</v>
      </c>
      <c r="BJ141" s="14" t="s">
        <v>81</v>
      </c>
      <c r="BK141" s="236">
        <f>ROUND(I141*H141,2)</f>
        <v>0</v>
      </c>
      <c r="BL141" s="14" t="s">
        <v>223</v>
      </c>
      <c r="BM141" s="235" t="s">
        <v>254</v>
      </c>
    </row>
    <row r="142" s="2" customFormat="1" ht="44.25" customHeight="1">
      <c r="A142" s="35"/>
      <c r="B142" s="36"/>
      <c r="C142" s="251" t="s">
        <v>220</v>
      </c>
      <c r="D142" s="251" t="s">
        <v>179</v>
      </c>
      <c r="E142" s="252" t="s">
        <v>221</v>
      </c>
      <c r="F142" s="253" t="s">
        <v>222</v>
      </c>
      <c r="G142" s="254" t="s">
        <v>214</v>
      </c>
      <c r="H142" s="255">
        <v>6</v>
      </c>
      <c r="I142" s="256"/>
      <c r="J142" s="257">
        <f>ROUND(I142*H142,2)</f>
        <v>0</v>
      </c>
      <c r="K142" s="253" t="s">
        <v>162</v>
      </c>
      <c r="L142" s="41"/>
      <c r="M142" s="258" t="s">
        <v>1</v>
      </c>
      <c r="N142" s="259" t="s">
        <v>38</v>
      </c>
      <c r="O142" s="88"/>
      <c r="P142" s="233">
        <f>O142*H142</f>
        <v>0</v>
      </c>
      <c r="Q142" s="233">
        <v>0</v>
      </c>
      <c r="R142" s="233">
        <f>Q142*H142</f>
        <v>0</v>
      </c>
      <c r="S142" s="233">
        <v>0</v>
      </c>
      <c r="T142" s="23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5" t="s">
        <v>223</v>
      </c>
      <c r="AT142" s="235" t="s">
        <v>179</v>
      </c>
      <c r="AU142" s="235" t="s">
        <v>81</v>
      </c>
      <c r="AY142" s="14" t="s">
        <v>137</v>
      </c>
      <c r="BE142" s="236">
        <f>IF(N142="základní",J142,0)</f>
        <v>0</v>
      </c>
      <c r="BF142" s="236">
        <f>IF(N142="snížená",J142,0)</f>
        <v>0</v>
      </c>
      <c r="BG142" s="236">
        <f>IF(N142="zákl. přenesená",J142,0)</f>
        <v>0</v>
      </c>
      <c r="BH142" s="236">
        <f>IF(N142="sníž. přenesená",J142,0)</f>
        <v>0</v>
      </c>
      <c r="BI142" s="236">
        <f>IF(N142="nulová",J142,0)</f>
        <v>0</v>
      </c>
      <c r="BJ142" s="14" t="s">
        <v>81</v>
      </c>
      <c r="BK142" s="236">
        <f>ROUND(I142*H142,2)</f>
        <v>0</v>
      </c>
      <c r="BL142" s="14" t="s">
        <v>223</v>
      </c>
      <c r="BM142" s="235" t="s">
        <v>224</v>
      </c>
    </row>
    <row r="143" s="2" customFormat="1" ht="89.25" customHeight="1">
      <c r="A143" s="35"/>
      <c r="B143" s="36"/>
      <c r="C143" s="251" t="s">
        <v>225</v>
      </c>
      <c r="D143" s="251" t="s">
        <v>179</v>
      </c>
      <c r="E143" s="252" t="s">
        <v>226</v>
      </c>
      <c r="F143" s="253" t="s">
        <v>227</v>
      </c>
      <c r="G143" s="254" t="s">
        <v>141</v>
      </c>
      <c r="H143" s="255">
        <v>1</v>
      </c>
      <c r="I143" s="256"/>
      <c r="J143" s="257">
        <f>ROUND(I143*H143,2)</f>
        <v>0</v>
      </c>
      <c r="K143" s="253" t="s">
        <v>162</v>
      </c>
      <c r="L143" s="41"/>
      <c r="M143" s="260" t="s">
        <v>1</v>
      </c>
      <c r="N143" s="261" t="s">
        <v>38</v>
      </c>
      <c r="O143" s="262"/>
      <c r="P143" s="263">
        <f>O143*H143</f>
        <v>0</v>
      </c>
      <c r="Q143" s="263">
        <v>0</v>
      </c>
      <c r="R143" s="263">
        <f>Q143*H143</f>
        <v>0</v>
      </c>
      <c r="S143" s="263">
        <v>0</v>
      </c>
      <c r="T143" s="26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5" t="s">
        <v>182</v>
      </c>
      <c r="AT143" s="235" t="s">
        <v>179</v>
      </c>
      <c r="AU143" s="235" t="s">
        <v>81</v>
      </c>
      <c r="AY143" s="14" t="s">
        <v>137</v>
      </c>
      <c r="BE143" s="236">
        <f>IF(N143="základní",J143,0)</f>
        <v>0</v>
      </c>
      <c r="BF143" s="236">
        <f>IF(N143="snížená",J143,0)</f>
        <v>0</v>
      </c>
      <c r="BG143" s="236">
        <f>IF(N143="zákl. přenesená",J143,0)</f>
        <v>0</v>
      </c>
      <c r="BH143" s="236">
        <f>IF(N143="sníž. přenesená",J143,0)</f>
        <v>0</v>
      </c>
      <c r="BI143" s="236">
        <f>IF(N143="nulová",J143,0)</f>
        <v>0</v>
      </c>
      <c r="BJ143" s="14" t="s">
        <v>81</v>
      </c>
      <c r="BK143" s="236">
        <f>ROUND(I143*H143,2)</f>
        <v>0</v>
      </c>
      <c r="BL143" s="14" t="s">
        <v>182</v>
      </c>
      <c r="BM143" s="235" t="s">
        <v>300</v>
      </c>
    </row>
    <row r="144" s="2" customFormat="1" ht="6.96" customHeight="1">
      <c r="A144" s="35"/>
      <c r="B144" s="63"/>
      <c r="C144" s="64"/>
      <c r="D144" s="64"/>
      <c r="E144" s="64"/>
      <c r="F144" s="64"/>
      <c r="G144" s="64"/>
      <c r="H144" s="64"/>
      <c r="I144" s="180"/>
      <c r="J144" s="64"/>
      <c r="K144" s="64"/>
      <c r="L144" s="41"/>
      <c r="M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</sheetData>
  <sheetProtection sheet="1" autoFilter="0" formatColumns="0" formatRows="0" objects="1" scenarios="1" spinCount="100000" saltValue="vpXr3Sa8gA7hq/7UZSmjOaa1MHsIFc4ZwTX2EZFjrFG+PiiuJQ+RAW3MFb7NoCRv54n/tcweGhw+xbf7NXYaGA==" hashValue="QgWtWTBnPY1hWa212a/Xs8GfOS1Fhtb+WTc8wBIOpRilumC9Qx5B4QnB4FPDmxPGra9ax2dchc5xe6RX5jGZiQ==" algorithmName="SHA-512" password="CC35"/>
  <autoFilter ref="C116:K14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Jilich Radek</dc:creator>
  <cp:lastModifiedBy>Jilich Radek</cp:lastModifiedBy>
  <dcterms:created xsi:type="dcterms:W3CDTF">2020-06-01T07:27:08Z</dcterms:created>
  <dcterms:modified xsi:type="dcterms:W3CDTF">2020-06-01T07:27:22Z</dcterms:modified>
</cp:coreProperties>
</file>