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UPN_SPS\STAVEBNI\AKCE_2020\Akce stavební práce\64020XXX Hradec Králové SSM - oprava (zpevněné plochy)\"/>
    </mc:Choice>
  </mc:AlternateContent>
  <bookViews>
    <workbookView xWindow="0" yWindow="0" windowWidth="28800" windowHeight="12300"/>
  </bookViews>
  <sheets>
    <sheet name="Rekapitulace stavby" sheetId="1" r:id="rId1"/>
    <sheet name="SO 101 - SO 101" sheetId="2" r:id="rId2"/>
    <sheet name="SO 102 - SO 102" sheetId="3" r:id="rId3"/>
    <sheet name="SO 103 - SO 103" sheetId="4" r:id="rId4"/>
    <sheet name="VRN - Vedlejší rozpočtové..." sheetId="5" r:id="rId5"/>
  </sheets>
  <definedNames>
    <definedName name="_xlnm._FilterDatabase" localSheetId="1" hidden="1">'SO 101 - SO 101'!$C$123:$K$171</definedName>
    <definedName name="_xlnm._FilterDatabase" localSheetId="2" hidden="1">'SO 102 - SO 102'!$C$123:$K$163</definedName>
    <definedName name="_xlnm._FilterDatabase" localSheetId="3" hidden="1">'SO 103 - SO 103'!$C$123:$K$174</definedName>
    <definedName name="_xlnm._FilterDatabase" localSheetId="4" hidden="1">'VRN - Vedlejší rozpočtové...'!$C$119:$K$128</definedName>
    <definedName name="_xlnm.Print_Titles" localSheetId="0">'Rekapitulace stavby'!$92:$92</definedName>
    <definedName name="_xlnm.Print_Titles" localSheetId="1">'SO 101 - SO 101'!$123:$123</definedName>
    <definedName name="_xlnm.Print_Titles" localSheetId="2">'SO 102 - SO 102'!$123:$123</definedName>
    <definedName name="_xlnm.Print_Titles" localSheetId="3">'SO 103 - SO 103'!$123:$123</definedName>
    <definedName name="_xlnm.Print_Titles" localSheetId="4">'VRN - Vedlejší rozpočtové...'!$119:$119</definedName>
    <definedName name="_xlnm.Print_Area" localSheetId="0">'Rekapitulace stavby'!$D$4:$AO$76,'Rekapitulace stavby'!$C$82:$AQ$99</definedName>
    <definedName name="_xlnm.Print_Area" localSheetId="1">'SO 101 - SO 101'!$C$4:$J$76,'SO 101 - SO 101'!$C$82:$J$105,'SO 101 - SO 101'!$C$111:$K$171</definedName>
    <definedName name="_xlnm.Print_Area" localSheetId="2">'SO 102 - SO 102'!$C$4:$J$76,'SO 102 - SO 102'!$C$82:$J$105,'SO 102 - SO 102'!$C$111:$K$163</definedName>
    <definedName name="_xlnm.Print_Area" localSheetId="3">'SO 103 - SO 103'!$C$4:$J$76,'SO 103 - SO 103'!$C$82:$J$105,'SO 103 - SO 103'!$C$111:$K$174</definedName>
    <definedName name="_xlnm.Print_Area" localSheetId="4">'VRN - Vedlejší rozpočtové...'!$C$4:$J$76,'VRN - Vedlejší rozpočtové...'!$C$82:$J$101,'VRN - Vedlejší rozpočtové...'!$C$107:$K$128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28" i="5"/>
  <c r="BH128" i="5"/>
  <c r="BG128" i="5"/>
  <c r="BF128" i="5"/>
  <c r="T128" i="5"/>
  <c r="T127" i="5" s="1"/>
  <c r="R128" i="5"/>
  <c r="R127" i="5" s="1"/>
  <c r="P128" i="5"/>
  <c r="P127" i="5" s="1"/>
  <c r="BI126" i="5"/>
  <c r="BH126" i="5"/>
  <c r="BG126" i="5"/>
  <c r="BF126" i="5"/>
  <c r="T126" i="5"/>
  <c r="T125" i="5" s="1"/>
  <c r="R126" i="5"/>
  <c r="R125" i="5" s="1"/>
  <c r="P126" i="5"/>
  <c r="P125" i="5" s="1"/>
  <c r="BI124" i="5"/>
  <c r="BH124" i="5"/>
  <c r="BG124" i="5"/>
  <c r="F35" i="5" s="1"/>
  <c r="BF124" i="5"/>
  <c r="T124" i="5"/>
  <c r="R124" i="5"/>
  <c r="P124" i="5"/>
  <c r="BI123" i="5"/>
  <c r="BH123" i="5"/>
  <c r="BG123" i="5"/>
  <c r="BF123" i="5"/>
  <c r="T123" i="5"/>
  <c r="R123" i="5"/>
  <c r="P123" i="5"/>
  <c r="J117" i="5"/>
  <c r="J116" i="5"/>
  <c r="F116" i="5"/>
  <c r="F114" i="5"/>
  <c r="E112" i="5"/>
  <c r="J92" i="5"/>
  <c r="J91" i="5"/>
  <c r="F91" i="5"/>
  <c r="F89" i="5"/>
  <c r="E87" i="5"/>
  <c r="J18" i="5"/>
  <c r="E18" i="5"/>
  <c r="F117" i="5"/>
  <c r="J17" i="5"/>
  <c r="J12" i="5"/>
  <c r="J89" i="5" s="1"/>
  <c r="E7" i="5"/>
  <c r="E110" i="5" s="1"/>
  <c r="J37" i="4"/>
  <c r="J36" i="4"/>
  <c r="AY97" i="1"/>
  <c r="J35" i="4"/>
  <c r="AX97" i="1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T155" i="4" s="1"/>
  <c r="R156" i="4"/>
  <c r="R155" i="4" s="1"/>
  <c r="P156" i="4"/>
  <c r="P155" i="4" s="1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92" i="4"/>
  <c r="J17" i="4"/>
  <c r="J12" i="4"/>
  <c r="J118" i="4" s="1"/>
  <c r="E7" i="4"/>
  <c r="E114" i="4" s="1"/>
  <c r="J37" i="3"/>
  <c r="J36" i="3"/>
  <c r="AY96" i="1"/>
  <c r="J35" i="3"/>
  <c r="AX96" i="1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T151" i="3"/>
  <c r="R152" i="3"/>
  <c r="R151" i="3"/>
  <c r="P152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92" i="3" s="1"/>
  <c r="J17" i="3"/>
  <c r="J12" i="3"/>
  <c r="J89" i="3"/>
  <c r="E7" i="3"/>
  <c r="E114" i="3"/>
  <c r="J37" i="2"/>
  <c r="J36" i="2"/>
  <c r="AY95" i="1" s="1"/>
  <c r="J35" i="2"/>
  <c r="AX95" i="1" s="1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T150" i="2"/>
  <c r="R151" i="2"/>
  <c r="R150" i="2"/>
  <c r="P151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/>
  <c r="J17" i="2"/>
  <c r="J12" i="2"/>
  <c r="J89" i="2" s="1"/>
  <c r="E7" i="2"/>
  <c r="E114" i="2" s="1"/>
  <c r="L90" i="1"/>
  <c r="AM90" i="1"/>
  <c r="AM89" i="1"/>
  <c r="L89" i="1"/>
  <c r="AM87" i="1"/>
  <c r="L87" i="1"/>
  <c r="L85" i="1"/>
  <c r="L84" i="1"/>
  <c r="BK128" i="5"/>
  <c r="J126" i="5"/>
  <c r="BK123" i="5"/>
  <c r="BK174" i="4"/>
  <c r="BK172" i="4"/>
  <c r="J169" i="4"/>
  <c r="J168" i="4"/>
  <c r="BK167" i="4"/>
  <c r="BK164" i="4"/>
  <c r="BK162" i="4"/>
  <c r="BK160" i="4"/>
  <c r="BK154" i="4"/>
  <c r="BK149" i="4"/>
  <c r="J148" i="4"/>
  <c r="J142" i="4"/>
  <c r="J141" i="4"/>
  <c r="J139" i="4"/>
  <c r="J137" i="4"/>
  <c r="BK136" i="4"/>
  <c r="J133" i="4"/>
  <c r="BK132" i="4"/>
  <c r="J131" i="4"/>
  <c r="BK130" i="4"/>
  <c r="J128" i="4"/>
  <c r="BK163" i="3"/>
  <c r="BK162" i="3"/>
  <c r="J160" i="3"/>
  <c r="J159" i="3"/>
  <c r="J157" i="3"/>
  <c r="BK155" i="3"/>
  <c r="J152" i="3"/>
  <c r="BK150" i="3"/>
  <c r="BK149" i="3"/>
  <c r="BK148" i="3"/>
  <c r="J146" i="3"/>
  <c r="J141" i="3"/>
  <c r="BK140" i="3"/>
  <c r="J138" i="3"/>
  <c r="J135" i="3"/>
  <c r="BK130" i="3"/>
  <c r="BK127" i="3"/>
  <c r="J171" i="2"/>
  <c r="J166" i="2"/>
  <c r="BK163" i="2"/>
  <c r="BK161" i="2"/>
  <c r="J159" i="2"/>
  <c r="J158" i="2"/>
  <c r="J157" i="2"/>
  <c r="BK154" i="2"/>
  <c r="J153" i="2"/>
  <c r="J151" i="2"/>
  <c r="J149" i="2"/>
  <c r="BK148" i="2"/>
  <c r="J147" i="2"/>
  <c r="J145" i="2"/>
  <c r="J144" i="2"/>
  <c r="J141" i="2"/>
  <c r="BK139" i="2"/>
  <c r="J137" i="2"/>
  <c r="BK135" i="2"/>
  <c r="BK132" i="2"/>
  <c r="BK129" i="2"/>
  <c r="BK127" i="2"/>
  <c r="AS94" i="1"/>
  <c r="BK126" i="5"/>
  <c r="BK124" i="5"/>
  <c r="J174" i="4"/>
  <c r="J170" i="4"/>
  <c r="BK166" i="4"/>
  <c r="J163" i="4"/>
  <c r="J160" i="4"/>
  <c r="J159" i="4"/>
  <c r="BK158" i="4"/>
  <c r="J156" i="4"/>
  <c r="J154" i="4"/>
  <c r="J153" i="4"/>
  <c r="BK152" i="4"/>
  <c r="BK151" i="4"/>
  <c r="BK148" i="4"/>
  <c r="BK147" i="4"/>
  <c r="J146" i="4"/>
  <c r="J145" i="4"/>
  <c r="BK143" i="4"/>
  <c r="BK141" i="4"/>
  <c r="BK139" i="4"/>
  <c r="BK138" i="4"/>
  <c r="BK137" i="4"/>
  <c r="J136" i="4"/>
  <c r="BK135" i="4"/>
  <c r="BK133" i="4"/>
  <c r="J132" i="4"/>
  <c r="BK129" i="4"/>
  <c r="BK128" i="4"/>
  <c r="J127" i="4"/>
  <c r="J163" i="3"/>
  <c r="J162" i="3"/>
  <c r="J156" i="3"/>
  <c r="J154" i="3"/>
  <c r="BK152" i="3"/>
  <c r="BK147" i="3"/>
  <c r="J145" i="3"/>
  <c r="BK144" i="3"/>
  <c r="J142" i="3"/>
  <c r="BK141" i="3"/>
  <c r="J140" i="3"/>
  <c r="BK137" i="3"/>
  <c r="BK134" i="3"/>
  <c r="J132" i="3"/>
  <c r="J131" i="3"/>
  <c r="J130" i="3"/>
  <c r="J129" i="3"/>
  <c r="J128" i="3"/>
  <c r="J127" i="3"/>
  <c r="BK171" i="2"/>
  <c r="J170" i="2"/>
  <c r="BK168" i="2"/>
  <c r="BK167" i="2"/>
  <c r="BK166" i="2"/>
  <c r="J165" i="2"/>
  <c r="J164" i="2"/>
  <c r="J160" i="2"/>
  <c r="J155" i="2"/>
  <c r="BK149" i="2"/>
  <c r="J143" i="2"/>
  <c r="BK141" i="2"/>
  <c r="J138" i="2"/>
  <c r="BK136" i="2"/>
  <c r="J131" i="2"/>
  <c r="BK130" i="2"/>
  <c r="J128" i="2"/>
  <c r="BK173" i="4"/>
  <c r="BK170" i="4"/>
  <c r="J167" i="4"/>
  <c r="J161" i="4"/>
  <c r="J158" i="4"/>
  <c r="BK153" i="4"/>
  <c r="BK150" i="4"/>
  <c r="J149" i="4"/>
  <c r="J147" i="4"/>
  <c r="J144" i="4"/>
  <c r="J143" i="4"/>
  <c r="BK142" i="4"/>
  <c r="J138" i="4"/>
  <c r="J135" i="4"/>
  <c r="J130" i="4"/>
  <c r="J129" i="4"/>
  <c r="BK127" i="4"/>
  <c r="BK157" i="3"/>
  <c r="BK156" i="3"/>
  <c r="J155" i="3"/>
  <c r="BK154" i="3"/>
  <c r="J148" i="3"/>
  <c r="J147" i="3"/>
  <c r="BK146" i="3"/>
  <c r="J143" i="3"/>
  <c r="BK138" i="3"/>
  <c r="J137" i="3"/>
  <c r="BK136" i="3"/>
  <c r="BK135" i="3"/>
  <c r="J134" i="3"/>
  <c r="BK132" i="3"/>
  <c r="BK131" i="3"/>
  <c r="BK129" i="3"/>
  <c r="BK170" i="2"/>
  <c r="J168" i="2"/>
  <c r="BK165" i="2"/>
  <c r="J161" i="2"/>
  <c r="BK159" i="2"/>
  <c r="BK158" i="2"/>
  <c r="BK155" i="2"/>
  <c r="J154" i="2"/>
  <c r="BK153" i="2"/>
  <c r="BK151" i="2"/>
  <c r="BK146" i="2"/>
  <c r="BK145" i="2"/>
  <c r="BK143" i="2"/>
  <c r="J142" i="2"/>
  <c r="J139" i="2"/>
  <c r="BK138" i="2"/>
  <c r="BK137" i="2"/>
  <c r="J136" i="2"/>
  <c r="J135" i="2"/>
  <c r="BK133" i="2"/>
  <c r="BK131" i="2"/>
  <c r="BK128" i="2"/>
  <c r="J127" i="2"/>
  <c r="J128" i="5"/>
  <c r="J124" i="5"/>
  <c r="J123" i="5"/>
  <c r="J173" i="4"/>
  <c r="J172" i="4"/>
  <c r="BK169" i="4"/>
  <c r="BK168" i="4"/>
  <c r="J166" i="4"/>
  <c r="J164" i="4"/>
  <c r="BK163" i="4"/>
  <c r="J162" i="4"/>
  <c r="BK161" i="4"/>
  <c r="BK159" i="4"/>
  <c r="BK156" i="4"/>
  <c r="J152" i="4"/>
  <c r="J151" i="4"/>
  <c r="J150" i="4"/>
  <c r="BK146" i="4"/>
  <c r="BK145" i="4"/>
  <c r="BK144" i="4"/>
  <c r="BK131" i="4"/>
  <c r="BK160" i="3"/>
  <c r="BK159" i="3"/>
  <c r="J150" i="3"/>
  <c r="J149" i="3"/>
  <c r="BK145" i="3"/>
  <c r="J144" i="3"/>
  <c r="BK143" i="3"/>
  <c r="BK142" i="3"/>
  <c r="J136" i="3"/>
  <c r="BK128" i="3"/>
  <c r="J167" i="2"/>
  <c r="BK164" i="2"/>
  <c r="J163" i="2"/>
  <c r="BK160" i="2"/>
  <c r="BK157" i="2"/>
  <c r="BK156" i="2"/>
  <c r="J156" i="2"/>
  <c r="J148" i="2"/>
  <c r="BK147" i="2"/>
  <c r="J146" i="2"/>
  <c r="BK144" i="2"/>
  <c r="BK142" i="2"/>
  <c r="J133" i="2"/>
  <c r="J132" i="2"/>
  <c r="J130" i="2"/>
  <c r="J129" i="2"/>
  <c r="BK134" i="2" l="1"/>
  <c r="J134" i="2"/>
  <c r="J99" i="2"/>
  <c r="BK140" i="2"/>
  <c r="J140" i="2" s="1"/>
  <c r="J100" i="2" s="1"/>
  <c r="BK152" i="2"/>
  <c r="J152" i="2"/>
  <c r="J102" i="2" s="1"/>
  <c r="BK162" i="2"/>
  <c r="J162" i="2"/>
  <c r="J103" i="2"/>
  <c r="BK169" i="2"/>
  <c r="J169" i="2"/>
  <c r="J104" i="2"/>
  <c r="T126" i="3"/>
  <c r="T133" i="3"/>
  <c r="T139" i="3"/>
  <c r="R153" i="3"/>
  <c r="P158" i="3"/>
  <c r="P161" i="3"/>
  <c r="BK126" i="4"/>
  <c r="P126" i="4"/>
  <c r="BK134" i="4"/>
  <c r="J134" i="4" s="1"/>
  <c r="J99" i="4" s="1"/>
  <c r="T134" i="4"/>
  <c r="T140" i="4"/>
  <c r="R157" i="4"/>
  <c r="P165" i="4"/>
  <c r="BK171" i="4"/>
  <c r="J171" i="4"/>
  <c r="J104" i="4" s="1"/>
  <c r="R171" i="4"/>
  <c r="P126" i="2"/>
  <c r="T134" i="2"/>
  <c r="T140" i="2"/>
  <c r="R152" i="2"/>
  <c r="R162" i="2"/>
  <c r="P169" i="2"/>
  <c r="BK133" i="3"/>
  <c r="J133" i="3"/>
  <c r="J99" i="3"/>
  <c r="BK139" i="3"/>
  <c r="J139" i="3" s="1"/>
  <c r="J100" i="3" s="1"/>
  <c r="BK158" i="3"/>
  <c r="J158" i="3"/>
  <c r="J103" i="3" s="1"/>
  <c r="BK161" i="3"/>
  <c r="J161" i="3"/>
  <c r="J104" i="3"/>
  <c r="T126" i="2"/>
  <c r="R134" i="2"/>
  <c r="R140" i="2"/>
  <c r="T152" i="2"/>
  <c r="T162" i="2"/>
  <c r="T169" i="2"/>
  <c r="BK126" i="3"/>
  <c r="J126" i="3"/>
  <c r="J98" i="3" s="1"/>
  <c r="R126" i="3"/>
  <c r="P133" i="3"/>
  <c r="R139" i="3"/>
  <c r="BK153" i="3"/>
  <c r="J153" i="3"/>
  <c r="J102" i="3"/>
  <c r="T153" i="3"/>
  <c r="R158" i="3"/>
  <c r="R161" i="3"/>
  <c r="T126" i="4"/>
  <c r="BK140" i="4"/>
  <c r="J140" i="4" s="1"/>
  <c r="J100" i="4" s="1"/>
  <c r="P140" i="4"/>
  <c r="BK157" i="4"/>
  <c r="J157" i="4" s="1"/>
  <c r="J102" i="4" s="1"/>
  <c r="T157" i="4"/>
  <c r="T165" i="4"/>
  <c r="T171" i="4"/>
  <c r="R122" i="5"/>
  <c r="R121" i="5"/>
  <c r="R120" i="5"/>
  <c r="BK126" i="2"/>
  <c r="R126" i="2"/>
  <c r="P134" i="2"/>
  <c r="P140" i="2"/>
  <c r="P152" i="2"/>
  <c r="P162" i="2"/>
  <c r="R169" i="2"/>
  <c r="P126" i="3"/>
  <c r="R133" i="3"/>
  <c r="P139" i="3"/>
  <c r="P153" i="3"/>
  <c r="T158" i="3"/>
  <c r="T161" i="3"/>
  <c r="R126" i="4"/>
  <c r="P134" i="4"/>
  <c r="R134" i="4"/>
  <c r="R140" i="4"/>
  <c r="P157" i="4"/>
  <c r="BK165" i="4"/>
  <c r="J165" i="4"/>
  <c r="J103" i="4" s="1"/>
  <c r="R165" i="4"/>
  <c r="P171" i="4"/>
  <c r="BK122" i="5"/>
  <c r="P122" i="5"/>
  <c r="P121" i="5"/>
  <c r="P120" i="5"/>
  <c r="AU98" i="1"/>
  <c r="T122" i="5"/>
  <c r="T121" i="5"/>
  <c r="T120" i="5"/>
  <c r="E85" i="2"/>
  <c r="F92" i="2"/>
  <c r="BE127" i="2"/>
  <c r="BE137" i="2"/>
  <c r="BE139" i="2"/>
  <c r="BE148" i="2"/>
  <c r="BE153" i="2"/>
  <c r="BE154" i="2"/>
  <c r="BE158" i="2"/>
  <c r="BE159" i="2"/>
  <c r="BE161" i="2"/>
  <c r="BE129" i="3"/>
  <c r="BE130" i="3"/>
  <c r="BE131" i="3"/>
  <c r="BE132" i="3"/>
  <c r="BE136" i="3"/>
  <c r="BE138" i="3"/>
  <c r="BE146" i="3"/>
  <c r="BE152" i="3"/>
  <c r="BE159" i="3"/>
  <c r="J89" i="4"/>
  <c r="F121" i="4"/>
  <c r="BE133" i="4"/>
  <c r="BE136" i="4"/>
  <c r="BE138" i="4"/>
  <c r="BE139" i="4"/>
  <c r="BE141" i="4"/>
  <c r="BE147" i="4"/>
  <c r="BE148" i="4"/>
  <c r="BE152" i="4"/>
  <c r="BE153" i="4"/>
  <c r="BE167" i="4"/>
  <c r="BE170" i="4"/>
  <c r="BK155" i="4"/>
  <c r="J155" i="4"/>
  <c r="J101" i="4"/>
  <c r="E85" i="5"/>
  <c r="F92" i="5"/>
  <c r="J114" i="5"/>
  <c r="BE129" i="2"/>
  <c r="BE141" i="2"/>
  <c r="BE147" i="2"/>
  <c r="BE149" i="2"/>
  <c r="BE156" i="2"/>
  <c r="BE160" i="2"/>
  <c r="BE163" i="2"/>
  <c r="BE168" i="2"/>
  <c r="J118" i="3"/>
  <c r="F121" i="3"/>
  <c r="BE127" i="3"/>
  <c r="BE140" i="3"/>
  <c r="BE141" i="3"/>
  <c r="BE144" i="3"/>
  <c r="BE149" i="3"/>
  <c r="BE155" i="3"/>
  <c r="BE156" i="3"/>
  <c r="BE160" i="3"/>
  <c r="BE162" i="3"/>
  <c r="BK151" i="3"/>
  <c r="J151" i="3"/>
  <c r="J101" i="3"/>
  <c r="BE129" i="4"/>
  <c r="BE130" i="4"/>
  <c r="BE131" i="4"/>
  <c r="BE132" i="4"/>
  <c r="BE135" i="4"/>
  <c r="BE137" i="4"/>
  <c r="BE145" i="4"/>
  <c r="BE154" i="4"/>
  <c r="BE159" i="4"/>
  <c r="BE162" i="4"/>
  <c r="BE166" i="4"/>
  <c r="BE168" i="4"/>
  <c r="J118" i="2"/>
  <c r="BE128" i="2"/>
  <c r="BE132" i="2"/>
  <c r="BE135" i="2"/>
  <c r="BE136" i="2"/>
  <c r="BE138" i="2"/>
  <c r="BE142" i="2"/>
  <c r="BE143" i="2"/>
  <c r="BE144" i="2"/>
  <c r="BE146" i="2"/>
  <c r="BE151" i="2"/>
  <c r="BE155" i="2"/>
  <c r="BE157" i="2"/>
  <c r="BE170" i="2"/>
  <c r="BE171" i="2"/>
  <c r="E85" i="3"/>
  <c r="BE145" i="3"/>
  <c r="BE148" i="3"/>
  <c r="BE150" i="3"/>
  <c r="BE157" i="3"/>
  <c r="BE163" i="3"/>
  <c r="BE149" i="4"/>
  <c r="BE156" i="4"/>
  <c r="BE161" i="4"/>
  <c r="BE123" i="5"/>
  <c r="BB98" i="1"/>
  <c r="BE130" i="2"/>
  <c r="BE131" i="2"/>
  <c r="BE133" i="2"/>
  <c r="BE145" i="2"/>
  <c r="BE164" i="2"/>
  <c r="BE165" i="2"/>
  <c r="BE166" i="2"/>
  <c r="BE167" i="2"/>
  <c r="BK150" i="2"/>
  <c r="J150" i="2"/>
  <c r="J101" i="2" s="1"/>
  <c r="BE128" i="3"/>
  <c r="BE134" i="3"/>
  <c r="BE135" i="3"/>
  <c r="BE137" i="3"/>
  <c r="BE142" i="3"/>
  <c r="BE143" i="3"/>
  <c r="BE147" i="3"/>
  <c r="BE154" i="3"/>
  <c r="E85" i="4"/>
  <c r="BE127" i="4"/>
  <c r="BE128" i="4"/>
  <c r="BE142" i="4"/>
  <c r="BE143" i="4"/>
  <c r="BE144" i="4"/>
  <c r="BE146" i="4"/>
  <c r="BE150" i="4"/>
  <c r="BE151" i="4"/>
  <c r="BE158" i="4"/>
  <c r="BE160" i="4"/>
  <c r="BE163" i="4"/>
  <c r="BE164" i="4"/>
  <c r="BE169" i="4"/>
  <c r="BE172" i="4"/>
  <c r="BE173" i="4"/>
  <c r="BE174" i="4"/>
  <c r="BE124" i="5"/>
  <c r="BE126" i="5"/>
  <c r="BE128" i="5"/>
  <c r="BK125" i="5"/>
  <c r="J125" i="5"/>
  <c r="J99" i="5"/>
  <c r="BK127" i="5"/>
  <c r="J127" i="5"/>
  <c r="J100" i="5"/>
  <c r="F36" i="2"/>
  <c r="BC95" i="1" s="1"/>
  <c r="F34" i="4"/>
  <c r="BA97" i="1"/>
  <c r="F36" i="5"/>
  <c r="BC98" i="1" s="1"/>
  <c r="F35" i="3"/>
  <c r="BB96" i="1"/>
  <c r="F36" i="4"/>
  <c r="BC97" i="1" s="1"/>
  <c r="F34" i="3"/>
  <c r="BA96" i="1"/>
  <c r="F37" i="2"/>
  <c r="BD95" i="1" s="1"/>
  <c r="F35" i="4"/>
  <c r="BB97" i="1"/>
  <c r="F35" i="2"/>
  <c r="BB95" i="1" s="1"/>
  <c r="J34" i="3"/>
  <c r="AW96" i="1"/>
  <c r="F37" i="4"/>
  <c r="BD97" i="1" s="1"/>
  <c r="F37" i="5"/>
  <c r="BD98" i="1"/>
  <c r="F36" i="3"/>
  <c r="BC96" i="1" s="1"/>
  <c r="J34" i="5"/>
  <c r="AW98" i="1"/>
  <c r="F37" i="3"/>
  <c r="BD96" i="1" s="1"/>
  <c r="J34" i="2"/>
  <c r="AW95" i="1"/>
  <c r="J34" i="4"/>
  <c r="AW97" i="1" s="1"/>
  <c r="F34" i="5"/>
  <c r="BA98" i="1"/>
  <c r="F34" i="2"/>
  <c r="BA95" i="1" s="1"/>
  <c r="R125" i="4" l="1"/>
  <c r="R124" i="4"/>
  <c r="R125" i="2"/>
  <c r="R124" i="2"/>
  <c r="R125" i="3"/>
  <c r="R124" i="3"/>
  <c r="P125" i="4"/>
  <c r="P124" i="4"/>
  <c r="AU97" i="1" s="1"/>
  <c r="BK121" i="5"/>
  <c r="J121" i="5"/>
  <c r="J97" i="5"/>
  <c r="BK125" i="2"/>
  <c r="J125" i="2"/>
  <c r="J97" i="2"/>
  <c r="BK125" i="4"/>
  <c r="J125" i="4" s="1"/>
  <c r="J97" i="4" s="1"/>
  <c r="T125" i="3"/>
  <c r="T124" i="3"/>
  <c r="P125" i="3"/>
  <c r="P124" i="3"/>
  <c r="AU96" i="1"/>
  <c r="T125" i="4"/>
  <c r="T124" i="4" s="1"/>
  <c r="T125" i="2"/>
  <c r="T124" i="2"/>
  <c r="P125" i="2"/>
  <c r="P124" i="2" s="1"/>
  <c r="AU95" i="1" s="1"/>
  <c r="J126" i="2"/>
  <c r="J98" i="2"/>
  <c r="BK125" i="3"/>
  <c r="J125" i="3"/>
  <c r="J97" i="3"/>
  <c r="J126" i="4"/>
  <c r="J98" i="4" s="1"/>
  <c r="J122" i="5"/>
  <c r="J98" i="5"/>
  <c r="J33" i="4"/>
  <c r="AV97" i="1" s="1"/>
  <c r="AT97" i="1" s="1"/>
  <c r="F33" i="2"/>
  <c r="AZ95" i="1"/>
  <c r="BC94" i="1"/>
  <c r="W32" i="1"/>
  <c r="BD94" i="1"/>
  <c r="W33" i="1"/>
  <c r="J33" i="5"/>
  <c r="AV98" i="1"/>
  <c r="AT98" i="1"/>
  <c r="BA94" i="1"/>
  <c r="W30" i="1" s="1"/>
  <c r="BB94" i="1"/>
  <c r="W31" i="1"/>
  <c r="J33" i="2"/>
  <c r="AV95" i="1" s="1"/>
  <c r="AT95" i="1" s="1"/>
  <c r="F33" i="4"/>
  <c r="AZ97" i="1"/>
  <c r="J33" i="3"/>
  <c r="AV96" i="1"/>
  <c r="AT96" i="1"/>
  <c r="F33" i="3"/>
  <c r="AZ96" i="1" s="1"/>
  <c r="F33" i="5"/>
  <c r="AZ98" i="1"/>
  <c r="BK124" i="2" l="1"/>
  <c r="J124" i="2"/>
  <c r="BK124" i="4"/>
  <c r="J124" i="4"/>
  <c r="J96" i="4" s="1"/>
  <c r="BK124" i="3"/>
  <c r="J124" i="3"/>
  <c r="J30" i="3" s="1"/>
  <c r="AG96" i="1" s="1"/>
  <c r="AN96" i="1" s="1"/>
  <c r="BK120" i="5"/>
  <c r="J120" i="5" s="1"/>
  <c r="J96" i="5" s="1"/>
  <c r="AU94" i="1"/>
  <c r="AZ94" i="1"/>
  <c r="W29" i="1" s="1"/>
  <c r="AX94" i="1"/>
  <c r="AW94" i="1"/>
  <c r="AK30" i="1"/>
  <c r="J30" i="2"/>
  <c r="AG95" i="1" s="1"/>
  <c r="AN95" i="1" s="1"/>
  <c r="AY94" i="1"/>
  <c r="J96" i="2" l="1"/>
  <c r="J39" i="3"/>
  <c r="J96" i="3"/>
  <c r="J39" i="2"/>
  <c r="AV94" i="1"/>
  <c r="AK29" i="1"/>
  <c r="J30" i="4"/>
  <c r="AG97" i="1"/>
  <c r="AN97" i="1" s="1"/>
  <c r="J30" i="5"/>
  <c r="AG98" i="1"/>
  <c r="AN98" i="1"/>
  <c r="J39" i="4" l="1"/>
  <c r="J39" i="5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<sst xmlns="http://schemas.openxmlformats.org/spreadsheetml/2006/main" count="2439" uniqueCount="412">
  <si>
    <t>Export Komplet</t>
  </si>
  <si>
    <t/>
  </si>
  <si>
    <t>2.0</t>
  </si>
  <si>
    <t>ZAMOK</t>
  </si>
  <si>
    <t>False</t>
  </si>
  <si>
    <t>{d8b344b8-89f6-4e1c-a26c-8e75d03a8a9d}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</si>
  <si>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</si>
  <si>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</si>
  <si>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</si>
  <si>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</si>
  <si>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</si>
  <si>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</si>
  <si>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</si>
  <si>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</si>
  <si>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3110-20-006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</si>
  <si>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</si>
  <si>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</si>
  <si>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Hradec Králové SSM - Oprava (zpevněné plochy) SO 101-SO 103</t>
  </si>
  <si>
    <t>KSO:</t>
  </si>
  <si>
    <t>CC-CZ:</t>
  </si>
  <si>
    <t>Místo:</t>
  </si>
  <si>
    <t>Hradec Králové</t>
  </si>
  <si>
    <t>Datum:</t>
  </si>
  <si>
    <t>13. 5. 2020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</si>
  <si>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</si>
  <si>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</si>
  <si>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</si>
  <si>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</si>
  <si>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</si>
  <si>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</si>
  <si>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</si>
  <si>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</si>
  <si>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25292161</t>
  </si>
  <si>
    <t xml:space="preserve">PRODIN a.s. 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</si>
  <si>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</si>
  <si>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</si>
  <si>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</si>
  <si>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</si>
  <si>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</si>
  <si>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</si>
  <si>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</si>
  <si>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</si>
  <si>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</si>
  <si>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</si>
  <si>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</si>
  <si>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</si>
  <si>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</si>
  <si>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</si>
  <si>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</si>
  <si>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</si>
  <si>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</si>
  <si>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</si>
  <si>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</si>
  <si>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</si>
  <si>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</si>
  <si>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</si>
  <si>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</si>
  <si>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</si>
  <si>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</si>
  <si>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</si>
  <si>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</si>
  <si>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</si>
  <si>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</si>
  <si>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</si>
  <si>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</si>
  <si>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</si>
  <si>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</si>
  <si>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</si>
  <si>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</si>
  <si>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</si>
  <si>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</si>
  <si>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</si>
  <si>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</si>
  <si>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</si>
  <si>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</si>
  <si>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</si>
  <si>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</si>
  <si>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</si>
  <si>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</si>
  <si>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</si>
  <si>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</si>
  <si>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</si>
  <si>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</si>
  <si>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</si>
  <si>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STA</t>
  </si>
  <si>
    <t>1</t>
  </si>
  <si>
    <t>{3fc1571c-ec93-477e-b90c-ef9253553857}</t>
  </si>
  <si>
    <t>2</t>
  </si>
  <si>
    <t>SO 102</t>
  </si>
  <si>
    <t>{4380b93e-6f02-4a68-a4c3-14f19ee494e2}</t>
  </si>
  <si>
    <t>SO 103</t>
  </si>
  <si>
    <t>{daf91df5-d1ac-41f2-a922-9be70b478c71}</t>
  </si>
  <si>
    <t>VRN</t>
  </si>
  <si>
    <t>Vedlejší rozpočtové náklady</t>
  </si>
  <si>
    <t>{ed89ee30-9fd0-4ba4-b2c7-70f0d5009ded}</t>
  </si>
  <si>
    <t>KRYCÍ LIST SOUPISU PRACÍ</t>
  </si>
  <si>
    <t>Objekt:</t>
  </si>
  <si>
    <t>SO 101 - SO 101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</si>
  <si>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</si>
  <si>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</si>
  <si>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</si>
  <si>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</si>
  <si>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</si>
  <si>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</si>
  <si>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</si>
  <si>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</si>
  <si>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</si>
  <si>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</si>
  <si>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</si>
  <si>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</si>
  <si>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</si>
  <si>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</si>
  <si>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</si>
  <si>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</si>
  <si>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</si>
  <si>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</si>
  <si>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</si>
  <si>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</si>
  <si>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</si>
  <si>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</si>
  <si>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</si>
  <si>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</si>
  <si>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</si>
  <si>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</si>
  <si>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</si>
  <si>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</si>
  <si>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</si>
  <si>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</si>
  <si>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</si>
  <si>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</si>
  <si>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100 mm strojně pl do 50 m2</t>
  </si>
  <si>
    <t>m2</t>
  </si>
  <si>
    <t>4</t>
  </si>
  <si>
    <t>-357688757</t>
  </si>
  <si>
    <t>122251105</t>
  </si>
  <si>
    <t>Odkopávky a prokopávky nezapažené v hornině třídy těžitelnosti I, skupiny 3 objem do 1000 m3 strojně</t>
  </si>
  <si>
    <t>m3</t>
  </si>
  <si>
    <t>-1106888198</t>
  </si>
  <si>
    <t>3</t>
  </si>
  <si>
    <t>-1121897634</t>
  </si>
  <si>
    <t>132251253</t>
  </si>
  <si>
    <t>Hloubení rýh nezapažených š do 2000 mm v hornině třídy těžitelnosti I, skupiny 3 objem do 100 m3 strojně</t>
  </si>
  <si>
    <t>-813504160</t>
  </si>
  <si>
    <t>5</t>
  </si>
  <si>
    <t>167151111</t>
  </si>
  <si>
    <t>Nakládání výkopku z hornin třídy těžitelnosti I, skupiny 1 až 3 přes 100 m3</t>
  </si>
  <si>
    <t>-1304418449</t>
  </si>
  <si>
    <t>6</t>
  </si>
  <si>
    <t>171201221</t>
  </si>
  <si>
    <t>Poplatek za uložení na skládce (skládkovné) zeminy a kamení kód odpadu 17 05 04</t>
  </si>
  <si>
    <t>t</t>
  </si>
  <si>
    <t>-462541046</t>
  </si>
  <si>
    <t>7</t>
  </si>
  <si>
    <t>181152302</t>
  </si>
  <si>
    <t>Úprava pláně pro silnice a dálnice v zářezech se zhutněním</t>
  </si>
  <si>
    <t>-1595583225</t>
  </si>
  <si>
    <t>Zakládání</t>
  </si>
  <si>
    <t>8</t>
  </si>
  <si>
    <t>211531111</t>
  </si>
  <si>
    <t>Výplň odvodňovacích žeber nebo trativodů kamenivem hrubým drceným frakce 16 až 63 mm</t>
  </si>
  <si>
    <t>-1083044468</t>
  </si>
  <si>
    <t>9</t>
  </si>
  <si>
    <t>211971122</t>
  </si>
  <si>
    <t>Zřízení opláštění žeber nebo trativodů geotextilií v rýze nebo zářezu přes 1:2 š přes 2,5 m</t>
  </si>
  <si>
    <t>1138333647</t>
  </si>
  <si>
    <t>10</t>
  </si>
  <si>
    <t>M</t>
  </si>
  <si>
    <t>69311068</t>
  </si>
  <si>
    <t>geotextilie netkaná separační, ochranná, filtrační, drenážní PP 300g/m2</t>
  </si>
  <si>
    <t>-1650147969</t>
  </si>
  <si>
    <t>11</t>
  </si>
  <si>
    <t>213141113</t>
  </si>
  <si>
    <t>Zřízení vrstvy z geotextilie v rovině nebo ve sklonu do 1:5 š do 8,5 m</t>
  </si>
  <si>
    <t>-1481336303</t>
  </si>
  <si>
    <t>12</t>
  </si>
  <si>
    <t>291111111</t>
  </si>
  <si>
    <t>Podklad pro zpevněné plochy z kameniva drceného 0 až 63 mm</t>
  </si>
  <si>
    <t>-1993068614</t>
  </si>
  <si>
    <t>Komunikace pozemní</t>
  </si>
  <si>
    <t>13</t>
  </si>
  <si>
    <t>564811113</t>
  </si>
  <si>
    <t>Podklad ze štěrkodrtě ŠD tl 70 mm</t>
  </si>
  <si>
    <t>-2046066214</t>
  </si>
  <si>
    <t>14</t>
  </si>
  <si>
    <t>564821111</t>
  </si>
  <si>
    <t>Podklad ze štěrkodrtě ŠD tl 80 mm</t>
  </si>
  <si>
    <t>-1476901507</t>
  </si>
  <si>
    <t>564861111</t>
  </si>
  <si>
    <t>Podklad ze štěrkodrtě ŠD tl 200 mm</t>
  </si>
  <si>
    <t>1977935883</t>
  </si>
  <si>
    <t>16</t>
  </si>
  <si>
    <t>564871111</t>
  </si>
  <si>
    <t>Podklad ze štěrkodrtě ŠD tl 250 mm</t>
  </si>
  <si>
    <t>1969972372</t>
  </si>
  <si>
    <t>17</t>
  </si>
  <si>
    <t>565155121</t>
  </si>
  <si>
    <t>Asfaltový beton vrstva podkladní ACP 16 (obalované kamenivo OKS) tl 70 mm š přes 3 m</t>
  </si>
  <si>
    <t>1153716560</t>
  </si>
  <si>
    <t>18</t>
  </si>
  <si>
    <t>567122113</t>
  </si>
  <si>
    <t>Podklad ze směsi stmelené cementem SC C 8/10 (KSC I) tl 140 mm</t>
  </si>
  <si>
    <t>528083907</t>
  </si>
  <si>
    <t>19</t>
  </si>
  <si>
    <t>573111112</t>
  </si>
  <si>
    <t>Postřik živičný infiltrační s posypem z asfaltu množství 1 kg/m2</t>
  </si>
  <si>
    <t>1774189129</t>
  </si>
  <si>
    <t>20</t>
  </si>
  <si>
    <t>573211109</t>
  </si>
  <si>
    <t>Postřik živičný spojovací z asfaltu v množství 0,50 kg/m2</t>
  </si>
  <si>
    <t>211304014</t>
  </si>
  <si>
    <t>577134121</t>
  </si>
  <si>
    <t>Asfaltový beton vrstva obrusná ACO 11 (ABS) tř. I tl 40 mm š přes 3 m z nemodifikovaného asfaltu</t>
  </si>
  <si>
    <t>-1895895485</t>
  </si>
  <si>
    <t>Úpravy povrchů, podlahy a osazování výplní</t>
  </si>
  <si>
    <t>22</t>
  </si>
  <si>
    <t>637121112</t>
  </si>
  <si>
    <t>Okapový chodník z kačírku tl 150 mm s udusáním</t>
  </si>
  <si>
    <t>-461333188</t>
  </si>
  <si>
    <t>Ostatní konstrukce a práce, bourání</t>
  </si>
  <si>
    <t>23</t>
  </si>
  <si>
    <t>916231213</t>
  </si>
  <si>
    <t>Osazení chodníkového obrubníku betonového stojatého s boční opěrou do lože z betonu prostého</t>
  </si>
  <si>
    <t>m</t>
  </si>
  <si>
    <t>772893936</t>
  </si>
  <si>
    <t>24</t>
  </si>
  <si>
    <t>59217017</t>
  </si>
  <si>
    <t>obrubník betonový chodníkový 1000x100x250mm</t>
  </si>
  <si>
    <t>-1636804694</t>
  </si>
  <si>
    <t>25</t>
  </si>
  <si>
    <t>916991121</t>
  </si>
  <si>
    <t>Lože pod obrubníky, krajníky nebo obruby z dlažebních kostek z betonu prostého</t>
  </si>
  <si>
    <t>-1420186996</t>
  </si>
  <si>
    <t>26</t>
  </si>
  <si>
    <t>919112111</t>
  </si>
  <si>
    <t>Řezání dilatačních spár š 4 mm hl do 60 mm příčných nebo podélných v živičném krytu</t>
  </si>
  <si>
    <t>1687914124</t>
  </si>
  <si>
    <t>27</t>
  </si>
  <si>
    <t>919121111</t>
  </si>
  <si>
    <t>Těsnění spár zálivkou za studena pro komůrky š 10 mm hl 20 mm s těsnicím profilem</t>
  </si>
  <si>
    <t>1126851148</t>
  </si>
  <si>
    <t>28</t>
  </si>
  <si>
    <t>919735112</t>
  </si>
  <si>
    <t>Řezání stávajícího živičného krytu hl do 100 mm</t>
  </si>
  <si>
    <t>1260129586</t>
  </si>
  <si>
    <t>29</t>
  </si>
  <si>
    <t>928125112</t>
  </si>
  <si>
    <t>Montáž panelu mezi kolejnicemi nebo kolejemi</t>
  </si>
  <si>
    <t>681272082</t>
  </si>
  <si>
    <t>30</t>
  </si>
  <si>
    <t>59212815</t>
  </si>
  <si>
    <t>panel zádlažbový vnitřní betonový železničních přejezdů 1230x1280x150mm</t>
  </si>
  <si>
    <t>kus</t>
  </si>
  <si>
    <t>596706596</t>
  </si>
  <si>
    <t>31</t>
  </si>
  <si>
    <t>929595411</t>
  </si>
  <si>
    <t>Odstranění nánosu výšky do 150 mm nad horní plochou pražců, odkopáním</t>
  </si>
  <si>
    <t>68592187</t>
  </si>
  <si>
    <t>997</t>
  </si>
  <si>
    <t>Přesun sutě</t>
  </si>
  <si>
    <t>32</t>
  </si>
  <si>
    <t>997221551</t>
  </si>
  <si>
    <t>Vodorovná doprava suti ze sypkých materiálů do 1 km</t>
  </si>
  <si>
    <t>-693389382</t>
  </si>
  <si>
    <t>33</t>
  </si>
  <si>
    <t>997221559</t>
  </si>
  <si>
    <t>Příplatek ZKD 1 km u vodorovné dopravy suti ze sypkých materiálů</t>
  </si>
  <si>
    <t>374001402</t>
  </si>
  <si>
    <t>34</t>
  </si>
  <si>
    <t>997221561</t>
  </si>
  <si>
    <t>Vodorovná doprava suti z kusových materiálů do 1 km</t>
  </si>
  <si>
    <t>704668449</t>
  </si>
  <si>
    <t>35</t>
  </si>
  <si>
    <t>997221569</t>
  </si>
  <si>
    <t>Příplatek ZKD 1 km u vodorovné dopravy suti z kusových materiálů</t>
  </si>
  <si>
    <t>1363117301</t>
  </si>
  <si>
    <t>36</t>
  </si>
  <si>
    <t>997221611</t>
  </si>
  <si>
    <t>Nakládání suti na dopravní prostředky pro vodorovnou dopravu</t>
  </si>
  <si>
    <t>1526657564</t>
  </si>
  <si>
    <t>37</t>
  </si>
  <si>
    <t>997221645</t>
  </si>
  <si>
    <t>Poplatek za uložení na skládce (skládkovné) odpadu asfaltového bez dehtu kód odpadu 17 03 02</t>
  </si>
  <si>
    <t>-1339131276</t>
  </si>
  <si>
    <t>998</t>
  </si>
  <si>
    <t>Přesun hmot</t>
  </si>
  <si>
    <t>38</t>
  </si>
  <si>
    <t>998225111</t>
  </si>
  <si>
    <t>Přesun hmot pro pozemní komunikace s krytem z kamene, monolitickým betonovým nebo živičným</t>
  </si>
  <si>
    <t>-70542627</t>
  </si>
  <si>
    <t>39</t>
  </si>
  <si>
    <t>998226011</t>
  </si>
  <si>
    <t>Přesun hmot pro pozemní komunikace a letiště s krytem montovaným z ŽB dílců</t>
  </si>
  <si>
    <t>-1421695545</t>
  </si>
  <si>
    <t>SO 102 - SO 102</t>
  </si>
  <si>
    <t>1294251988</t>
  </si>
  <si>
    <t>-166481609</t>
  </si>
  <si>
    <t>-1117871353</t>
  </si>
  <si>
    <t>-1915623480</t>
  </si>
  <si>
    <t>-147794134</t>
  </si>
  <si>
    <t>-1210806937</t>
  </si>
  <si>
    <t>1935063680</t>
  </si>
  <si>
    <t>-1467205936</t>
  </si>
  <si>
    <t>195400111</t>
  </si>
  <si>
    <t>1177782528</t>
  </si>
  <si>
    <t>1106434499</t>
  </si>
  <si>
    <t>-1612682502</t>
  </si>
  <si>
    <t>1677831673</t>
  </si>
  <si>
    <t>420863798</t>
  </si>
  <si>
    <t>394949071</t>
  </si>
  <si>
    <t>1182124214</t>
  </si>
  <si>
    <t>2098558682</t>
  </si>
  <si>
    <t>-1930966250</t>
  </si>
  <si>
    <t>1082488484</t>
  </si>
  <si>
    <t>2054887046</t>
  </si>
  <si>
    <t>584121112</t>
  </si>
  <si>
    <t>Osazení silničních dílců z ŽB do lože z kameniva těženého tl 40 mm plochy přes 200 m2</t>
  </si>
  <si>
    <t>-3006343</t>
  </si>
  <si>
    <t>599441111</t>
  </si>
  <si>
    <t>Vyplnění spár mezi silničními dílci drobným kamenivem těženým</t>
  </si>
  <si>
    <t>-75625364</t>
  </si>
  <si>
    <t>1858213925</t>
  </si>
  <si>
    <t>811989625</t>
  </si>
  <si>
    <t>-1432473913</t>
  </si>
  <si>
    <t>50223020</t>
  </si>
  <si>
    <t>-1578261488</t>
  </si>
  <si>
    <t>-1973134941</t>
  </si>
  <si>
    <t>1240987800</t>
  </si>
  <si>
    <t>1688689992</t>
  </si>
  <si>
    <t>1274308808</t>
  </si>
  <si>
    <t>SO 103 - SO 103</t>
  </si>
  <si>
    <t>113151111</t>
  </si>
  <si>
    <t>Rozebrání zpevněných ploch ze silničních dílců</t>
  </si>
  <si>
    <t>-1060708461</t>
  </si>
  <si>
    <t>2050076747</t>
  </si>
  <si>
    <t>-1458650610</t>
  </si>
  <si>
    <t>1639877705</t>
  </si>
  <si>
    <t>737205055</t>
  </si>
  <si>
    <t>874431891</t>
  </si>
  <si>
    <t>-724737670</t>
  </si>
  <si>
    <t>-398338669</t>
  </si>
  <si>
    <t>1923574757</t>
  </si>
  <si>
    <t>-580453696</t>
  </si>
  <si>
    <t>1949765259</t>
  </si>
  <si>
    <t>1222409038</t>
  </si>
  <si>
    <t>-224006812</t>
  </si>
  <si>
    <t>-1852535963</t>
  </si>
  <si>
    <t>-1855359233</t>
  </si>
  <si>
    <t>438099948</t>
  </si>
  <si>
    <t>-819583232</t>
  </si>
  <si>
    <t>-1134206181</t>
  </si>
  <si>
    <t>515047651</t>
  </si>
  <si>
    <t>1279024367</t>
  </si>
  <si>
    <t>-745264122</t>
  </si>
  <si>
    <t>581114113</t>
  </si>
  <si>
    <t>Kryt z betonu komunikace pro pěší tl 100 mm</t>
  </si>
  <si>
    <t>-1243572244</t>
  </si>
  <si>
    <t>1963237331</t>
  </si>
  <si>
    <t>596412313</t>
  </si>
  <si>
    <t>Kladení dlažby z vegetačních tvárnic pozemních komunikací tl 100 mm přes 300 m2</t>
  </si>
  <si>
    <t>127346451</t>
  </si>
  <si>
    <t>59245031</t>
  </si>
  <si>
    <t>dlažba plošná betonová vegetační 600x400x100mm</t>
  </si>
  <si>
    <t>-1938489327</t>
  </si>
  <si>
    <t>22258236</t>
  </si>
  <si>
    <t>-228331544</t>
  </si>
  <si>
    <t>-1229665965</t>
  </si>
  <si>
    <t>-568074385</t>
  </si>
  <si>
    <t>617825723</t>
  </si>
  <si>
    <t>-700598997</t>
  </si>
  <si>
    <t>1545712940</t>
  </si>
  <si>
    <t>-947772072</t>
  </si>
  <si>
    <t>981513114</t>
  </si>
  <si>
    <t>Demolice konstrukcí objektů z betonu železového těžkou mechanizací</t>
  </si>
  <si>
    <t>-1512472614</t>
  </si>
  <si>
    <t>213947552</t>
  </si>
  <si>
    <t>677555433</t>
  </si>
  <si>
    <t>1528567381</t>
  </si>
  <si>
    <t>96808405</t>
  </si>
  <si>
    <t>997221625</t>
  </si>
  <si>
    <t>Poplatek za uložení na skládce (skládkovné) stavebního odpadu železobetonového kód odpadu 17 01 01</t>
  </si>
  <si>
    <t>-1293538198</t>
  </si>
  <si>
    <t>40</t>
  </si>
  <si>
    <t>998223011</t>
  </si>
  <si>
    <t>Přesun hmot pro pozemní komunikace s krytem dlážděným</t>
  </si>
  <si>
    <t>-600017626</t>
  </si>
  <si>
    <t>41</t>
  </si>
  <si>
    <t>-160367893</t>
  </si>
  <si>
    <t>42</t>
  </si>
  <si>
    <t>523083713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</si>
  <si>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</si>
  <si>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</si>
  <si>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</si>
  <si>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</si>
  <si>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</si>
  <si>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</si>
  <si>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012002000</t>
  </si>
  <si>
    <t>Geodetické práce</t>
  </si>
  <si>
    <t>kpl</t>
  </si>
  <si>
    <t>1024</t>
  </si>
  <si>
    <t>-1862885894</t>
  </si>
  <si>
    <t>013002000</t>
  </si>
  <si>
    <t>Projektové práce</t>
  </si>
  <si>
    <t>308644662</t>
  </si>
  <si>
    <t>VRN3</t>
  </si>
  <si>
    <t>Zařízení staveniště</t>
  </si>
  <si>
    <t>030001000</t>
  </si>
  <si>
    <t>-367084423</t>
  </si>
  <si>
    <t>VRN4</t>
  </si>
  <si>
    <t>Inženýrská činnost</t>
  </si>
  <si>
    <t>043002000</t>
  </si>
  <si>
    <t>Zkoušky a ostatní měření</t>
  </si>
  <si>
    <t>1476907673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</si>
</sst>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19"/>
      <c r="AQ5" s="19"/>
      <c r="AR5" s="17"/>
      <c r="BE5" s="252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19"/>
      <c r="AQ6" s="19"/>
      <c r="AR6" s="17"/>
      <c r="BE6" s="25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53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53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3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53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53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3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30</v>
      </c>
      <c r="AO13" s="19"/>
      <c r="AP13" s="19"/>
      <c r="AQ13" s="19"/>
      <c r="AR13" s="17"/>
      <c r="BE13" s="253"/>
      <c r="BS13" s="14" t="s">
        <v>6</v>
      </c>
    </row>
    <row r="14" spans="1:74" ht="12.75">
      <c r="B14" s="18"/>
      <c r="C14" s="19"/>
      <c r="D14" s="19"/>
      <c r="E14" s="258" t="s">
        <v>30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253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3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32</v>
      </c>
      <c r="AO16" s="19"/>
      <c r="AP16" s="19"/>
      <c r="AQ16" s="19"/>
      <c r="AR16" s="17"/>
      <c r="BE16" s="25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53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3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53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53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3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3"/>
    </row>
    <row r="23" spans="1:71" s="1" customFormat="1" ht="16.5" customHeight="1">
      <c r="B23" s="18"/>
      <c r="C23" s="19"/>
      <c r="D23" s="19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19"/>
      <c r="AP23" s="19"/>
      <c r="AQ23" s="19"/>
      <c r="AR23" s="17"/>
      <c r="BE23" s="25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3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1">
        <f>ROUND(AG94,2)</f>
        <v>0</v>
      </c>
      <c r="AL26" s="262"/>
      <c r="AM26" s="262"/>
      <c r="AN26" s="262"/>
      <c r="AO26" s="262"/>
      <c r="AP26" s="33"/>
      <c r="AQ26" s="33"/>
      <c r="AR26" s="36"/>
      <c r="BE26" s="25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3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3" t="s">
        <v>39</v>
      </c>
      <c r="M28" s="263"/>
      <c r="N28" s="263"/>
      <c r="O28" s="263"/>
      <c r="P28" s="263"/>
      <c r="Q28" s="33"/>
      <c r="R28" s="33"/>
      <c r="S28" s="33"/>
      <c r="T28" s="33"/>
      <c r="U28" s="33"/>
      <c r="V28" s="33"/>
      <c r="W28" s="263" t="s">
        <v>40</v>
      </c>
      <c r="X28" s="263"/>
      <c r="Y28" s="263"/>
      <c r="Z28" s="263"/>
      <c r="AA28" s="263"/>
      <c r="AB28" s="263"/>
      <c r="AC28" s="263"/>
      <c r="AD28" s="263"/>
      <c r="AE28" s="263"/>
      <c r="AF28" s="33"/>
      <c r="AG28" s="33"/>
      <c r="AH28" s="33"/>
      <c r="AI28" s="33"/>
      <c r="AJ28" s="33"/>
      <c r="AK28" s="263" t="s">
        <v>41</v>
      </c>
      <c r="AL28" s="263"/>
      <c r="AM28" s="263"/>
      <c r="AN28" s="263"/>
      <c r="AO28" s="263"/>
      <c r="AP28" s="33"/>
      <c r="AQ28" s="33"/>
      <c r="AR28" s="36"/>
      <c r="BE28" s="253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66">
        <v>0.21</v>
      </c>
      <c r="M29" s="265"/>
      <c r="N29" s="265"/>
      <c r="O29" s="265"/>
      <c r="P29" s="265"/>
      <c r="Q29" s="38"/>
      <c r="R29" s="38"/>
      <c r="S29" s="38"/>
      <c r="T29" s="38"/>
      <c r="U29" s="38"/>
      <c r="V29" s="38"/>
      <c r="W29" s="264">
        <f>ROUND(AZ94, 2)</f>
        <v>0</v>
      </c>
      <c r="X29" s="265"/>
      <c r="Y29" s="265"/>
      <c r="Z29" s="265"/>
      <c r="AA29" s="265"/>
      <c r="AB29" s="265"/>
      <c r="AC29" s="265"/>
      <c r="AD29" s="265"/>
      <c r="AE29" s="265"/>
      <c r="AF29" s="38"/>
      <c r="AG29" s="38"/>
      <c r="AH29" s="38"/>
      <c r="AI29" s="38"/>
      <c r="AJ29" s="38"/>
      <c r="AK29" s="264">
        <f>ROUND(AV94, 2)</f>
        <v>0</v>
      </c>
      <c r="AL29" s="265"/>
      <c r="AM29" s="265"/>
      <c r="AN29" s="265"/>
      <c r="AO29" s="265"/>
      <c r="AP29" s="38"/>
      <c r="AQ29" s="38"/>
      <c r="AR29" s="39"/>
      <c r="BE29" s="254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66">
        <v>0.15</v>
      </c>
      <c r="M30" s="265"/>
      <c r="N30" s="265"/>
      <c r="O30" s="265"/>
      <c r="P30" s="265"/>
      <c r="Q30" s="38"/>
      <c r="R30" s="38"/>
      <c r="S30" s="38"/>
      <c r="T30" s="38"/>
      <c r="U30" s="38"/>
      <c r="V30" s="38"/>
      <c r="W30" s="264">
        <f>ROUND(BA94, 2)</f>
        <v>0</v>
      </c>
      <c r="X30" s="265"/>
      <c r="Y30" s="265"/>
      <c r="Z30" s="265"/>
      <c r="AA30" s="265"/>
      <c r="AB30" s="265"/>
      <c r="AC30" s="265"/>
      <c r="AD30" s="265"/>
      <c r="AE30" s="265"/>
      <c r="AF30" s="38"/>
      <c r="AG30" s="38"/>
      <c r="AH30" s="38"/>
      <c r="AI30" s="38"/>
      <c r="AJ30" s="38"/>
      <c r="AK30" s="264">
        <f>ROUND(AW94, 2)</f>
        <v>0</v>
      </c>
      <c r="AL30" s="265"/>
      <c r="AM30" s="265"/>
      <c r="AN30" s="265"/>
      <c r="AO30" s="265"/>
      <c r="AP30" s="38"/>
      <c r="AQ30" s="38"/>
      <c r="AR30" s="39"/>
      <c r="BE30" s="254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66">
        <v>0.21</v>
      </c>
      <c r="M31" s="265"/>
      <c r="N31" s="265"/>
      <c r="O31" s="265"/>
      <c r="P31" s="265"/>
      <c r="Q31" s="38"/>
      <c r="R31" s="38"/>
      <c r="S31" s="38"/>
      <c r="T31" s="38"/>
      <c r="U31" s="38"/>
      <c r="V31" s="38"/>
      <c r="W31" s="264">
        <f>ROUND(BB94, 2)</f>
        <v>0</v>
      </c>
      <c r="X31" s="265"/>
      <c r="Y31" s="265"/>
      <c r="Z31" s="265"/>
      <c r="AA31" s="265"/>
      <c r="AB31" s="265"/>
      <c r="AC31" s="265"/>
      <c r="AD31" s="265"/>
      <c r="AE31" s="265"/>
      <c r="AF31" s="38"/>
      <c r="AG31" s="38"/>
      <c r="AH31" s="38"/>
      <c r="AI31" s="38"/>
      <c r="AJ31" s="38"/>
      <c r="AK31" s="264">
        <v>0</v>
      </c>
      <c r="AL31" s="265"/>
      <c r="AM31" s="265"/>
      <c r="AN31" s="265"/>
      <c r="AO31" s="265"/>
      <c r="AP31" s="38"/>
      <c r="AQ31" s="38"/>
      <c r="AR31" s="39"/>
      <c r="BE31" s="254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66">
        <v>0.15</v>
      </c>
      <c r="M32" s="265"/>
      <c r="N32" s="265"/>
      <c r="O32" s="265"/>
      <c r="P32" s="265"/>
      <c r="Q32" s="38"/>
      <c r="R32" s="38"/>
      <c r="S32" s="38"/>
      <c r="T32" s="38"/>
      <c r="U32" s="38"/>
      <c r="V32" s="38"/>
      <c r="W32" s="264">
        <f>ROUND(BC94, 2)</f>
        <v>0</v>
      </c>
      <c r="X32" s="265"/>
      <c r="Y32" s="265"/>
      <c r="Z32" s="265"/>
      <c r="AA32" s="265"/>
      <c r="AB32" s="265"/>
      <c r="AC32" s="265"/>
      <c r="AD32" s="265"/>
      <c r="AE32" s="265"/>
      <c r="AF32" s="38"/>
      <c r="AG32" s="38"/>
      <c r="AH32" s="38"/>
      <c r="AI32" s="38"/>
      <c r="AJ32" s="38"/>
      <c r="AK32" s="264">
        <v>0</v>
      </c>
      <c r="AL32" s="265"/>
      <c r="AM32" s="265"/>
      <c r="AN32" s="265"/>
      <c r="AO32" s="265"/>
      <c r="AP32" s="38"/>
      <c r="AQ32" s="38"/>
      <c r="AR32" s="39"/>
      <c r="BE32" s="254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66">
        <v>0</v>
      </c>
      <c r="M33" s="265"/>
      <c r="N33" s="265"/>
      <c r="O33" s="265"/>
      <c r="P33" s="265"/>
      <c r="Q33" s="38"/>
      <c r="R33" s="38"/>
      <c r="S33" s="38"/>
      <c r="T33" s="38"/>
      <c r="U33" s="38"/>
      <c r="V33" s="38"/>
      <c r="W33" s="264">
        <f>ROUND(BD94, 2)</f>
        <v>0</v>
      </c>
      <c r="X33" s="265"/>
      <c r="Y33" s="265"/>
      <c r="Z33" s="265"/>
      <c r="AA33" s="265"/>
      <c r="AB33" s="265"/>
      <c r="AC33" s="265"/>
      <c r="AD33" s="265"/>
      <c r="AE33" s="265"/>
      <c r="AF33" s="38"/>
      <c r="AG33" s="38"/>
      <c r="AH33" s="38"/>
      <c r="AI33" s="38"/>
      <c r="AJ33" s="38"/>
      <c r="AK33" s="264">
        <v>0</v>
      </c>
      <c r="AL33" s="265"/>
      <c r="AM33" s="265"/>
      <c r="AN33" s="265"/>
      <c r="AO33" s="265"/>
      <c r="AP33" s="38"/>
      <c r="AQ33" s="38"/>
      <c r="AR33" s="39"/>
      <c r="BE33" s="254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53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70" t="s">
        <v>50</v>
      </c>
      <c r="Y35" s="268"/>
      <c r="Z35" s="268"/>
      <c r="AA35" s="268"/>
      <c r="AB35" s="268"/>
      <c r="AC35" s="42"/>
      <c r="AD35" s="42"/>
      <c r="AE35" s="42"/>
      <c r="AF35" s="42"/>
      <c r="AG35" s="42"/>
      <c r="AH35" s="42"/>
      <c r="AI35" s="42"/>
      <c r="AJ35" s="42"/>
      <c r="AK35" s="267">
        <f>SUM(AK26:AK33)</f>
        <v>0</v>
      </c>
      <c r="AL35" s="268"/>
      <c r="AM35" s="268"/>
      <c r="AN35" s="268"/>
      <c r="AO35" s="26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3110-20-006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1" t="str">
        <f>K6</f>
        <v>Hradec Králové SSM - Oprava (zpevněné plochy) SO 101-SO 103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Hradec Králové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3" t="str">
        <f>IF(AN8= "","",AN8)</f>
        <v>13. 5. 2020</v>
      </c>
      <c r="AN87" s="233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31</v>
      </c>
      <c r="AJ89" s="33"/>
      <c r="AK89" s="33"/>
      <c r="AL89" s="33"/>
      <c r="AM89" s="234" t="str">
        <f>IF(E17="","",E17)</f>
        <v xml:space="preserve">PRODIN a.s. </v>
      </c>
      <c r="AN89" s="235"/>
      <c r="AO89" s="235"/>
      <c r="AP89" s="235"/>
      <c r="AQ89" s="33"/>
      <c r="AR89" s="36"/>
      <c r="AS89" s="236" t="s">
        <v>58</v>
      </c>
      <c r="AT89" s="23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4" t="str">
        <f>IF(E20="","",E20)</f>
        <v xml:space="preserve"> </v>
      </c>
      <c r="AN90" s="235"/>
      <c r="AO90" s="235"/>
      <c r="AP90" s="235"/>
      <c r="AQ90" s="33"/>
      <c r="AR90" s="36"/>
      <c r="AS90" s="238"/>
      <c r="AT90" s="23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0"/>
      <c r="AT91" s="24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2" t="s">
        <v>59</v>
      </c>
      <c r="D92" s="243"/>
      <c r="E92" s="243"/>
      <c r="F92" s="243"/>
      <c r="G92" s="243"/>
      <c r="H92" s="70"/>
      <c r="I92" s="245" t="s">
        <v>60</v>
      </c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4" t="s">
        <v>61</v>
      </c>
      <c r="AH92" s="243"/>
      <c r="AI92" s="243"/>
      <c r="AJ92" s="243"/>
      <c r="AK92" s="243"/>
      <c r="AL92" s="243"/>
      <c r="AM92" s="243"/>
      <c r="AN92" s="245" t="s">
        <v>62</v>
      </c>
      <c r="AO92" s="243"/>
      <c r="AP92" s="246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0">
        <f>ROUND(SUM(AG95:AG98),2)</f>
        <v>0</v>
      </c>
      <c r="AH94" s="250"/>
      <c r="AI94" s="250"/>
      <c r="AJ94" s="250"/>
      <c r="AK94" s="250"/>
      <c r="AL94" s="250"/>
      <c r="AM94" s="250"/>
      <c r="AN94" s="251">
        <f>SUM(AG94,AT94)</f>
        <v>0</v>
      </c>
      <c r="AO94" s="251"/>
      <c r="AP94" s="251"/>
      <c r="AQ94" s="82" t="s">
        <v>1</v>
      </c>
      <c r="AR94" s="83"/>
      <c r="AS94" s="84">
        <f>ROUND(SUM(AS95:AS98),2)</f>
        <v>0</v>
      </c>
      <c r="AT94" s="85">
        <f>ROUND(SUM(AV94:AW94),2)</f>
        <v>0</v>
      </c>
      <c r="AU94" s="86">
        <f>ROUND(SUM(AU95:AU98),5)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ROUND(SUM(AZ95:AZ98),2)</f>
        <v>0</v>
      </c>
      <c r="BA94" s="85">
        <f>ROUND(SUM(BA95:BA98),2)</f>
        <v>0</v>
      </c>
      <c r="BB94" s="85">
        <f>ROUND(SUM(BB95:BB98),2)</f>
        <v>0</v>
      </c>
      <c r="BC94" s="85">
        <f>ROUND(SUM(BC95:BC98),2)</f>
        <v>0</v>
      </c>
      <c r="BD94" s="87">
        <f>ROUND(SUM(BD95:BD98),2)</f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5</v>
      </c>
      <c r="BX94" s="88" t="s">
        <v>81</v>
      </c>
      <c r="CL94" s="88" t="s">
        <v>1</v>
      </c>
    </row>
    <row r="95" spans="1:91" s="7" customFormat="1" ht="16.5" customHeight="1">
      <c r="A95" s="90" t="s">
        <v>82</v>
      </c>
      <c r="B95" s="91"/>
      <c r="C95" s="92"/>
      <c r="D95" s="247" t="s">
        <v>83</v>
      </c>
      <c r="E95" s="247"/>
      <c r="F95" s="247"/>
      <c r="G95" s="247"/>
      <c r="H95" s="247"/>
      <c r="I95" s="93"/>
      <c r="J95" s="247" t="s">
        <v>83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8">
        <f>'SO 101 - SO 101'!J30</f>
        <v>0</v>
      </c>
      <c r="AH95" s="249"/>
      <c r="AI95" s="249"/>
      <c r="AJ95" s="249"/>
      <c r="AK95" s="249"/>
      <c r="AL95" s="249"/>
      <c r="AM95" s="249"/>
      <c r="AN95" s="248">
        <f>SUM(AG95,AT95)</f>
        <v>0</v>
      </c>
      <c r="AO95" s="249"/>
      <c r="AP95" s="249"/>
      <c r="AQ95" s="94" t="s">
        <v>84</v>
      </c>
      <c r="AR95" s="95"/>
      <c r="AS95" s="96">
        <v>0</v>
      </c>
      <c r="AT95" s="97">
        <f>ROUND(SUM(AV95:AW95),2)</f>
        <v>0</v>
      </c>
      <c r="AU95" s="98">
        <f>'SO 101 - SO 101'!P124</f>
        <v>0</v>
      </c>
      <c r="AV95" s="97">
        <f>'SO 101 - SO 101'!J33</f>
        <v>0</v>
      </c>
      <c r="AW95" s="97">
        <f>'SO 101 - SO 101'!J34</f>
        <v>0</v>
      </c>
      <c r="AX95" s="97">
        <f>'SO 101 - SO 101'!J35</f>
        <v>0</v>
      </c>
      <c r="AY95" s="97">
        <f>'SO 101 - SO 101'!J36</f>
        <v>0</v>
      </c>
      <c r="AZ95" s="97">
        <f>'SO 101 - SO 101'!F33</f>
        <v>0</v>
      </c>
      <c r="BA95" s="97">
        <f>'SO 101 - SO 101'!F34</f>
        <v>0</v>
      </c>
      <c r="BB95" s="97">
        <f>'SO 101 - SO 101'!F35</f>
        <v>0</v>
      </c>
      <c r="BC95" s="97">
        <f>'SO 101 - SO 101'!F36</f>
        <v>0</v>
      </c>
      <c r="BD95" s="99">
        <f>'SO 101 - SO 101'!F37</f>
        <v>0</v>
      </c>
      <c r="BT95" s="100" t="s">
        <v>85</v>
      </c>
      <c r="BV95" s="100" t="s">
        <v>80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7" customFormat="1" ht="16.5" customHeight="1">
      <c r="A96" s="90" t="s">
        <v>82</v>
      </c>
      <c r="B96" s="91"/>
      <c r="C96" s="92"/>
      <c r="D96" s="247" t="s">
        <v>88</v>
      </c>
      <c r="E96" s="247"/>
      <c r="F96" s="247"/>
      <c r="G96" s="247"/>
      <c r="H96" s="247"/>
      <c r="I96" s="93"/>
      <c r="J96" s="247" t="s">
        <v>88</v>
      </c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  <c r="AA96" s="247"/>
      <c r="AB96" s="247"/>
      <c r="AC96" s="247"/>
      <c r="AD96" s="247"/>
      <c r="AE96" s="247"/>
      <c r="AF96" s="247"/>
      <c r="AG96" s="248">
        <f>'SO 102 - SO 102'!J30</f>
        <v>0</v>
      </c>
      <c r="AH96" s="249"/>
      <c r="AI96" s="249"/>
      <c r="AJ96" s="249"/>
      <c r="AK96" s="249"/>
      <c r="AL96" s="249"/>
      <c r="AM96" s="249"/>
      <c r="AN96" s="248">
        <f>SUM(AG96,AT96)</f>
        <v>0</v>
      </c>
      <c r="AO96" s="249"/>
      <c r="AP96" s="249"/>
      <c r="AQ96" s="94" t="s">
        <v>84</v>
      </c>
      <c r="AR96" s="95"/>
      <c r="AS96" s="96">
        <v>0</v>
      </c>
      <c r="AT96" s="97">
        <f>ROUND(SUM(AV96:AW96),2)</f>
        <v>0</v>
      </c>
      <c r="AU96" s="98">
        <f>'SO 102 - SO 102'!P124</f>
        <v>0</v>
      </c>
      <c r="AV96" s="97">
        <f>'SO 102 - SO 102'!J33</f>
        <v>0</v>
      </c>
      <c r="AW96" s="97">
        <f>'SO 102 - SO 102'!J34</f>
        <v>0</v>
      </c>
      <c r="AX96" s="97">
        <f>'SO 102 - SO 102'!J35</f>
        <v>0</v>
      </c>
      <c r="AY96" s="97">
        <f>'SO 102 - SO 102'!J36</f>
        <v>0</v>
      </c>
      <c r="AZ96" s="97">
        <f>'SO 102 - SO 102'!F33</f>
        <v>0</v>
      </c>
      <c r="BA96" s="97">
        <f>'SO 102 - SO 102'!F34</f>
        <v>0</v>
      </c>
      <c r="BB96" s="97">
        <f>'SO 102 - SO 102'!F35</f>
        <v>0</v>
      </c>
      <c r="BC96" s="97">
        <f>'SO 102 - SO 102'!F36</f>
        <v>0</v>
      </c>
      <c r="BD96" s="99">
        <f>'SO 102 - SO 102'!F37</f>
        <v>0</v>
      </c>
      <c r="BT96" s="100" t="s">
        <v>85</v>
      </c>
      <c r="BV96" s="100" t="s">
        <v>80</v>
      </c>
      <c r="BW96" s="100" t="s">
        <v>89</v>
      </c>
      <c r="BX96" s="100" t="s">
        <v>5</v>
      </c>
      <c r="CL96" s="100" t="s">
        <v>1</v>
      </c>
      <c r="CM96" s="100" t="s">
        <v>87</v>
      </c>
    </row>
    <row r="97" spans="1:91" s="7" customFormat="1" ht="16.5" customHeight="1">
      <c r="A97" s="90" t="s">
        <v>82</v>
      </c>
      <c r="B97" s="91"/>
      <c r="C97" s="92"/>
      <c r="D97" s="247" t="s">
        <v>90</v>
      </c>
      <c r="E97" s="247"/>
      <c r="F97" s="247"/>
      <c r="G97" s="247"/>
      <c r="H97" s="247"/>
      <c r="I97" s="93"/>
      <c r="J97" s="247" t="s">
        <v>90</v>
      </c>
      <c r="K97" s="247"/>
      <c r="L97" s="247"/>
      <c r="M97" s="247"/>
      <c r="N97" s="247"/>
      <c r="O97" s="247"/>
      <c r="P97" s="247"/>
      <c r="Q97" s="247"/>
      <c r="R97" s="247"/>
      <c r="S97" s="247"/>
      <c r="T97" s="247"/>
      <c r="U97" s="247"/>
      <c r="V97" s="247"/>
      <c r="W97" s="247"/>
      <c r="X97" s="247"/>
      <c r="Y97" s="247"/>
      <c r="Z97" s="247"/>
      <c r="AA97" s="247"/>
      <c r="AB97" s="247"/>
      <c r="AC97" s="247"/>
      <c r="AD97" s="247"/>
      <c r="AE97" s="247"/>
      <c r="AF97" s="247"/>
      <c r="AG97" s="248">
        <f>'SO 103 - SO 103'!J30</f>
        <v>0</v>
      </c>
      <c r="AH97" s="249"/>
      <c r="AI97" s="249"/>
      <c r="AJ97" s="249"/>
      <c r="AK97" s="249"/>
      <c r="AL97" s="249"/>
      <c r="AM97" s="249"/>
      <c r="AN97" s="248">
        <f>SUM(AG97,AT97)</f>
        <v>0</v>
      </c>
      <c r="AO97" s="249"/>
      <c r="AP97" s="249"/>
      <c r="AQ97" s="94" t="s">
        <v>84</v>
      </c>
      <c r="AR97" s="95"/>
      <c r="AS97" s="96">
        <v>0</v>
      </c>
      <c r="AT97" s="97">
        <f>ROUND(SUM(AV97:AW97),2)</f>
        <v>0</v>
      </c>
      <c r="AU97" s="98">
        <f>'SO 103 - SO 103'!P124</f>
        <v>0</v>
      </c>
      <c r="AV97" s="97">
        <f>'SO 103 - SO 103'!J33</f>
        <v>0</v>
      </c>
      <c r="AW97" s="97">
        <f>'SO 103 - SO 103'!J34</f>
        <v>0</v>
      </c>
      <c r="AX97" s="97">
        <f>'SO 103 - SO 103'!J35</f>
        <v>0</v>
      </c>
      <c r="AY97" s="97">
        <f>'SO 103 - SO 103'!J36</f>
        <v>0</v>
      </c>
      <c r="AZ97" s="97">
        <f>'SO 103 - SO 103'!F33</f>
        <v>0</v>
      </c>
      <c r="BA97" s="97">
        <f>'SO 103 - SO 103'!F34</f>
        <v>0</v>
      </c>
      <c r="BB97" s="97">
        <f>'SO 103 - SO 103'!F35</f>
        <v>0</v>
      </c>
      <c r="BC97" s="97">
        <f>'SO 103 - SO 103'!F36</f>
        <v>0</v>
      </c>
      <c r="BD97" s="99">
        <f>'SO 103 - SO 103'!F37</f>
        <v>0</v>
      </c>
      <c r="BT97" s="100" t="s">
        <v>85</v>
      </c>
      <c r="BV97" s="100" t="s">
        <v>80</v>
      </c>
      <c r="BW97" s="100" t="s">
        <v>91</v>
      </c>
      <c r="BX97" s="100" t="s">
        <v>5</v>
      </c>
      <c r="CL97" s="100" t="s">
        <v>1</v>
      </c>
      <c r="CM97" s="100" t="s">
        <v>87</v>
      </c>
    </row>
    <row r="98" spans="1:91" s="7" customFormat="1" ht="16.5" customHeight="1">
      <c r="A98" s="90" t="s">
        <v>82</v>
      </c>
      <c r="B98" s="91"/>
      <c r="C98" s="92"/>
      <c r="D98" s="247" t="s">
        <v>92</v>
      </c>
      <c r="E98" s="247"/>
      <c r="F98" s="247"/>
      <c r="G98" s="247"/>
      <c r="H98" s="247"/>
      <c r="I98" s="93"/>
      <c r="J98" s="247" t="s">
        <v>93</v>
      </c>
      <c r="K98" s="247"/>
      <c r="L98" s="247"/>
      <c r="M98" s="247"/>
      <c r="N98" s="247"/>
      <c r="O98" s="247"/>
      <c r="P98" s="247"/>
      <c r="Q98" s="247"/>
      <c r="R98" s="247"/>
      <c r="S98" s="247"/>
      <c r="T98" s="247"/>
      <c r="U98" s="247"/>
      <c r="V98" s="247"/>
      <c r="W98" s="247"/>
      <c r="X98" s="247"/>
      <c r="Y98" s="247"/>
      <c r="Z98" s="247"/>
      <c r="AA98" s="247"/>
      <c r="AB98" s="247"/>
      <c r="AC98" s="247"/>
      <c r="AD98" s="247"/>
      <c r="AE98" s="247"/>
      <c r="AF98" s="247"/>
      <c r="AG98" s="248">
        <f>'VRN - Vedlejší rozpočtové...'!J30</f>
        <v>0</v>
      </c>
      <c r="AH98" s="249"/>
      <c r="AI98" s="249"/>
      <c r="AJ98" s="249"/>
      <c r="AK98" s="249"/>
      <c r="AL98" s="249"/>
      <c r="AM98" s="249"/>
      <c r="AN98" s="248">
        <f>SUM(AG98,AT98)</f>
        <v>0</v>
      </c>
      <c r="AO98" s="249"/>
      <c r="AP98" s="249"/>
      <c r="AQ98" s="94" t="s">
        <v>84</v>
      </c>
      <c r="AR98" s="95"/>
      <c r="AS98" s="101">
        <v>0</v>
      </c>
      <c r="AT98" s="102">
        <f>ROUND(SUM(AV98:AW98),2)</f>
        <v>0</v>
      </c>
      <c r="AU98" s="103">
        <f>'VRN - Vedlejší rozpočtové...'!P120</f>
        <v>0</v>
      </c>
      <c r="AV98" s="102">
        <f>'VRN - Vedlejší rozpočtové...'!J33</f>
        <v>0</v>
      </c>
      <c r="AW98" s="102">
        <f>'VRN - Vedlejší rozpočtové...'!J34</f>
        <v>0</v>
      </c>
      <c r="AX98" s="102">
        <f>'VRN - Vedlejší rozpočtové...'!J35</f>
        <v>0</v>
      </c>
      <c r="AY98" s="102">
        <f>'VRN - Vedlejší rozpočtové...'!J36</f>
        <v>0</v>
      </c>
      <c r="AZ98" s="102">
        <f>'VRN - Vedlejší rozpočtové...'!F33</f>
        <v>0</v>
      </c>
      <c r="BA98" s="102">
        <f>'VRN - Vedlejší rozpočtové...'!F34</f>
        <v>0</v>
      </c>
      <c r="BB98" s="102">
        <f>'VRN - Vedlejší rozpočtové...'!F35</f>
        <v>0</v>
      </c>
      <c r="BC98" s="102">
        <f>'VRN - Vedlejší rozpočtové...'!F36</f>
        <v>0</v>
      </c>
      <c r="BD98" s="104">
        <f>'VRN - Vedlejší rozpočtové...'!F37</f>
        <v>0</v>
      </c>
      <c r="BT98" s="100" t="s">
        <v>85</v>
      </c>
      <c r="BV98" s="100" t="s">
        <v>80</v>
      </c>
      <c r="BW98" s="100" t="s">
        <v>94</v>
      </c>
      <c r="BX98" s="100" t="s">
        <v>5</v>
      </c>
      <c r="CL98" s="100" t="s">
        <v>1</v>
      </c>
      <c r="CM98" s="100" t="s">
        <v>87</v>
      </c>
    </row>
    <row r="99" spans="1:91" s="2" customFormat="1" ht="30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9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algorithmName="SHA-512" hashValue="d0MHNHpEyfajUJwGBCzjQgQfjOrDnd6gkqS4QnWuGZ9VGk5OIpGM15mdhJTGxVfHD1yDv11lNc47oLFyqeJ8vQ==" saltValue="rsMC6tGbSqFoq/JhKuADgJ3sj85UlZu9W5PknhRUKql/5nQ16YsJ49q2uTzxUEyO7HH0UPTdoNgNcxuReWvxL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101 - SO 101'!C2" display="/"/>
    <hyperlink ref="A96" location="'SO 102 - SO 102'!C2" display="/"/>
    <hyperlink ref="A97" location="'SO 103 - SO 103'!C2" display="/"/>
    <hyperlink ref="A98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4" t="s">
        <v>86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87</v>
      </c>
    </row>
    <row r="4" spans="1:46" s="1" customFormat="1" ht="24.95" customHeight="1">
      <c r="B4" s="17"/>
      <c r="D4" s="109" t="s">
        <v>95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2" t="str">
        <f>'Rekapitulace stavby'!K6</f>
        <v>Hradec Králové SSM - Oprava (zpevněné plochy) SO 101-SO 103</v>
      </c>
      <c r="F7" s="273"/>
      <c r="G7" s="273"/>
      <c r="H7" s="273"/>
      <c r="I7" s="105"/>
      <c r="L7" s="17"/>
    </row>
    <row r="8" spans="1:46" s="2" customFormat="1" ht="12" customHeight="1">
      <c r="A8" s="31"/>
      <c r="B8" s="36"/>
      <c r="C8" s="31"/>
      <c r="D8" s="111" t="s">
        <v>96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4" t="s">
        <v>97</v>
      </c>
      <c r="F9" s="275"/>
      <c r="G9" s="275"/>
      <c r="H9" s="275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36</v>
      </c>
      <c r="G12" s="31"/>
      <c r="H12" s="31"/>
      <c r="I12" s="114" t="s">
        <v>22</v>
      </c>
      <c r="J12" s="115" t="str">
        <f>'Rekapitulace stavby'!AN8</f>
        <v>13. 5. 2020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29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6" t="str">
        <f>'Rekapitulace stavby'!E14</f>
        <v>Vyplň údaj</v>
      </c>
      <c r="F18" s="277"/>
      <c r="G18" s="277"/>
      <c r="H18" s="277"/>
      <c r="I18" s="114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31</v>
      </c>
      <c r="E20" s="31"/>
      <c r="F20" s="31"/>
      <c r="G20" s="31"/>
      <c r="H20" s="31"/>
      <c r="I20" s="114" t="s">
        <v>25</v>
      </c>
      <c r="J20" s="113" t="s">
        <v>32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33</v>
      </c>
      <c r="F21" s="31"/>
      <c r="G21" s="31"/>
      <c r="H21" s="31"/>
      <c r="I21" s="114" t="s">
        <v>28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36</v>
      </c>
      <c r="F24" s="31"/>
      <c r="G24" s="31"/>
      <c r="H24" s="31"/>
      <c r="I24" s="114" t="s">
        <v>28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8" t="s">
        <v>1</v>
      </c>
      <c r="F27" s="278"/>
      <c r="G27" s="278"/>
      <c r="H27" s="278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42</v>
      </c>
      <c r="E33" s="111" t="s">
        <v>43</v>
      </c>
      <c r="F33" s="127">
        <f>ROUND((SUM(BE124:BE171)),  2)</f>
        <v>0</v>
      </c>
      <c r="G33" s="31"/>
      <c r="H33" s="31"/>
      <c r="I33" s="128">
        <v>0.21</v>
      </c>
      <c r="J33" s="127">
        <f>ROUND(((SUM(BE124:BE171))*I33),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44</v>
      </c>
      <c r="F34" s="127">
        <f>ROUND((SUM(BF124:BF171)),  2)</f>
        <v>0</v>
      </c>
      <c r="G34" s="31"/>
      <c r="H34" s="31"/>
      <c r="I34" s="128">
        <v>0.15</v>
      </c>
      <c r="J34" s="127">
        <f>ROUND(((SUM(BF124:BF171))*I34),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45</v>
      </c>
      <c r="F35" s="127">
        <f>ROUND((SUM(BG124:BG171)),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46</v>
      </c>
      <c r="F36" s="127">
        <f>ROUND((SUM(BH124:BH171)),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47</v>
      </c>
      <c r="F37" s="127">
        <f>ROUND((SUM(BI124:BI171)),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9" t="str">
        <f>E7</f>
        <v>Hradec Králové SSM - Oprava (zpevněné plochy) SO 101-SO 103</v>
      </c>
      <c r="F85" s="280"/>
      <c r="G85" s="280"/>
      <c r="H85" s="280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1" t="str">
        <f>E9</f>
        <v>SO 101 - SO 101</v>
      </c>
      <c r="F87" s="281"/>
      <c r="G87" s="281"/>
      <c r="H87" s="281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4" t="s">
        <v>22</v>
      </c>
      <c r="J89" s="63" t="str">
        <f>IF(J12="","",J12)</f>
        <v>13. 5. 2020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114" t="s">
        <v>31</v>
      </c>
      <c r="J91" s="29" t="str">
        <f>E21</f>
        <v xml:space="preserve">PRODIN a.s.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99</v>
      </c>
      <c r="D94" s="154"/>
      <c r="E94" s="154"/>
      <c r="F94" s="154"/>
      <c r="G94" s="154"/>
      <c r="H94" s="154"/>
      <c r="I94" s="155"/>
      <c r="J94" s="156" t="s">
        <v>100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101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1:31" s="9" customFormat="1" ht="24.95" customHeight="1">
      <c r="B97" s="158"/>
      <c r="C97" s="159"/>
      <c r="D97" s="160" t="s">
        <v>103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104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105</v>
      </c>
      <c r="E99" s="168"/>
      <c r="F99" s="168"/>
      <c r="G99" s="168"/>
      <c r="H99" s="168"/>
      <c r="I99" s="169"/>
      <c r="J99" s="170">
        <f>J134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106</v>
      </c>
      <c r="E100" s="168"/>
      <c r="F100" s="168"/>
      <c r="G100" s="168"/>
      <c r="H100" s="168"/>
      <c r="I100" s="169"/>
      <c r="J100" s="170">
        <f>J140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107</v>
      </c>
      <c r="E101" s="168"/>
      <c r="F101" s="168"/>
      <c r="G101" s="168"/>
      <c r="H101" s="168"/>
      <c r="I101" s="169"/>
      <c r="J101" s="170">
        <f>J150</f>
        <v>0</v>
      </c>
      <c r="K101" s="166"/>
      <c r="L101" s="171"/>
    </row>
    <row r="102" spans="1:31" s="10" customFormat="1" ht="19.899999999999999" customHeight="1">
      <c r="B102" s="165"/>
      <c r="C102" s="166"/>
      <c r="D102" s="167" t="s">
        <v>108</v>
      </c>
      <c r="E102" s="168"/>
      <c r="F102" s="168"/>
      <c r="G102" s="168"/>
      <c r="H102" s="168"/>
      <c r="I102" s="169"/>
      <c r="J102" s="170">
        <f>J152</f>
        <v>0</v>
      </c>
      <c r="K102" s="166"/>
      <c r="L102" s="171"/>
    </row>
    <row r="103" spans="1:31" s="10" customFormat="1" ht="19.899999999999999" customHeight="1">
      <c r="B103" s="165"/>
      <c r="C103" s="166"/>
      <c r="D103" s="167" t="s">
        <v>109</v>
      </c>
      <c r="E103" s="168"/>
      <c r="F103" s="168"/>
      <c r="G103" s="168"/>
      <c r="H103" s="168"/>
      <c r="I103" s="169"/>
      <c r="J103" s="170">
        <f>J162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110</v>
      </c>
      <c r="E104" s="168"/>
      <c r="F104" s="168"/>
      <c r="G104" s="168"/>
      <c r="H104" s="168"/>
      <c r="I104" s="169"/>
      <c r="J104" s="170">
        <f>J169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111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9" t="str">
        <f>E7</f>
        <v>Hradec Králové SSM - Oprava (zpevněné plochy) SO 101-SO 103</v>
      </c>
      <c r="F114" s="280"/>
      <c r="G114" s="280"/>
      <c r="H114" s="280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96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31" t="str">
        <f>E9</f>
        <v>SO 101 - SO 101</v>
      </c>
      <c r="F116" s="281"/>
      <c r="G116" s="281"/>
      <c r="H116" s="281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 xml:space="preserve"> </v>
      </c>
      <c r="G118" s="33"/>
      <c r="H118" s="33"/>
      <c r="I118" s="114" t="s">
        <v>22</v>
      </c>
      <c r="J118" s="63" t="str">
        <f>IF(J12="","",J12)</f>
        <v>13. 5. 2020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E15</f>
        <v>Správa železnic, státní organizace</v>
      </c>
      <c r="G120" s="33"/>
      <c r="H120" s="33"/>
      <c r="I120" s="114" t="s">
        <v>31</v>
      </c>
      <c r="J120" s="29" t="str">
        <f>E21</f>
        <v xml:space="preserve">PRODIN a.s.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29</v>
      </c>
      <c r="D121" s="33"/>
      <c r="E121" s="33"/>
      <c r="F121" s="24" t="str">
        <f>IF(E18="","",E18)</f>
        <v>Vyplň údaj</v>
      </c>
      <c r="G121" s="33"/>
      <c r="H121" s="33"/>
      <c r="I121" s="114" t="s">
        <v>35</v>
      </c>
      <c r="J121" s="29" t="str">
        <f>E24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112</v>
      </c>
      <c r="D123" s="175" t="s">
        <v>63</v>
      </c>
      <c r="E123" s="175" t="s">
        <v>59</v>
      </c>
      <c r="F123" s="175" t="s">
        <v>60</v>
      </c>
      <c r="G123" s="175" t="s">
        <v>113</v>
      </c>
      <c r="H123" s="175" t="s">
        <v>114</v>
      </c>
      <c r="I123" s="176" t="s">
        <v>115</v>
      </c>
      <c r="J123" s="177" t="s">
        <v>100</v>
      </c>
      <c r="K123" s="178" t="s">
        <v>116</v>
      </c>
      <c r="L123" s="179"/>
      <c r="M123" s="72" t="s">
        <v>1</v>
      </c>
      <c r="N123" s="73" t="s">
        <v>42</v>
      </c>
      <c r="O123" s="73" t="s">
        <v>117</v>
      </c>
      <c r="P123" s="73" t="s">
        <v>118</v>
      </c>
      <c r="Q123" s="73" t="s">
        <v>119</v>
      </c>
      <c r="R123" s="73" t="s">
        <v>120</v>
      </c>
      <c r="S123" s="73" t="s">
        <v>121</v>
      </c>
      <c r="T123" s="74" t="s">
        <v>122</v>
      </c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123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</f>
        <v>0</v>
      </c>
      <c r="Q124" s="76"/>
      <c r="R124" s="182">
        <f>R125</f>
        <v>15.794490919999999</v>
      </c>
      <c r="S124" s="76"/>
      <c r="T124" s="183">
        <f>T125</f>
        <v>21.841399999999997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77</v>
      </c>
      <c r="AU124" s="14" t="s">
        <v>102</v>
      </c>
      <c r="BK124" s="184">
        <f>BK125</f>
        <v>0</v>
      </c>
    </row>
    <row r="125" spans="1:65" s="12" customFormat="1" ht="25.9" customHeight="1">
      <c r="B125" s="185"/>
      <c r="C125" s="186"/>
      <c r="D125" s="187" t="s">
        <v>77</v>
      </c>
      <c r="E125" s="188" t="s">
        <v>124</v>
      </c>
      <c r="F125" s="188" t="s">
        <v>125</v>
      </c>
      <c r="G125" s="186"/>
      <c r="H125" s="186"/>
      <c r="I125" s="189"/>
      <c r="J125" s="190">
        <f>BK125</f>
        <v>0</v>
      </c>
      <c r="K125" s="186"/>
      <c r="L125" s="191"/>
      <c r="M125" s="192"/>
      <c r="N125" s="193"/>
      <c r="O125" s="193"/>
      <c r="P125" s="194">
        <f>P126+P134+P140+P150+P152+P162+P169</f>
        <v>0</v>
      </c>
      <c r="Q125" s="193"/>
      <c r="R125" s="194">
        <f>R126+R134+R140+R150+R152+R162+R169</f>
        <v>15.794490919999999</v>
      </c>
      <c r="S125" s="193"/>
      <c r="T125" s="195">
        <f>T126+T134+T140+T150+T152+T162+T169</f>
        <v>21.841399999999997</v>
      </c>
      <c r="AR125" s="196" t="s">
        <v>85</v>
      </c>
      <c r="AT125" s="197" t="s">
        <v>77</v>
      </c>
      <c r="AU125" s="197" t="s">
        <v>78</v>
      </c>
      <c r="AY125" s="196" t="s">
        <v>126</v>
      </c>
      <c r="BK125" s="198">
        <f>BK126+BK134+BK140+BK150+BK152+BK162+BK169</f>
        <v>0</v>
      </c>
    </row>
    <row r="126" spans="1:65" s="12" customFormat="1" ht="22.9" customHeight="1">
      <c r="B126" s="185"/>
      <c r="C126" s="186"/>
      <c r="D126" s="187" t="s">
        <v>77</v>
      </c>
      <c r="E126" s="199" t="s">
        <v>85</v>
      </c>
      <c r="F126" s="199" t="s">
        <v>127</v>
      </c>
      <c r="G126" s="186"/>
      <c r="H126" s="186"/>
      <c r="I126" s="189"/>
      <c r="J126" s="200">
        <f>BK126</f>
        <v>0</v>
      </c>
      <c r="K126" s="186"/>
      <c r="L126" s="191"/>
      <c r="M126" s="192"/>
      <c r="N126" s="193"/>
      <c r="O126" s="193"/>
      <c r="P126" s="194">
        <f>SUM(P127:P133)</f>
        <v>0</v>
      </c>
      <c r="Q126" s="193"/>
      <c r="R126" s="194">
        <f>SUM(R127:R133)</f>
        <v>0</v>
      </c>
      <c r="S126" s="193"/>
      <c r="T126" s="195">
        <f>SUM(T127:T133)</f>
        <v>5.72</v>
      </c>
      <c r="AR126" s="196" t="s">
        <v>85</v>
      </c>
      <c r="AT126" s="197" t="s">
        <v>77</v>
      </c>
      <c r="AU126" s="197" t="s">
        <v>85</v>
      </c>
      <c r="AY126" s="196" t="s">
        <v>126</v>
      </c>
      <c r="BK126" s="198">
        <f>SUM(BK127:BK133)</f>
        <v>0</v>
      </c>
    </row>
    <row r="127" spans="1:65" s="2" customFormat="1" ht="21.75" customHeight="1">
      <c r="A127" s="31"/>
      <c r="B127" s="32"/>
      <c r="C127" s="201" t="s">
        <v>85</v>
      </c>
      <c r="D127" s="201" t="s">
        <v>128</v>
      </c>
      <c r="E127" s="202" t="s">
        <v>129</v>
      </c>
      <c r="F127" s="203" t="s">
        <v>130</v>
      </c>
      <c r="G127" s="204" t="s">
        <v>131</v>
      </c>
      <c r="H127" s="205">
        <v>26</v>
      </c>
      <c r="I127" s="206"/>
      <c r="J127" s="207">
        <f t="shared" ref="J127:J133" si="0">ROUND(I127*H127,2)</f>
        <v>0</v>
      </c>
      <c r="K127" s="208"/>
      <c r="L127" s="36"/>
      <c r="M127" s="209" t="s">
        <v>1</v>
      </c>
      <c r="N127" s="210" t="s">
        <v>43</v>
      </c>
      <c r="O127" s="68"/>
      <c r="P127" s="211">
        <f t="shared" ref="P127:P133" si="1">O127*H127</f>
        <v>0</v>
      </c>
      <c r="Q127" s="211">
        <v>0</v>
      </c>
      <c r="R127" s="211">
        <f t="shared" ref="R127:R133" si="2">Q127*H127</f>
        <v>0</v>
      </c>
      <c r="S127" s="211">
        <v>0.22</v>
      </c>
      <c r="T127" s="212">
        <f t="shared" ref="T127:T133" si="3">S127*H127</f>
        <v>5.72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3" t="s">
        <v>132</v>
      </c>
      <c r="AT127" s="213" t="s">
        <v>128</v>
      </c>
      <c r="AU127" s="213" t="s">
        <v>87</v>
      </c>
      <c r="AY127" s="14" t="s">
        <v>126</v>
      </c>
      <c r="BE127" s="214">
        <f t="shared" ref="BE127:BE133" si="4">IF(N127="základní",J127,0)</f>
        <v>0</v>
      </c>
      <c r="BF127" s="214">
        <f t="shared" ref="BF127:BF133" si="5">IF(N127="snížená",J127,0)</f>
        <v>0</v>
      </c>
      <c r="BG127" s="214">
        <f t="shared" ref="BG127:BG133" si="6">IF(N127="zákl. přenesená",J127,0)</f>
        <v>0</v>
      </c>
      <c r="BH127" s="214">
        <f t="shared" ref="BH127:BH133" si="7">IF(N127="sníž. přenesená",J127,0)</f>
        <v>0</v>
      </c>
      <c r="BI127" s="214">
        <f t="shared" ref="BI127:BI133" si="8">IF(N127="nulová",J127,0)</f>
        <v>0</v>
      </c>
      <c r="BJ127" s="14" t="s">
        <v>85</v>
      </c>
      <c r="BK127" s="214">
        <f t="shared" ref="BK127:BK133" si="9">ROUND(I127*H127,2)</f>
        <v>0</v>
      </c>
      <c r="BL127" s="14" t="s">
        <v>132</v>
      </c>
      <c r="BM127" s="213" t="s">
        <v>133</v>
      </c>
    </row>
    <row r="128" spans="1:65" s="2" customFormat="1" ht="21.75" customHeight="1">
      <c r="A128" s="31"/>
      <c r="B128" s="32"/>
      <c r="C128" s="201" t="s">
        <v>87</v>
      </c>
      <c r="D128" s="201" t="s">
        <v>128</v>
      </c>
      <c r="E128" s="202" t="s">
        <v>134</v>
      </c>
      <c r="F128" s="203" t="s">
        <v>135</v>
      </c>
      <c r="G128" s="204" t="s">
        <v>136</v>
      </c>
      <c r="H128" s="205">
        <v>409.27499999999998</v>
      </c>
      <c r="I128" s="206"/>
      <c r="J128" s="207">
        <f t="shared" si="0"/>
        <v>0</v>
      </c>
      <c r="K128" s="208"/>
      <c r="L128" s="36"/>
      <c r="M128" s="209" t="s">
        <v>1</v>
      </c>
      <c r="N128" s="210" t="s">
        <v>43</v>
      </c>
      <c r="O128" s="68"/>
      <c r="P128" s="211">
        <f t="shared" si="1"/>
        <v>0</v>
      </c>
      <c r="Q128" s="211">
        <v>0</v>
      </c>
      <c r="R128" s="211">
        <f t="shared" si="2"/>
        <v>0</v>
      </c>
      <c r="S128" s="211">
        <v>0</v>
      </c>
      <c r="T128" s="212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3" t="s">
        <v>132</v>
      </c>
      <c r="AT128" s="213" t="s">
        <v>128</v>
      </c>
      <c r="AU128" s="213" t="s">
        <v>87</v>
      </c>
      <c r="AY128" s="14" t="s">
        <v>126</v>
      </c>
      <c r="BE128" s="214">
        <f t="shared" si="4"/>
        <v>0</v>
      </c>
      <c r="BF128" s="214">
        <f t="shared" si="5"/>
        <v>0</v>
      </c>
      <c r="BG128" s="214">
        <f t="shared" si="6"/>
        <v>0</v>
      </c>
      <c r="BH128" s="214">
        <f t="shared" si="7"/>
        <v>0</v>
      </c>
      <c r="BI128" s="214">
        <f t="shared" si="8"/>
        <v>0</v>
      </c>
      <c r="BJ128" s="14" t="s">
        <v>85</v>
      </c>
      <c r="BK128" s="214">
        <f t="shared" si="9"/>
        <v>0</v>
      </c>
      <c r="BL128" s="14" t="s">
        <v>132</v>
      </c>
      <c r="BM128" s="213" t="s">
        <v>137</v>
      </c>
    </row>
    <row r="129" spans="1:65" s="2" customFormat="1" ht="21.75" customHeight="1">
      <c r="A129" s="31"/>
      <c r="B129" s="32"/>
      <c r="C129" s="201" t="s">
        <v>138</v>
      </c>
      <c r="D129" s="201" t="s">
        <v>128</v>
      </c>
      <c r="E129" s="202" t="s">
        <v>134</v>
      </c>
      <c r="F129" s="203" t="s">
        <v>135</v>
      </c>
      <c r="G129" s="204" t="s">
        <v>136</v>
      </c>
      <c r="H129" s="205">
        <v>904.85199999999998</v>
      </c>
      <c r="I129" s="206"/>
      <c r="J129" s="207">
        <f t="shared" si="0"/>
        <v>0</v>
      </c>
      <c r="K129" s="208"/>
      <c r="L129" s="36"/>
      <c r="M129" s="209" t="s">
        <v>1</v>
      </c>
      <c r="N129" s="210" t="s">
        <v>43</v>
      </c>
      <c r="O129" s="68"/>
      <c r="P129" s="211">
        <f t="shared" si="1"/>
        <v>0</v>
      </c>
      <c r="Q129" s="211">
        <v>0</v>
      </c>
      <c r="R129" s="211">
        <f t="shared" si="2"/>
        <v>0</v>
      </c>
      <c r="S129" s="211">
        <v>0</v>
      </c>
      <c r="T129" s="212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3" t="s">
        <v>132</v>
      </c>
      <c r="AT129" s="213" t="s">
        <v>128</v>
      </c>
      <c r="AU129" s="213" t="s">
        <v>87</v>
      </c>
      <c r="AY129" s="14" t="s">
        <v>126</v>
      </c>
      <c r="BE129" s="214">
        <f t="shared" si="4"/>
        <v>0</v>
      </c>
      <c r="BF129" s="214">
        <f t="shared" si="5"/>
        <v>0</v>
      </c>
      <c r="BG129" s="214">
        <f t="shared" si="6"/>
        <v>0</v>
      </c>
      <c r="BH129" s="214">
        <f t="shared" si="7"/>
        <v>0</v>
      </c>
      <c r="BI129" s="214">
        <f t="shared" si="8"/>
        <v>0</v>
      </c>
      <c r="BJ129" s="14" t="s">
        <v>85</v>
      </c>
      <c r="BK129" s="214">
        <f t="shared" si="9"/>
        <v>0</v>
      </c>
      <c r="BL129" s="14" t="s">
        <v>132</v>
      </c>
      <c r="BM129" s="213" t="s">
        <v>139</v>
      </c>
    </row>
    <row r="130" spans="1:65" s="2" customFormat="1" ht="21.75" customHeight="1">
      <c r="A130" s="31"/>
      <c r="B130" s="32"/>
      <c r="C130" s="201" t="s">
        <v>132</v>
      </c>
      <c r="D130" s="201" t="s">
        <v>128</v>
      </c>
      <c r="E130" s="202" t="s">
        <v>140</v>
      </c>
      <c r="F130" s="203" t="s">
        <v>141</v>
      </c>
      <c r="G130" s="204" t="s">
        <v>136</v>
      </c>
      <c r="H130" s="205">
        <v>77.504000000000005</v>
      </c>
      <c r="I130" s="206"/>
      <c r="J130" s="207">
        <f t="shared" si="0"/>
        <v>0</v>
      </c>
      <c r="K130" s="208"/>
      <c r="L130" s="36"/>
      <c r="M130" s="209" t="s">
        <v>1</v>
      </c>
      <c r="N130" s="210" t="s">
        <v>43</v>
      </c>
      <c r="O130" s="68"/>
      <c r="P130" s="211">
        <f t="shared" si="1"/>
        <v>0</v>
      </c>
      <c r="Q130" s="211">
        <v>0</v>
      </c>
      <c r="R130" s="211">
        <f t="shared" si="2"/>
        <v>0</v>
      </c>
      <c r="S130" s="211">
        <v>0</v>
      </c>
      <c r="T130" s="212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3" t="s">
        <v>132</v>
      </c>
      <c r="AT130" s="213" t="s">
        <v>128</v>
      </c>
      <c r="AU130" s="213" t="s">
        <v>87</v>
      </c>
      <c r="AY130" s="14" t="s">
        <v>126</v>
      </c>
      <c r="BE130" s="214">
        <f t="shared" si="4"/>
        <v>0</v>
      </c>
      <c r="BF130" s="214">
        <f t="shared" si="5"/>
        <v>0</v>
      </c>
      <c r="BG130" s="214">
        <f t="shared" si="6"/>
        <v>0</v>
      </c>
      <c r="BH130" s="214">
        <f t="shared" si="7"/>
        <v>0</v>
      </c>
      <c r="BI130" s="214">
        <f t="shared" si="8"/>
        <v>0</v>
      </c>
      <c r="BJ130" s="14" t="s">
        <v>85</v>
      </c>
      <c r="BK130" s="214">
        <f t="shared" si="9"/>
        <v>0</v>
      </c>
      <c r="BL130" s="14" t="s">
        <v>132</v>
      </c>
      <c r="BM130" s="213" t="s">
        <v>142</v>
      </c>
    </row>
    <row r="131" spans="1:65" s="2" customFormat="1" ht="21.75" customHeight="1">
      <c r="A131" s="31"/>
      <c r="B131" s="32"/>
      <c r="C131" s="201" t="s">
        <v>143</v>
      </c>
      <c r="D131" s="201" t="s">
        <v>128</v>
      </c>
      <c r="E131" s="202" t="s">
        <v>144</v>
      </c>
      <c r="F131" s="203" t="s">
        <v>145</v>
      </c>
      <c r="G131" s="204" t="s">
        <v>136</v>
      </c>
      <c r="H131" s="205">
        <v>1407.751</v>
      </c>
      <c r="I131" s="206"/>
      <c r="J131" s="207">
        <f t="shared" si="0"/>
        <v>0</v>
      </c>
      <c r="K131" s="208"/>
      <c r="L131" s="36"/>
      <c r="M131" s="209" t="s">
        <v>1</v>
      </c>
      <c r="N131" s="210" t="s">
        <v>43</v>
      </c>
      <c r="O131" s="68"/>
      <c r="P131" s="211">
        <f t="shared" si="1"/>
        <v>0</v>
      </c>
      <c r="Q131" s="211">
        <v>0</v>
      </c>
      <c r="R131" s="211">
        <f t="shared" si="2"/>
        <v>0</v>
      </c>
      <c r="S131" s="211">
        <v>0</v>
      </c>
      <c r="T131" s="212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3" t="s">
        <v>132</v>
      </c>
      <c r="AT131" s="213" t="s">
        <v>128</v>
      </c>
      <c r="AU131" s="213" t="s">
        <v>87</v>
      </c>
      <c r="AY131" s="14" t="s">
        <v>126</v>
      </c>
      <c r="BE131" s="214">
        <f t="shared" si="4"/>
        <v>0</v>
      </c>
      <c r="BF131" s="214">
        <f t="shared" si="5"/>
        <v>0</v>
      </c>
      <c r="BG131" s="214">
        <f t="shared" si="6"/>
        <v>0</v>
      </c>
      <c r="BH131" s="214">
        <f t="shared" si="7"/>
        <v>0</v>
      </c>
      <c r="BI131" s="214">
        <f t="shared" si="8"/>
        <v>0</v>
      </c>
      <c r="BJ131" s="14" t="s">
        <v>85</v>
      </c>
      <c r="BK131" s="214">
        <f t="shared" si="9"/>
        <v>0</v>
      </c>
      <c r="BL131" s="14" t="s">
        <v>132</v>
      </c>
      <c r="BM131" s="213" t="s">
        <v>146</v>
      </c>
    </row>
    <row r="132" spans="1:65" s="2" customFormat="1" ht="21.75" customHeight="1">
      <c r="A132" s="31"/>
      <c r="B132" s="32"/>
      <c r="C132" s="201" t="s">
        <v>147</v>
      </c>
      <c r="D132" s="201" t="s">
        <v>128</v>
      </c>
      <c r="E132" s="202" t="s">
        <v>148</v>
      </c>
      <c r="F132" s="203" t="s">
        <v>149</v>
      </c>
      <c r="G132" s="204" t="s">
        <v>150</v>
      </c>
      <c r="H132" s="205">
        <v>2533.9520000000002</v>
      </c>
      <c r="I132" s="206"/>
      <c r="J132" s="207">
        <f t="shared" si="0"/>
        <v>0</v>
      </c>
      <c r="K132" s="208"/>
      <c r="L132" s="36"/>
      <c r="M132" s="209" t="s">
        <v>1</v>
      </c>
      <c r="N132" s="210" t="s">
        <v>43</v>
      </c>
      <c r="O132" s="68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3" t="s">
        <v>132</v>
      </c>
      <c r="AT132" s="213" t="s">
        <v>128</v>
      </c>
      <c r="AU132" s="213" t="s">
        <v>87</v>
      </c>
      <c r="AY132" s="14" t="s">
        <v>126</v>
      </c>
      <c r="BE132" s="214">
        <f t="shared" si="4"/>
        <v>0</v>
      </c>
      <c r="BF132" s="214">
        <f t="shared" si="5"/>
        <v>0</v>
      </c>
      <c r="BG132" s="214">
        <f t="shared" si="6"/>
        <v>0</v>
      </c>
      <c r="BH132" s="214">
        <f t="shared" si="7"/>
        <v>0</v>
      </c>
      <c r="BI132" s="214">
        <f t="shared" si="8"/>
        <v>0</v>
      </c>
      <c r="BJ132" s="14" t="s">
        <v>85</v>
      </c>
      <c r="BK132" s="214">
        <f t="shared" si="9"/>
        <v>0</v>
      </c>
      <c r="BL132" s="14" t="s">
        <v>132</v>
      </c>
      <c r="BM132" s="213" t="s">
        <v>151</v>
      </c>
    </row>
    <row r="133" spans="1:65" s="2" customFormat="1" ht="21.75" customHeight="1">
      <c r="A133" s="31"/>
      <c r="B133" s="32"/>
      <c r="C133" s="201" t="s">
        <v>152</v>
      </c>
      <c r="D133" s="201" t="s">
        <v>128</v>
      </c>
      <c r="E133" s="202" t="s">
        <v>153</v>
      </c>
      <c r="F133" s="203" t="s">
        <v>154</v>
      </c>
      <c r="G133" s="204" t="s">
        <v>131</v>
      </c>
      <c r="H133" s="205">
        <v>2046.375</v>
      </c>
      <c r="I133" s="206"/>
      <c r="J133" s="207">
        <f t="shared" si="0"/>
        <v>0</v>
      </c>
      <c r="K133" s="208"/>
      <c r="L133" s="36"/>
      <c r="M133" s="209" t="s">
        <v>1</v>
      </c>
      <c r="N133" s="210" t="s">
        <v>43</v>
      </c>
      <c r="O133" s="68"/>
      <c r="P133" s="211">
        <f t="shared" si="1"/>
        <v>0</v>
      </c>
      <c r="Q133" s="211">
        <v>0</v>
      </c>
      <c r="R133" s="211">
        <f t="shared" si="2"/>
        <v>0</v>
      </c>
      <c r="S133" s="211">
        <v>0</v>
      </c>
      <c r="T133" s="212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3" t="s">
        <v>132</v>
      </c>
      <c r="AT133" s="213" t="s">
        <v>128</v>
      </c>
      <c r="AU133" s="213" t="s">
        <v>87</v>
      </c>
      <c r="AY133" s="14" t="s">
        <v>126</v>
      </c>
      <c r="BE133" s="214">
        <f t="shared" si="4"/>
        <v>0</v>
      </c>
      <c r="BF133" s="214">
        <f t="shared" si="5"/>
        <v>0</v>
      </c>
      <c r="BG133" s="214">
        <f t="shared" si="6"/>
        <v>0</v>
      </c>
      <c r="BH133" s="214">
        <f t="shared" si="7"/>
        <v>0</v>
      </c>
      <c r="BI133" s="214">
        <f t="shared" si="8"/>
        <v>0</v>
      </c>
      <c r="BJ133" s="14" t="s">
        <v>85</v>
      </c>
      <c r="BK133" s="214">
        <f t="shared" si="9"/>
        <v>0</v>
      </c>
      <c r="BL133" s="14" t="s">
        <v>132</v>
      </c>
      <c r="BM133" s="213" t="s">
        <v>155</v>
      </c>
    </row>
    <row r="134" spans="1:65" s="12" customFormat="1" ht="22.9" customHeight="1">
      <c r="B134" s="185"/>
      <c r="C134" s="186"/>
      <c r="D134" s="187" t="s">
        <v>77</v>
      </c>
      <c r="E134" s="199" t="s">
        <v>87</v>
      </c>
      <c r="F134" s="199" t="s">
        <v>156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SUM(P135:P139)</f>
        <v>0</v>
      </c>
      <c r="Q134" s="193"/>
      <c r="R134" s="194">
        <f>SUM(R135:R139)</f>
        <v>0.4572425</v>
      </c>
      <c r="S134" s="193"/>
      <c r="T134" s="195">
        <f>SUM(T135:T139)</f>
        <v>0</v>
      </c>
      <c r="AR134" s="196" t="s">
        <v>85</v>
      </c>
      <c r="AT134" s="197" t="s">
        <v>77</v>
      </c>
      <c r="AU134" s="197" t="s">
        <v>85</v>
      </c>
      <c r="AY134" s="196" t="s">
        <v>126</v>
      </c>
      <c r="BK134" s="198">
        <f>SUM(BK135:BK139)</f>
        <v>0</v>
      </c>
    </row>
    <row r="135" spans="1:65" s="2" customFormat="1" ht="21.75" customHeight="1">
      <c r="A135" s="31"/>
      <c r="B135" s="32"/>
      <c r="C135" s="201" t="s">
        <v>157</v>
      </c>
      <c r="D135" s="201" t="s">
        <v>128</v>
      </c>
      <c r="E135" s="202" t="s">
        <v>158</v>
      </c>
      <c r="F135" s="203" t="s">
        <v>159</v>
      </c>
      <c r="G135" s="204" t="s">
        <v>136</v>
      </c>
      <c r="H135" s="205">
        <v>82.347999999999999</v>
      </c>
      <c r="I135" s="206"/>
      <c r="J135" s="207">
        <f>ROUND(I135*H135,2)</f>
        <v>0</v>
      </c>
      <c r="K135" s="208"/>
      <c r="L135" s="36"/>
      <c r="M135" s="209" t="s">
        <v>1</v>
      </c>
      <c r="N135" s="210" t="s">
        <v>43</v>
      </c>
      <c r="O135" s="68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3" t="s">
        <v>132</v>
      </c>
      <c r="AT135" s="213" t="s">
        <v>128</v>
      </c>
      <c r="AU135" s="213" t="s">
        <v>87</v>
      </c>
      <c r="AY135" s="14" t="s">
        <v>126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4" t="s">
        <v>85</v>
      </c>
      <c r="BK135" s="214">
        <f>ROUND(I135*H135,2)</f>
        <v>0</v>
      </c>
      <c r="BL135" s="14" t="s">
        <v>132</v>
      </c>
      <c r="BM135" s="213" t="s">
        <v>160</v>
      </c>
    </row>
    <row r="136" spans="1:65" s="2" customFormat="1" ht="21.75" customHeight="1">
      <c r="A136" s="31"/>
      <c r="B136" s="32"/>
      <c r="C136" s="201" t="s">
        <v>161</v>
      </c>
      <c r="D136" s="201" t="s">
        <v>128</v>
      </c>
      <c r="E136" s="202" t="s">
        <v>162</v>
      </c>
      <c r="F136" s="203" t="s">
        <v>163</v>
      </c>
      <c r="G136" s="204" t="s">
        <v>131</v>
      </c>
      <c r="H136" s="205">
        <v>450.49200000000002</v>
      </c>
      <c r="I136" s="206"/>
      <c r="J136" s="207">
        <f>ROUND(I136*H136,2)</f>
        <v>0</v>
      </c>
      <c r="K136" s="208"/>
      <c r="L136" s="36"/>
      <c r="M136" s="209" t="s">
        <v>1</v>
      </c>
      <c r="N136" s="210" t="s">
        <v>43</v>
      </c>
      <c r="O136" s="68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3" t="s">
        <v>132</v>
      </c>
      <c r="AT136" s="213" t="s">
        <v>128</v>
      </c>
      <c r="AU136" s="213" t="s">
        <v>87</v>
      </c>
      <c r="AY136" s="14" t="s">
        <v>126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85</v>
      </c>
      <c r="BK136" s="214">
        <f>ROUND(I136*H136,2)</f>
        <v>0</v>
      </c>
      <c r="BL136" s="14" t="s">
        <v>132</v>
      </c>
      <c r="BM136" s="213" t="s">
        <v>164</v>
      </c>
    </row>
    <row r="137" spans="1:65" s="2" customFormat="1" ht="21.75" customHeight="1">
      <c r="A137" s="31"/>
      <c r="B137" s="32"/>
      <c r="C137" s="215" t="s">
        <v>165</v>
      </c>
      <c r="D137" s="215" t="s">
        <v>166</v>
      </c>
      <c r="E137" s="216" t="s">
        <v>167</v>
      </c>
      <c r="F137" s="217" t="s">
        <v>168</v>
      </c>
      <c r="G137" s="218" t="s">
        <v>131</v>
      </c>
      <c r="H137" s="219">
        <v>2956.181</v>
      </c>
      <c r="I137" s="220"/>
      <c r="J137" s="221">
        <f>ROUND(I137*H137,2)</f>
        <v>0</v>
      </c>
      <c r="K137" s="222"/>
      <c r="L137" s="223"/>
      <c r="M137" s="224" t="s">
        <v>1</v>
      </c>
      <c r="N137" s="225" t="s">
        <v>43</v>
      </c>
      <c r="O137" s="68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3" t="s">
        <v>157</v>
      </c>
      <c r="AT137" s="213" t="s">
        <v>166</v>
      </c>
      <c r="AU137" s="213" t="s">
        <v>87</v>
      </c>
      <c r="AY137" s="14" t="s">
        <v>126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85</v>
      </c>
      <c r="BK137" s="214">
        <f>ROUND(I137*H137,2)</f>
        <v>0</v>
      </c>
      <c r="BL137" s="14" t="s">
        <v>132</v>
      </c>
      <c r="BM137" s="213" t="s">
        <v>169</v>
      </c>
    </row>
    <row r="138" spans="1:65" s="2" customFormat="1" ht="21.75" customHeight="1">
      <c r="A138" s="31"/>
      <c r="B138" s="32"/>
      <c r="C138" s="201" t="s">
        <v>170</v>
      </c>
      <c r="D138" s="201" t="s">
        <v>128</v>
      </c>
      <c r="E138" s="202" t="s">
        <v>171</v>
      </c>
      <c r="F138" s="203" t="s">
        <v>172</v>
      </c>
      <c r="G138" s="204" t="s">
        <v>131</v>
      </c>
      <c r="H138" s="205">
        <v>2078.375</v>
      </c>
      <c r="I138" s="206"/>
      <c r="J138" s="207">
        <f>ROUND(I138*H138,2)</f>
        <v>0</v>
      </c>
      <c r="K138" s="208"/>
      <c r="L138" s="36"/>
      <c r="M138" s="209" t="s">
        <v>1</v>
      </c>
      <c r="N138" s="210" t="s">
        <v>43</v>
      </c>
      <c r="O138" s="68"/>
      <c r="P138" s="211">
        <f>O138*H138</f>
        <v>0</v>
      </c>
      <c r="Q138" s="211">
        <v>2.2000000000000001E-4</v>
      </c>
      <c r="R138" s="211">
        <f>Q138*H138</f>
        <v>0.4572425</v>
      </c>
      <c r="S138" s="211">
        <v>0</v>
      </c>
      <c r="T138" s="21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3" t="s">
        <v>132</v>
      </c>
      <c r="AT138" s="213" t="s">
        <v>128</v>
      </c>
      <c r="AU138" s="213" t="s">
        <v>87</v>
      </c>
      <c r="AY138" s="14" t="s">
        <v>126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85</v>
      </c>
      <c r="BK138" s="214">
        <f>ROUND(I138*H138,2)</f>
        <v>0</v>
      </c>
      <c r="BL138" s="14" t="s">
        <v>132</v>
      </c>
      <c r="BM138" s="213" t="s">
        <v>173</v>
      </c>
    </row>
    <row r="139" spans="1:65" s="2" customFormat="1" ht="21.75" customHeight="1">
      <c r="A139" s="31"/>
      <c r="B139" s="32"/>
      <c r="C139" s="201" t="s">
        <v>174</v>
      </c>
      <c r="D139" s="201" t="s">
        <v>128</v>
      </c>
      <c r="E139" s="202" t="s">
        <v>175</v>
      </c>
      <c r="F139" s="203" t="s">
        <v>176</v>
      </c>
      <c r="G139" s="204" t="s">
        <v>136</v>
      </c>
      <c r="H139" s="205">
        <v>409.27499999999998</v>
      </c>
      <c r="I139" s="206"/>
      <c r="J139" s="207">
        <f>ROUND(I139*H139,2)</f>
        <v>0</v>
      </c>
      <c r="K139" s="208"/>
      <c r="L139" s="36"/>
      <c r="M139" s="209" t="s">
        <v>1</v>
      </c>
      <c r="N139" s="210" t="s">
        <v>43</v>
      </c>
      <c r="O139" s="68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3" t="s">
        <v>132</v>
      </c>
      <c r="AT139" s="213" t="s">
        <v>128</v>
      </c>
      <c r="AU139" s="213" t="s">
        <v>87</v>
      </c>
      <c r="AY139" s="14" t="s">
        <v>126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85</v>
      </c>
      <c r="BK139" s="214">
        <f>ROUND(I139*H139,2)</f>
        <v>0</v>
      </c>
      <c r="BL139" s="14" t="s">
        <v>132</v>
      </c>
      <c r="BM139" s="213" t="s">
        <v>177</v>
      </c>
    </row>
    <row r="140" spans="1:65" s="12" customFormat="1" ht="22.9" customHeight="1">
      <c r="B140" s="185"/>
      <c r="C140" s="186"/>
      <c r="D140" s="187" t="s">
        <v>77</v>
      </c>
      <c r="E140" s="199" t="s">
        <v>143</v>
      </c>
      <c r="F140" s="199" t="s">
        <v>178</v>
      </c>
      <c r="G140" s="186"/>
      <c r="H140" s="186"/>
      <c r="I140" s="189"/>
      <c r="J140" s="200">
        <f>BK140</f>
        <v>0</v>
      </c>
      <c r="K140" s="186"/>
      <c r="L140" s="191"/>
      <c r="M140" s="192"/>
      <c r="N140" s="193"/>
      <c r="O140" s="193"/>
      <c r="P140" s="194">
        <f>SUM(P141:P149)</f>
        <v>0</v>
      </c>
      <c r="Q140" s="193"/>
      <c r="R140" s="194">
        <f>SUM(R141:R149)</f>
        <v>0</v>
      </c>
      <c r="S140" s="193"/>
      <c r="T140" s="195">
        <f>SUM(T141:T149)</f>
        <v>0</v>
      </c>
      <c r="AR140" s="196" t="s">
        <v>85</v>
      </c>
      <c r="AT140" s="197" t="s">
        <v>77</v>
      </c>
      <c r="AU140" s="197" t="s">
        <v>85</v>
      </c>
      <c r="AY140" s="196" t="s">
        <v>126</v>
      </c>
      <c r="BK140" s="198">
        <f>SUM(BK141:BK149)</f>
        <v>0</v>
      </c>
    </row>
    <row r="141" spans="1:65" s="2" customFormat="1" ht="16.5" customHeight="1">
      <c r="A141" s="31"/>
      <c r="B141" s="32"/>
      <c r="C141" s="201" t="s">
        <v>179</v>
      </c>
      <c r="D141" s="201" t="s">
        <v>128</v>
      </c>
      <c r="E141" s="202" t="s">
        <v>180</v>
      </c>
      <c r="F141" s="203" t="s">
        <v>181</v>
      </c>
      <c r="G141" s="204" t="s">
        <v>131</v>
      </c>
      <c r="H141" s="205">
        <v>502.17500000000001</v>
      </c>
      <c r="I141" s="206"/>
      <c r="J141" s="207">
        <f t="shared" ref="J141:J149" si="10">ROUND(I141*H141,2)</f>
        <v>0</v>
      </c>
      <c r="K141" s="208"/>
      <c r="L141" s="36"/>
      <c r="M141" s="209" t="s">
        <v>1</v>
      </c>
      <c r="N141" s="210" t="s">
        <v>43</v>
      </c>
      <c r="O141" s="68"/>
      <c r="P141" s="211">
        <f t="shared" ref="P141:P149" si="11">O141*H141</f>
        <v>0</v>
      </c>
      <c r="Q141" s="211">
        <v>0</v>
      </c>
      <c r="R141" s="211">
        <f t="shared" ref="R141:R149" si="12">Q141*H141</f>
        <v>0</v>
      </c>
      <c r="S141" s="211">
        <v>0</v>
      </c>
      <c r="T141" s="212">
        <f t="shared" ref="T141:T149" si="13"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3" t="s">
        <v>132</v>
      </c>
      <c r="AT141" s="213" t="s">
        <v>128</v>
      </c>
      <c r="AU141" s="213" t="s">
        <v>87</v>
      </c>
      <c r="AY141" s="14" t="s">
        <v>126</v>
      </c>
      <c r="BE141" s="214">
        <f t="shared" ref="BE141:BE149" si="14">IF(N141="základní",J141,0)</f>
        <v>0</v>
      </c>
      <c r="BF141" s="214">
        <f t="shared" ref="BF141:BF149" si="15">IF(N141="snížená",J141,0)</f>
        <v>0</v>
      </c>
      <c r="BG141" s="214">
        <f t="shared" ref="BG141:BG149" si="16">IF(N141="zákl. přenesená",J141,0)</f>
        <v>0</v>
      </c>
      <c r="BH141" s="214">
        <f t="shared" ref="BH141:BH149" si="17">IF(N141="sníž. přenesená",J141,0)</f>
        <v>0</v>
      </c>
      <c r="BI141" s="214">
        <f t="shared" ref="BI141:BI149" si="18">IF(N141="nulová",J141,0)</f>
        <v>0</v>
      </c>
      <c r="BJ141" s="14" t="s">
        <v>85</v>
      </c>
      <c r="BK141" s="214">
        <f t="shared" ref="BK141:BK149" si="19">ROUND(I141*H141,2)</f>
        <v>0</v>
      </c>
      <c r="BL141" s="14" t="s">
        <v>132</v>
      </c>
      <c r="BM141" s="213" t="s">
        <v>182</v>
      </c>
    </row>
    <row r="142" spans="1:65" s="2" customFormat="1" ht="16.5" customHeight="1">
      <c r="A142" s="31"/>
      <c r="B142" s="32"/>
      <c r="C142" s="201" t="s">
        <v>183</v>
      </c>
      <c r="D142" s="201" t="s">
        <v>128</v>
      </c>
      <c r="E142" s="202" t="s">
        <v>184</v>
      </c>
      <c r="F142" s="203" t="s">
        <v>185</v>
      </c>
      <c r="G142" s="204" t="s">
        <v>131</v>
      </c>
      <c r="H142" s="205">
        <v>502.17500000000001</v>
      </c>
      <c r="I142" s="206"/>
      <c r="J142" s="207">
        <f t="shared" si="10"/>
        <v>0</v>
      </c>
      <c r="K142" s="208"/>
      <c r="L142" s="36"/>
      <c r="M142" s="209" t="s">
        <v>1</v>
      </c>
      <c r="N142" s="210" t="s">
        <v>43</v>
      </c>
      <c r="O142" s="68"/>
      <c r="P142" s="211">
        <f t="shared" si="11"/>
        <v>0</v>
      </c>
      <c r="Q142" s="211">
        <v>0</v>
      </c>
      <c r="R142" s="211">
        <f t="shared" si="12"/>
        <v>0</v>
      </c>
      <c r="S142" s="211">
        <v>0</v>
      </c>
      <c r="T142" s="212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3" t="s">
        <v>132</v>
      </c>
      <c r="AT142" s="213" t="s">
        <v>128</v>
      </c>
      <c r="AU142" s="213" t="s">
        <v>87</v>
      </c>
      <c r="AY142" s="14" t="s">
        <v>126</v>
      </c>
      <c r="BE142" s="214">
        <f t="shared" si="14"/>
        <v>0</v>
      </c>
      <c r="BF142" s="214">
        <f t="shared" si="15"/>
        <v>0</v>
      </c>
      <c r="BG142" s="214">
        <f t="shared" si="16"/>
        <v>0</v>
      </c>
      <c r="BH142" s="214">
        <f t="shared" si="17"/>
        <v>0</v>
      </c>
      <c r="BI142" s="214">
        <f t="shared" si="18"/>
        <v>0</v>
      </c>
      <c r="BJ142" s="14" t="s">
        <v>85</v>
      </c>
      <c r="BK142" s="214">
        <f t="shared" si="19"/>
        <v>0</v>
      </c>
      <c r="BL142" s="14" t="s">
        <v>132</v>
      </c>
      <c r="BM142" s="213" t="s">
        <v>186</v>
      </c>
    </row>
    <row r="143" spans="1:65" s="2" customFormat="1" ht="16.5" customHeight="1">
      <c r="A143" s="31"/>
      <c r="B143" s="32"/>
      <c r="C143" s="201" t="s">
        <v>8</v>
      </c>
      <c r="D143" s="201" t="s">
        <v>128</v>
      </c>
      <c r="E143" s="202" t="s">
        <v>187</v>
      </c>
      <c r="F143" s="203" t="s">
        <v>188</v>
      </c>
      <c r="G143" s="204" t="s">
        <v>131</v>
      </c>
      <c r="H143" s="205">
        <v>1544.2</v>
      </c>
      <c r="I143" s="206"/>
      <c r="J143" s="207">
        <f t="shared" si="10"/>
        <v>0</v>
      </c>
      <c r="K143" s="208"/>
      <c r="L143" s="36"/>
      <c r="M143" s="209" t="s">
        <v>1</v>
      </c>
      <c r="N143" s="210" t="s">
        <v>43</v>
      </c>
      <c r="O143" s="68"/>
      <c r="P143" s="211">
        <f t="shared" si="11"/>
        <v>0</v>
      </c>
      <c r="Q143" s="211">
        <v>0</v>
      </c>
      <c r="R143" s="211">
        <f t="shared" si="12"/>
        <v>0</v>
      </c>
      <c r="S143" s="211">
        <v>0</v>
      </c>
      <c r="T143" s="212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3" t="s">
        <v>132</v>
      </c>
      <c r="AT143" s="213" t="s">
        <v>128</v>
      </c>
      <c r="AU143" s="213" t="s">
        <v>87</v>
      </c>
      <c r="AY143" s="14" t="s">
        <v>126</v>
      </c>
      <c r="BE143" s="214">
        <f t="shared" si="14"/>
        <v>0</v>
      </c>
      <c r="BF143" s="214">
        <f t="shared" si="15"/>
        <v>0</v>
      </c>
      <c r="BG143" s="214">
        <f t="shared" si="16"/>
        <v>0</v>
      </c>
      <c r="BH143" s="214">
        <f t="shared" si="17"/>
        <v>0</v>
      </c>
      <c r="BI143" s="214">
        <f t="shared" si="18"/>
        <v>0</v>
      </c>
      <c r="BJ143" s="14" t="s">
        <v>85</v>
      </c>
      <c r="BK143" s="214">
        <f t="shared" si="19"/>
        <v>0</v>
      </c>
      <c r="BL143" s="14" t="s">
        <v>132</v>
      </c>
      <c r="BM143" s="213" t="s">
        <v>189</v>
      </c>
    </row>
    <row r="144" spans="1:65" s="2" customFormat="1" ht="16.5" customHeight="1">
      <c r="A144" s="31"/>
      <c r="B144" s="32"/>
      <c r="C144" s="201" t="s">
        <v>190</v>
      </c>
      <c r="D144" s="201" t="s">
        <v>128</v>
      </c>
      <c r="E144" s="202" t="s">
        <v>191</v>
      </c>
      <c r="F144" s="203" t="s">
        <v>192</v>
      </c>
      <c r="G144" s="204" t="s">
        <v>131</v>
      </c>
      <c r="H144" s="205">
        <v>502.17500000000001</v>
      </c>
      <c r="I144" s="206"/>
      <c r="J144" s="207">
        <f t="shared" si="10"/>
        <v>0</v>
      </c>
      <c r="K144" s="208"/>
      <c r="L144" s="36"/>
      <c r="M144" s="209" t="s">
        <v>1</v>
      </c>
      <c r="N144" s="210" t="s">
        <v>43</v>
      </c>
      <c r="O144" s="68"/>
      <c r="P144" s="211">
        <f t="shared" si="11"/>
        <v>0</v>
      </c>
      <c r="Q144" s="211">
        <v>0</v>
      </c>
      <c r="R144" s="211">
        <f t="shared" si="12"/>
        <v>0</v>
      </c>
      <c r="S144" s="211">
        <v>0</v>
      </c>
      <c r="T144" s="212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3" t="s">
        <v>132</v>
      </c>
      <c r="AT144" s="213" t="s">
        <v>128</v>
      </c>
      <c r="AU144" s="213" t="s">
        <v>87</v>
      </c>
      <c r="AY144" s="14" t="s">
        <v>126</v>
      </c>
      <c r="BE144" s="214">
        <f t="shared" si="14"/>
        <v>0</v>
      </c>
      <c r="BF144" s="214">
        <f t="shared" si="15"/>
        <v>0</v>
      </c>
      <c r="BG144" s="214">
        <f t="shared" si="16"/>
        <v>0</v>
      </c>
      <c r="BH144" s="214">
        <f t="shared" si="17"/>
        <v>0</v>
      </c>
      <c r="BI144" s="214">
        <f t="shared" si="18"/>
        <v>0</v>
      </c>
      <c r="BJ144" s="14" t="s">
        <v>85</v>
      </c>
      <c r="BK144" s="214">
        <f t="shared" si="19"/>
        <v>0</v>
      </c>
      <c r="BL144" s="14" t="s">
        <v>132</v>
      </c>
      <c r="BM144" s="213" t="s">
        <v>193</v>
      </c>
    </row>
    <row r="145" spans="1:65" s="2" customFormat="1" ht="21.75" customHeight="1">
      <c r="A145" s="31"/>
      <c r="B145" s="32"/>
      <c r="C145" s="201" t="s">
        <v>194</v>
      </c>
      <c r="D145" s="201" t="s">
        <v>128</v>
      </c>
      <c r="E145" s="202" t="s">
        <v>195</v>
      </c>
      <c r="F145" s="203" t="s">
        <v>196</v>
      </c>
      <c r="G145" s="204" t="s">
        <v>131</v>
      </c>
      <c r="H145" s="205">
        <v>1437.4190000000001</v>
      </c>
      <c r="I145" s="206"/>
      <c r="J145" s="207">
        <f t="shared" si="10"/>
        <v>0</v>
      </c>
      <c r="K145" s="208"/>
      <c r="L145" s="36"/>
      <c r="M145" s="209" t="s">
        <v>1</v>
      </c>
      <c r="N145" s="210" t="s">
        <v>43</v>
      </c>
      <c r="O145" s="68"/>
      <c r="P145" s="211">
        <f t="shared" si="11"/>
        <v>0</v>
      </c>
      <c r="Q145" s="211">
        <v>0</v>
      </c>
      <c r="R145" s="211">
        <f t="shared" si="12"/>
        <v>0</v>
      </c>
      <c r="S145" s="211">
        <v>0</v>
      </c>
      <c r="T145" s="212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3" t="s">
        <v>132</v>
      </c>
      <c r="AT145" s="213" t="s">
        <v>128</v>
      </c>
      <c r="AU145" s="213" t="s">
        <v>87</v>
      </c>
      <c r="AY145" s="14" t="s">
        <v>126</v>
      </c>
      <c r="BE145" s="214">
        <f t="shared" si="14"/>
        <v>0</v>
      </c>
      <c r="BF145" s="214">
        <f t="shared" si="15"/>
        <v>0</v>
      </c>
      <c r="BG145" s="214">
        <f t="shared" si="16"/>
        <v>0</v>
      </c>
      <c r="BH145" s="214">
        <f t="shared" si="17"/>
        <v>0</v>
      </c>
      <c r="BI145" s="214">
        <f t="shared" si="18"/>
        <v>0</v>
      </c>
      <c r="BJ145" s="14" t="s">
        <v>85</v>
      </c>
      <c r="BK145" s="214">
        <f t="shared" si="19"/>
        <v>0</v>
      </c>
      <c r="BL145" s="14" t="s">
        <v>132</v>
      </c>
      <c r="BM145" s="213" t="s">
        <v>197</v>
      </c>
    </row>
    <row r="146" spans="1:65" s="2" customFormat="1" ht="21.75" customHeight="1">
      <c r="A146" s="31"/>
      <c r="B146" s="32"/>
      <c r="C146" s="201" t="s">
        <v>198</v>
      </c>
      <c r="D146" s="201" t="s">
        <v>128</v>
      </c>
      <c r="E146" s="202" t="s">
        <v>199</v>
      </c>
      <c r="F146" s="203" t="s">
        <v>200</v>
      </c>
      <c r="G146" s="204" t="s">
        <v>131</v>
      </c>
      <c r="H146" s="205">
        <v>1437.4190000000001</v>
      </c>
      <c r="I146" s="206"/>
      <c r="J146" s="207">
        <f t="shared" si="10"/>
        <v>0</v>
      </c>
      <c r="K146" s="208"/>
      <c r="L146" s="36"/>
      <c r="M146" s="209" t="s">
        <v>1</v>
      </c>
      <c r="N146" s="210" t="s">
        <v>43</v>
      </c>
      <c r="O146" s="68"/>
      <c r="P146" s="211">
        <f t="shared" si="11"/>
        <v>0</v>
      </c>
      <c r="Q146" s="211">
        <v>0</v>
      </c>
      <c r="R146" s="211">
        <f t="shared" si="12"/>
        <v>0</v>
      </c>
      <c r="S146" s="211">
        <v>0</v>
      </c>
      <c r="T146" s="212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3" t="s">
        <v>132</v>
      </c>
      <c r="AT146" s="213" t="s">
        <v>128</v>
      </c>
      <c r="AU146" s="213" t="s">
        <v>87</v>
      </c>
      <c r="AY146" s="14" t="s">
        <v>126</v>
      </c>
      <c r="BE146" s="214">
        <f t="shared" si="14"/>
        <v>0</v>
      </c>
      <c r="BF146" s="214">
        <f t="shared" si="15"/>
        <v>0</v>
      </c>
      <c r="BG146" s="214">
        <f t="shared" si="16"/>
        <v>0</v>
      </c>
      <c r="BH146" s="214">
        <f t="shared" si="17"/>
        <v>0</v>
      </c>
      <c r="BI146" s="214">
        <f t="shared" si="18"/>
        <v>0</v>
      </c>
      <c r="BJ146" s="14" t="s">
        <v>85</v>
      </c>
      <c r="BK146" s="214">
        <f t="shared" si="19"/>
        <v>0</v>
      </c>
      <c r="BL146" s="14" t="s">
        <v>132</v>
      </c>
      <c r="BM146" s="213" t="s">
        <v>201</v>
      </c>
    </row>
    <row r="147" spans="1:65" s="2" customFormat="1" ht="21.75" customHeight="1">
      <c r="A147" s="31"/>
      <c r="B147" s="32"/>
      <c r="C147" s="201" t="s">
        <v>202</v>
      </c>
      <c r="D147" s="201" t="s">
        <v>128</v>
      </c>
      <c r="E147" s="202" t="s">
        <v>203</v>
      </c>
      <c r="F147" s="203" t="s">
        <v>204</v>
      </c>
      <c r="G147" s="204" t="s">
        <v>131</v>
      </c>
      <c r="H147" s="205">
        <v>1437.4190000000001</v>
      </c>
      <c r="I147" s="206"/>
      <c r="J147" s="207">
        <f t="shared" si="10"/>
        <v>0</v>
      </c>
      <c r="K147" s="208"/>
      <c r="L147" s="36"/>
      <c r="M147" s="209" t="s">
        <v>1</v>
      </c>
      <c r="N147" s="210" t="s">
        <v>43</v>
      </c>
      <c r="O147" s="68"/>
      <c r="P147" s="211">
        <f t="shared" si="11"/>
        <v>0</v>
      </c>
      <c r="Q147" s="211">
        <v>0</v>
      </c>
      <c r="R147" s="211">
        <f t="shared" si="12"/>
        <v>0</v>
      </c>
      <c r="S147" s="211">
        <v>0</v>
      </c>
      <c r="T147" s="212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3" t="s">
        <v>132</v>
      </c>
      <c r="AT147" s="213" t="s">
        <v>128</v>
      </c>
      <c r="AU147" s="213" t="s">
        <v>87</v>
      </c>
      <c r="AY147" s="14" t="s">
        <v>126</v>
      </c>
      <c r="BE147" s="214">
        <f t="shared" si="14"/>
        <v>0</v>
      </c>
      <c r="BF147" s="214">
        <f t="shared" si="15"/>
        <v>0</v>
      </c>
      <c r="BG147" s="214">
        <f t="shared" si="16"/>
        <v>0</v>
      </c>
      <c r="BH147" s="214">
        <f t="shared" si="17"/>
        <v>0</v>
      </c>
      <c r="BI147" s="214">
        <f t="shared" si="18"/>
        <v>0</v>
      </c>
      <c r="BJ147" s="14" t="s">
        <v>85</v>
      </c>
      <c r="BK147" s="214">
        <f t="shared" si="19"/>
        <v>0</v>
      </c>
      <c r="BL147" s="14" t="s">
        <v>132</v>
      </c>
      <c r="BM147" s="213" t="s">
        <v>205</v>
      </c>
    </row>
    <row r="148" spans="1:65" s="2" customFormat="1" ht="16.5" customHeight="1">
      <c r="A148" s="31"/>
      <c r="B148" s="32"/>
      <c r="C148" s="201" t="s">
        <v>206</v>
      </c>
      <c r="D148" s="201" t="s">
        <v>128</v>
      </c>
      <c r="E148" s="202" t="s">
        <v>207</v>
      </c>
      <c r="F148" s="203" t="s">
        <v>208</v>
      </c>
      <c r="G148" s="204" t="s">
        <v>131</v>
      </c>
      <c r="H148" s="205">
        <v>1437.4190000000001</v>
      </c>
      <c r="I148" s="206"/>
      <c r="J148" s="207">
        <f t="shared" si="10"/>
        <v>0</v>
      </c>
      <c r="K148" s="208"/>
      <c r="L148" s="36"/>
      <c r="M148" s="209" t="s">
        <v>1</v>
      </c>
      <c r="N148" s="210" t="s">
        <v>43</v>
      </c>
      <c r="O148" s="68"/>
      <c r="P148" s="211">
        <f t="shared" si="11"/>
        <v>0</v>
      </c>
      <c r="Q148" s="211">
        <v>0</v>
      </c>
      <c r="R148" s="211">
        <f t="shared" si="12"/>
        <v>0</v>
      </c>
      <c r="S148" s="211">
        <v>0</v>
      </c>
      <c r="T148" s="212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3" t="s">
        <v>132</v>
      </c>
      <c r="AT148" s="213" t="s">
        <v>128</v>
      </c>
      <c r="AU148" s="213" t="s">
        <v>87</v>
      </c>
      <c r="AY148" s="14" t="s">
        <v>126</v>
      </c>
      <c r="BE148" s="214">
        <f t="shared" si="14"/>
        <v>0</v>
      </c>
      <c r="BF148" s="214">
        <f t="shared" si="15"/>
        <v>0</v>
      </c>
      <c r="BG148" s="214">
        <f t="shared" si="16"/>
        <v>0</v>
      </c>
      <c r="BH148" s="214">
        <f t="shared" si="17"/>
        <v>0</v>
      </c>
      <c r="BI148" s="214">
        <f t="shared" si="18"/>
        <v>0</v>
      </c>
      <c r="BJ148" s="14" t="s">
        <v>85</v>
      </c>
      <c r="BK148" s="214">
        <f t="shared" si="19"/>
        <v>0</v>
      </c>
      <c r="BL148" s="14" t="s">
        <v>132</v>
      </c>
      <c r="BM148" s="213" t="s">
        <v>209</v>
      </c>
    </row>
    <row r="149" spans="1:65" s="2" customFormat="1" ht="21.75" customHeight="1">
      <c r="A149" s="31"/>
      <c r="B149" s="32"/>
      <c r="C149" s="201" t="s">
        <v>7</v>
      </c>
      <c r="D149" s="201" t="s">
        <v>128</v>
      </c>
      <c r="E149" s="202" t="s">
        <v>210</v>
      </c>
      <c r="F149" s="203" t="s">
        <v>211</v>
      </c>
      <c r="G149" s="204" t="s">
        <v>131</v>
      </c>
      <c r="H149" s="205">
        <v>1437.4190000000001</v>
      </c>
      <c r="I149" s="206"/>
      <c r="J149" s="207">
        <f t="shared" si="10"/>
        <v>0</v>
      </c>
      <c r="K149" s="208"/>
      <c r="L149" s="36"/>
      <c r="M149" s="209" t="s">
        <v>1</v>
      </c>
      <c r="N149" s="210" t="s">
        <v>43</v>
      </c>
      <c r="O149" s="68"/>
      <c r="P149" s="211">
        <f t="shared" si="11"/>
        <v>0</v>
      </c>
      <c r="Q149" s="211">
        <v>0</v>
      </c>
      <c r="R149" s="211">
        <f t="shared" si="12"/>
        <v>0</v>
      </c>
      <c r="S149" s="211">
        <v>0</v>
      </c>
      <c r="T149" s="212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3" t="s">
        <v>132</v>
      </c>
      <c r="AT149" s="213" t="s">
        <v>128</v>
      </c>
      <c r="AU149" s="213" t="s">
        <v>87</v>
      </c>
      <c r="AY149" s="14" t="s">
        <v>126</v>
      </c>
      <c r="BE149" s="214">
        <f t="shared" si="14"/>
        <v>0</v>
      </c>
      <c r="BF149" s="214">
        <f t="shared" si="15"/>
        <v>0</v>
      </c>
      <c r="BG149" s="214">
        <f t="shared" si="16"/>
        <v>0</v>
      </c>
      <c r="BH149" s="214">
        <f t="shared" si="17"/>
        <v>0</v>
      </c>
      <c r="BI149" s="214">
        <f t="shared" si="18"/>
        <v>0</v>
      </c>
      <c r="BJ149" s="14" t="s">
        <v>85</v>
      </c>
      <c r="BK149" s="214">
        <f t="shared" si="19"/>
        <v>0</v>
      </c>
      <c r="BL149" s="14" t="s">
        <v>132</v>
      </c>
      <c r="BM149" s="213" t="s">
        <v>212</v>
      </c>
    </row>
    <row r="150" spans="1:65" s="12" customFormat="1" ht="22.9" customHeight="1">
      <c r="B150" s="185"/>
      <c r="C150" s="186"/>
      <c r="D150" s="187" t="s">
        <v>77</v>
      </c>
      <c r="E150" s="199" t="s">
        <v>147</v>
      </c>
      <c r="F150" s="199" t="s">
        <v>213</v>
      </c>
      <c r="G150" s="186"/>
      <c r="H150" s="186"/>
      <c r="I150" s="189"/>
      <c r="J150" s="200">
        <f>BK150</f>
        <v>0</v>
      </c>
      <c r="K150" s="186"/>
      <c r="L150" s="191"/>
      <c r="M150" s="192"/>
      <c r="N150" s="193"/>
      <c r="O150" s="193"/>
      <c r="P150" s="194">
        <f>P151</f>
        <v>0</v>
      </c>
      <c r="Q150" s="193"/>
      <c r="R150" s="194">
        <f>R151</f>
        <v>0</v>
      </c>
      <c r="S150" s="193"/>
      <c r="T150" s="195">
        <f>T151</f>
        <v>0</v>
      </c>
      <c r="AR150" s="196" t="s">
        <v>85</v>
      </c>
      <c r="AT150" s="197" t="s">
        <v>77</v>
      </c>
      <c r="AU150" s="197" t="s">
        <v>85</v>
      </c>
      <c r="AY150" s="196" t="s">
        <v>126</v>
      </c>
      <c r="BK150" s="198">
        <f>BK151</f>
        <v>0</v>
      </c>
    </row>
    <row r="151" spans="1:65" s="2" customFormat="1" ht="16.5" customHeight="1">
      <c r="A151" s="31"/>
      <c r="B151" s="32"/>
      <c r="C151" s="201" t="s">
        <v>214</v>
      </c>
      <c r="D151" s="201" t="s">
        <v>128</v>
      </c>
      <c r="E151" s="202" t="s">
        <v>215</v>
      </c>
      <c r="F151" s="203" t="s">
        <v>216</v>
      </c>
      <c r="G151" s="204" t="s">
        <v>131</v>
      </c>
      <c r="H151" s="205">
        <v>124.36</v>
      </c>
      <c r="I151" s="206"/>
      <c r="J151" s="207">
        <f>ROUND(I151*H151,2)</f>
        <v>0</v>
      </c>
      <c r="K151" s="208"/>
      <c r="L151" s="36"/>
      <c r="M151" s="209" t="s">
        <v>1</v>
      </c>
      <c r="N151" s="210" t="s">
        <v>43</v>
      </c>
      <c r="O151" s="68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3" t="s">
        <v>132</v>
      </c>
      <c r="AT151" s="213" t="s">
        <v>128</v>
      </c>
      <c r="AU151" s="213" t="s">
        <v>87</v>
      </c>
      <c r="AY151" s="14" t="s">
        <v>126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85</v>
      </c>
      <c r="BK151" s="214">
        <f>ROUND(I151*H151,2)</f>
        <v>0</v>
      </c>
      <c r="BL151" s="14" t="s">
        <v>132</v>
      </c>
      <c r="BM151" s="213" t="s">
        <v>217</v>
      </c>
    </row>
    <row r="152" spans="1:65" s="12" customFormat="1" ht="22.9" customHeight="1">
      <c r="B152" s="185"/>
      <c r="C152" s="186"/>
      <c r="D152" s="187" t="s">
        <v>77</v>
      </c>
      <c r="E152" s="199" t="s">
        <v>161</v>
      </c>
      <c r="F152" s="199" t="s">
        <v>218</v>
      </c>
      <c r="G152" s="186"/>
      <c r="H152" s="186"/>
      <c r="I152" s="189"/>
      <c r="J152" s="200">
        <f>BK152</f>
        <v>0</v>
      </c>
      <c r="K152" s="186"/>
      <c r="L152" s="191"/>
      <c r="M152" s="192"/>
      <c r="N152" s="193"/>
      <c r="O152" s="193"/>
      <c r="P152" s="194">
        <f>SUM(P153:P161)</f>
        <v>0</v>
      </c>
      <c r="Q152" s="193"/>
      <c r="R152" s="194">
        <f>SUM(R153:R161)</f>
        <v>15.33724842</v>
      </c>
      <c r="S152" s="193"/>
      <c r="T152" s="195">
        <f>SUM(T153:T161)</f>
        <v>16.121399999999998</v>
      </c>
      <c r="AR152" s="196" t="s">
        <v>85</v>
      </c>
      <c r="AT152" s="197" t="s">
        <v>77</v>
      </c>
      <c r="AU152" s="197" t="s">
        <v>85</v>
      </c>
      <c r="AY152" s="196" t="s">
        <v>126</v>
      </c>
      <c r="BK152" s="198">
        <f>SUM(BK153:BK161)</f>
        <v>0</v>
      </c>
    </row>
    <row r="153" spans="1:65" s="2" customFormat="1" ht="21.75" customHeight="1">
      <c r="A153" s="31"/>
      <c r="B153" s="32"/>
      <c r="C153" s="201" t="s">
        <v>219</v>
      </c>
      <c r="D153" s="201" t="s">
        <v>128</v>
      </c>
      <c r="E153" s="202" t="s">
        <v>220</v>
      </c>
      <c r="F153" s="203" t="s">
        <v>221</v>
      </c>
      <c r="G153" s="204" t="s">
        <v>222</v>
      </c>
      <c r="H153" s="205">
        <v>314</v>
      </c>
      <c r="I153" s="206"/>
      <c r="J153" s="207">
        <f t="shared" ref="J153:J161" si="20">ROUND(I153*H153,2)</f>
        <v>0</v>
      </c>
      <c r="K153" s="208"/>
      <c r="L153" s="36"/>
      <c r="M153" s="209" t="s">
        <v>1</v>
      </c>
      <c r="N153" s="210" t="s">
        <v>43</v>
      </c>
      <c r="O153" s="68"/>
      <c r="P153" s="211">
        <f t="shared" ref="P153:P161" si="21">O153*H153</f>
        <v>0</v>
      </c>
      <c r="Q153" s="211">
        <v>0</v>
      </c>
      <c r="R153" s="211">
        <f t="shared" ref="R153:R161" si="22">Q153*H153</f>
        <v>0</v>
      </c>
      <c r="S153" s="211">
        <v>0</v>
      </c>
      <c r="T153" s="212">
        <f t="shared" ref="T153:T161" si="23"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3" t="s">
        <v>132</v>
      </c>
      <c r="AT153" s="213" t="s">
        <v>128</v>
      </c>
      <c r="AU153" s="213" t="s">
        <v>87</v>
      </c>
      <c r="AY153" s="14" t="s">
        <v>126</v>
      </c>
      <c r="BE153" s="214">
        <f t="shared" ref="BE153:BE161" si="24">IF(N153="základní",J153,0)</f>
        <v>0</v>
      </c>
      <c r="BF153" s="214">
        <f t="shared" ref="BF153:BF161" si="25">IF(N153="snížená",J153,0)</f>
        <v>0</v>
      </c>
      <c r="BG153" s="214">
        <f t="shared" ref="BG153:BG161" si="26">IF(N153="zákl. přenesená",J153,0)</f>
        <v>0</v>
      </c>
      <c r="BH153" s="214">
        <f t="shared" ref="BH153:BH161" si="27">IF(N153="sníž. přenesená",J153,0)</f>
        <v>0</v>
      </c>
      <c r="BI153" s="214">
        <f t="shared" ref="BI153:BI161" si="28">IF(N153="nulová",J153,0)</f>
        <v>0</v>
      </c>
      <c r="BJ153" s="14" t="s">
        <v>85</v>
      </c>
      <c r="BK153" s="214">
        <f t="shared" ref="BK153:BK161" si="29">ROUND(I153*H153,2)</f>
        <v>0</v>
      </c>
      <c r="BL153" s="14" t="s">
        <v>132</v>
      </c>
      <c r="BM153" s="213" t="s">
        <v>223</v>
      </c>
    </row>
    <row r="154" spans="1:65" s="2" customFormat="1" ht="16.5" customHeight="1">
      <c r="A154" s="31"/>
      <c r="B154" s="32"/>
      <c r="C154" s="215" t="s">
        <v>224</v>
      </c>
      <c r="D154" s="215" t="s">
        <v>166</v>
      </c>
      <c r="E154" s="216" t="s">
        <v>225</v>
      </c>
      <c r="F154" s="217" t="s">
        <v>226</v>
      </c>
      <c r="G154" s="218" t="s">
        <v>222</v>
      </c>
      <c r="H154" s="219">
        <v>314</v>
      </c>
      <c r="I154" s="220"/>
      <c r="J154" s="221">
        <f t="shared" si="20"/>
        <v>0</v>
      </c>
      <c r="K154" s="222"/>
      <c r="L154" s="223"/>
      <c r="M154" s="224" t="s">
        <v>1</v>
      </c>
      <c r="N154" s="225" t="s">
        <v>43</v>
      </c>
      <c r="O154" s="68"/>
      <c r="P154" s="211">
        <f t="shared" si="21"/>
        <v>0</v>
      </c>
      <c r="Q154" s="211">
        <v>0</v>
      </c>
      <c r="R154" s="211">
        <f t="shared" si="22"/>
        <v>0</v>
      </c>
      <c r="S154" s="211">
        <v>0</v>
      </c>
      <c r="T154" s="212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3" t="s">
        <v>157</v>
      </c>
      <c r="AT154" s="213" t="s">
        <v>166</v>
      </c>
      <c r="AU154" s="213" t="s">
        <v>87</v>
      </c>
      <c r="AY154" s="14" t="s">
        <v>126</v>
      </c>
      <c r="BE154" s="214">
        <f t="shared" si="24"/>
        <v>0</v>
      </c>
      <c r="BF154" s="214">
        <f t="shared" si="25"/>
        <v>0</v>
      </c>
      <c r="BG154" s="214">
        <f t="shared" si="26"/>
        <v>0</v>
      </c>
      <c r="BH154" s="214">
        <f t="shared" si="27"/>
        <v>0</v>
      </c>
      <c r="BI154" s="214">
        <f t="shared" si="28"/>
        <v>0</v>
      </c>
      <c r="BJ154" s="14" t="s">
        <v>85</v>
      </c>
      <c r="BK154" s="214">
        <f t="shared" si="29"/>
        <v>0</v>
      </c>
      <c r="BL154" s="14" t="s">
        <v>132</v>
      </c>
      <c r="BM154" s="213" t="s">
        <v>227</v>
      </c>
    </row>
    <row r="155" spans="1:65" s="2" customFormat="1" ht="21.75" customHeight="1">
      <c r="A155" s="31"/>
      <c r="B155" s="32"/>
      <c r="C155" s="201" t="s">
        <v>228</v>
      </c>
      <c r="D155" s="201" t="s">
        <v>128</v>
      </c>
      <c r="E155" s="202" t="s">
        <v>229</v>
      </c>
      <c r="F155" s="203" t="s">
        <v>230</v>
      </c>
      <c r="G155" s="204" t="s">
        <v>136</v>
      </c>
      <c r="H155" s="205">
        <v>9.42</v>
      </c>
      <c r="I155" s="206"/>
      <c r="J155" s="207">
        <f t="shared" si="20"/>
        <v>0</v>
      </c>
      <c r="K155" s="208"/>
      <c r="L155" s="36"/>
      <c r="M155" s="209" t="s">
        <v>1</v>
      </c>
      <c r="N155" s="210" t="s">
        <v>43</v>
      </c>
      <c r="O155" s="68"/>
      <c r="P155" s="211">
        <f t="shared" si="21"/>
        <v>0</v>
      </c>
      <c r="Q155" s="211">
        <v>0</v>
      </c>
      <c r="R155" s="211">
        <f t="shared" si="22"/>
        <v>0</v>
      </c>
      <c r="S155" s="211">
        <v>0</v>
      </c>
      <c r="T155" s="212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3" t="s">
        <v>132</v>
      </c>
      <c r="AT155" s="213" t="s">
        <v>128</v>
      </c>
      <c r="AU155" s="213" t="s">
        <v>87</v>
      </c>
      <c r="AY155" s="14" t="s">
        <v>126</v>
      </c>
      <c r="BE155" s="214">
        <f t="shared" si="24"/>
        <v>0</v>
      </c>
      <c r="BF155" s="214">
        <f t="shared" si="25"/>
        <v>0</v>
      </c>
      <c r="BG155" s="214">
        <f t="shared" si="26"/>
        <v>0</v>
      </c>
      <c r="BH155" s="214">
        <f t="shared" si="27"/>
        <v>0</v>
      </c>
      <c r="BI155" s="214">
        <f t="shared" si="28"/>
        <v>0</v>
      </c>
      <c r="BJ155" s="14" t="s">
        <v>85</v>
      </c>
      <c r="BK155" s="214">
        <f t="shared" si="29"/>
        <v>0</v>
      </c>
      <c r="BL155" s="14" t="s">
        <v>132</v>
      </c>
      <c r="BM155" s="213" t="s">
        <v>231</v>
      </c>
    </row>
    <row r="156" spans="1:65" s="2" customFormat="1" ht="21.75" customHeight="1">
      <c r="A156" s="31"/>
      <c r="B156" s="32"/>
      <c r="C156" s="201" t="s">
        <v>232</v>
      </c>
      <c r="D156" s="201" t="s">
        <v>128</v>
      </c>
      <c r="E156" s="202" t="s">
        <v>233</v>
      </c>
      <c r="F156" s="203" t="s">
        <v>234</v>
      </c>
      <c r="G156" s="204" t="s">
        <v>222</v>
      </c>
      <c r="H156" s="205">
        <v>26</v>
      </c>
      <c r="I156" s="206"/>
      <c r="J156" s="207">
        <f t="shared" si="20"/>
        <v>0</v>
      </c>
      <c r="K156" s="208"/>
      <c r="L156" s="36"/>
      <c r="M156" s="209" t="s">
        <v>1</v>
      </c>
      <c r="N156" s="210" t="s">
        <v>43</v>
      </c>
      <c r="O156" s="68"/>
      <c r="P156" s="211">
        <f t="shared" si="21"/>
        <v>0</v>
      </c>
      <c r="Q156" s="211">
        <v>0</v>
      </c>
      <c r="R156" s="211">
        <f t="shared" si="22"/>
        <v>0</v>
      </c>
      <c r="S156" s="211">
        <v>0</v>
      </c>
      <c r="T156" s="212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3" t="s">
        <v>132</v>
      </c>
      <c r="AT156" s="213" t="s">
        <v>128</v>
      </c>
      <c r="AU156" s="213" t="s">
        <v>87</v>
      </c>
      <c r="AY156" s="14" t="s">
        <v>126</v>
      </c>
      <c r="BE156" s="214">
        <f t="shared" si="24"/>
        <v>0</v>
      </c>
      <c r="BF156" s="214">
        <f t="shared" si="25"/>
        <v>0</v>
      </c>
      <c r="BG156" s="214">
        <f t="shared" si="26"/>
        <v>0</v>
      </c>
      <c r="BH156" s="214">
        <f t="shared" si="27"/>
        <v>0</v>
      </c>
      <c r="BI156" s="214">
        <f t="shared" si="28"/>
        <v>0</v>
      </c>
      <c r="BJ156" s="14" t="s">
        <v>85</v>
      </c>
      <c r="BK156" s="214">
        <f t="shared" si="29"/>
        <v>0</v>
      </c>
      <c r="BL156" s="14" t="s">
        <v>132</v>
      </c>
      <c r="BM156" s="213" t="s">
        <v>235</v>
      </c>
    </row>
    <row r="157" spans="1:65" s="2" customFormat="1" ht="21.75" customHeight="1">
      <c r="A157" s="31"/>
      <c r="B157" s="32"/>
      <c r="C157" s="201" t="s">
        <v>236</v>
      </c>
      <c r="D157" s="201" t="s">
        <v>128</v>
      </c>
      <c r="E157" s="202" t="s">
        <v>237</v>
      </c>
      <c r="F157" s="203" t="s">
        <v>238</v>
      </c>
      <c r="G157" s="204" t="s">
        <v>222</v>
      </c>
      <c r="H157" s="205">
        <v>26</v>
      </c>
      <c r="I157" s="206"/>
      <c r="J157" s="207">
        <f t="shared" si="20"/>
        <v>0</v>
      </c>
      <c r="K157" s="208"/>
      <c r="L157" s="36"/>
      <c r="M157" s="209" t="s">
        <v>1</v>
      </c>
      <c r="N157" s="210" t="s">
        <v>43</v>
      </c>
      <c r="O157" s="68"/>
      <c r="P157" s="211">
        <f t="shared" si="21"/>
        <v>0</v>
      </c>
      <c r="Q157" s="211">
        <v>6.0000000000000002E-5</v>
      </c>
      <c r="R157" s="211">
        <f t="shared" si="22"/>
        <v>1.56E-3</v>
      </c>
      <c r="S157" s="211">
        <v>0</v>
      </c>
      <c r="T157" s="212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3" t="s">
        <v>132</v>
      </c>
      <c r="AT157" s="213" t="s">
        <v>128</v>
      </c>
      <c r="AU157" s="213" t="s">
        <v>87</v>
      </c>
      <c r="AY157" s="14" t="s">
        <v>126</v>
      </c>
      <c r="BE157" s="214">
        <f t="shared" si="24"/>
        <v>0</v>
      </c>
      <c r="BF157" s="214">
        <f t="shared" si="25"/>
        <v>0</v>
      </c>
      <c r="BG157" s="214">
        <f t="shared" si="26"/>
        <v>0</v>
      </c>
      <c r="BH157" s="214">
        <f t="shared" si="27"/>
        <v>0</v>
      </c>
      <c r="BI157" s="214">
        <f t="shared" si="28"/>
        <v>0</v>
      </c>
      <c r="BJ157" s="14" t="s">
        <v>85</v>
      </c>
      <c r="BK157" s="214">
        <f t="shared" si="29"/>
        <v>0</v>
      </c>
      <c r="BL157" s="14" t="s">
        <v>132</v>
      </c>
      <c r="BM157" s="213" t="s">
        <v>239</v>
      </c>
    </row>
    <row r="158" spans="1:65" s="2" customFormat="1" ht="16.5" customHeight="1">
      <c r="A158" s="31"/>
      <c r="B158" s="32"/>
      <c r="C158" s="201" t="s">
        <v>240</v>
      </c>
      <c r="D158" s="201" t="s">
        <v>128</v>
      </c>
      <c r="E158" s="202" t="s">
        <v>241</v>
      </c>
      <c r="F158" s="203" t="s">
        <v>242</v>
      </c>
      <c r="G158" s="204" t="s">
        <v>222</v>
      </c>
      <c r="H158" s="205">
        <v>26</v>
      </c>
      <c r="I158" s="206"/>
      <c r="J158" s="207">
        <f t="shared" si="20"/>
        <v>0</v>
      </c>
      <c r="K158" s="208"/>
      <c r="L158" s="36"/>
      <c r="M158" s="209" t="s">
        <v>1</v>
      </c>
      <c r="N158" s="210" t="s">
        <v>43</v>
      </c>
      <c r="O158" s="68"/>
      <c r="P158" s="211">
        <f t="shared" si="21"/>
        <v>0</v>
      </c>
      <c r="Q158" s="211">
        <v>0</v>
      </c>
      <c r="R158" s="211">
        <f t="shared" si="22"/>
        <v>0</v>
      </c>
      <c r="S158" s="211">
        <v>0</v>
      </c>
      <c r="T158" s="212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3" t="s">
        <v>132</v>
      </c>
      <c r="AT158" s="213" t="s">
        <v>128</v>
      </c>
      <c r="AU158" s="213" t="s">
        <v>87</v>
      </c>
      <c r="AY158" s="14" t="s">
        <v>126</v>
      </c>
      <c r="BE158" s="214">
        <f t="shared" si="24"/>
        <v>0</v>
      </c>
      <c r="BF158" s="214">
        <f t="shared" si="25"/>
        <v>0</v>
      </c>
      <c r="BG158" s="214">
        <f t="shared" si="26"/>
        <v>0</v>
      </c>
      <c r="BH158" s="214">
        <f t="shared" si="27"/>
        <v>0</v>
      </c>
      <c r="BI158" s="214">
        <f t="shared" si="28"/>
        <v>0</v>
      </c>
      <c r="BJ158" s="14" t="s">
        <v>85</v>
      </c>
      <c r="BK158" s="214">
        <f t="shared" si="29"/>
        <v>0</v>
      </c>
      <c r="BL158" s="14" t="s">
        <v>132</v>
      </c>
      <c r="BM158" s="213" t="s">
        <v>243</v>
      </c>
    </row>
    <row r="159" spans="1:65" s="2" customFormat="1" ht="16.5" customHeight="1">
      <c r="A159" s="31"/>
      <c r="B159" s="32"/>
      <c r="C159" s="201" t="s">
        <v>244</v>
      </c>
      <c r="D159" s="201" t="s">
        <v>128</v>
      </c>
      <c r="E159" s="202" t="s">
        <v>245</v>
      </c>
      <c r="F159" s="203" t="s">
        <v>246</v>
      </c>
      <c r="G159" s="204" t="s">
        <v>131</v>
      </c>
      <c r="H159" s="205">
        <v>31.486000000000001</v>
      </c>
      <c r="I159" s="206"/>
      <c r="J159" s="207">
        <f t="shared" si="20"/>
        <v>0</v>
      </c>
      <c r="K159" s="208"/>
      <c r="L159" s="36"/>
      <c r="M159" s="209" t="s">
        <v>1</v>
      </c>
      <c r="N159" s="210" t="s">
        <v>43</v>
      </c>
      <c r="O159" s="68"/>
      <c r="P159" s="211">
        <f t="shared" si="21"/>
        <v>0</v>
      </c>
      <c r="Q159" s="211">
        <v>0.11547</v>
      </c>
      <c r="R159" s="211">
        <f t="shared" si="22"/>
        <v>3.6356884200000001</v>
      </c>
      <c r="S159" s="211">
        <v>0</v>
      </c>
      <c r="T159" s="212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3" t="s">
        <v>132</v>
      </c>
      <c r="AT159" s="213" t="s">
        <v>128</v>
      </c>
      <c r="AU159" s="213" t="s">
        <v>87</v>
      </c>
      <c r="AY159" s="14" t="s">
        <v>126</v>
      </c>
      <c r="BE159" s="214">
        <f t="shared" si="24"/>
        <v>0</v>
      </c>
      <c r="BF159" s="214">
        <f t="shared" si="25"/>
        <v>0</v>
      </c>
      <c r="BG159" s="214">
        <f t="shared" si="26"/>
        <v>0</v>
      </c>
      <c r="BH159" s="214">
        <f t="shared" si="27"/>
        <v>0</v>
      </c>
      <c r="BI159" s="214">
        <f t="shared" si="28"/>
        <v>0</v>
      </c>
      <c r="BJ159" s="14" t="s">
        <v>85</v>
      </c>
      <c r="BK159" s="214">
        <f t="shared" si="29"/>
        <v>0</v>
      </c>
      <c r="BL159" s="14" t="s">
        <v>132</v>
      </c>
      <c r="BM159" s="213" t="s">
        <v>247</v>
      </c>
    </row>
    <row r="160" spans="1:65" s="2" customFormat="1" ht="21.75" customHeight="1">
      <c r="A160" s="31"/>
      <c r="B160" s="32"/>
      <c r="C160" s="215" t="s">
        <v>248</v>
      </c>
      <c r="D160" s="215" t="s">
        <v>166</v>
      </c>
      <c r="E160" s="216" t="s">
        <v>249</v>
      </c>
      <c r="F160" s="217" t="s">
        <v>250</v>
      </c>
      <c r="G160" s="218" t="s">
        <v>251</v>
      </c>
      <c r="H160" s="219">
        <v>20</v>
      </c>
      <c r="I160" s="220"/>
      <c r="J160" s="221">
        <f t="shared" si="20"/>
        <v>0</v>
      </c>
      <c r="K160" s="222"/>
      <c r="L160" s="223"/>
      <c r="M160" s="224" t="s">
        <v>1</v>
      </c>
      <c r="N160" s="225" t="s">
        <v>43</v>
      </c>
      <c r="O160" s="68"/>
      <c r="P160" s="211">
        <f t="shared" si="21"/>
        <v>0</v>
      </c>
      <c r="Q160" s="211">
        <v>0.58499999999999996</v>
      </c>
      <c r="R160" s="211">
        <f t="shared" si="22"/>
        <v>11.7</v>
      </c>
      <c r="S160" s="211">
        <v>0</v>
      </c>
      <c r="T160" s="212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3" t="s">
        <v>157</v>
      </c>
      <c r="AT160" s="213" t="s">
        <v>166</v>
      </c>
      <c r="AU160" s="213" t="s">
        <v>87</v>
      </c>
      <c r="AY160" s="14" t="s">
        <v>126</v>
      </c>
      <c r="BE160" s="214">
        <f t="shared" si="24"/>
        <v>0</v>
      </c>
      <c r="BF160" s="214">
        <f t="shared" si="25"/>
        <v>0</v>
      </c>
      <c r="BG160" s="214">
        <f t="shared" si="26"/>
        <v>0</v>
      </c>
      <c r="BH160" s="214">
        <f t="shared" si="27"/>
        <v>0</v>
      </c>
      <c r="BI160" s="214">
        <f t="shared" si="28"/>
        <v>0</v>
      </c>
      <c r="BJ160" s="14" t="s">
        <v>85</v>
      </c>
      <c r="BK160" s="214">
        <f t="shared" si="29"/>
        <v>0</v>
      </c>
      <c r="BL160" s="14" t="s">
        <v>132</v>
      </c>
      <c r="BM160" s="213" t="s">
        <v>252</v>
      </c>
    </row>
    <row r="161" spans="1:65" s="2" customFormat="1" ht="21.75" customHeight="1">
      <c r="A161" s="31"/>
      <c r="B161" s="32"/>
      <c r="C161" s="201" t="s">
        <v>253</v>
      </c>
      <c r="D161" s="201" t="s">
        <v>128</v>
      </c>
      <c r="E161" s="202" t="s">
        <v>254</v>
      </c>
      <c r="F161" s="203" t="s">
        <v>255</v>
      </c>
      <c r="G161" s="204" t="s">
        <v>131</v>
      </c>
      <c r="H161" s="205">
        <v>107.476</v>
      </c>
      <c r="I161" s="206"/>
      <c r="J161" s="207">
        <f t="shared" si="20"/>
        <v>0</v>
      </c>
      <c r="K161" s="208"/>
      <c r="L161" s="36"/>
      <c r="M161" s="209" t="s">
        <v>1</v>
      </c>
      <c r="N161" s="210" t="s">
        <v>43</v>
      </c>
      <c r="O161" s="68"/>
      <c r="P161" s="211">
        <f t="shared" si="21"/>
        <v>0</v>
      </c>
      <c r="Q161" s="211">
        <v>0</v>
      </c>
      <c r="R161" s="211">
        <f t="shared" si="22"/>
        <v>0</v>
      </c>
      <c r="S161" s="211">
        <v>0.15</v>
      </c>
      <c r="T161" s="212">
        <f t="shared" si="23"/>
        <v>16.121399999999998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3" t="s">
        <v>132</v>
      </c>
      <c r="AT161" s="213" t="s">
        <v>128</v>
      </c>
      <c r="AU161" s="213" t="s">
        <v>87</v>
      </c>
      <c r="AY161" s="14" t="s">
        <v>126</v>
      </c>
      <c r="BE161" s="214">
        <f t="shared" si="24"/>
        <v>0</v>
      </c>
      <c r="BF161" s="214">
        <f t="shared" si="25"/>
        <v>0</v>
      </c>
      <c r="BG161" s="214">
        <f t="shared" si="26"/>
        <v>0</v>
      </c>
      <c r="BH161" s="214">
        <f t="shared" si="27"/>
        <v>0</v>
      </c>
      <c r="BI161" s="214">
        <f t="shared" si="28"/>
        <v>0</v>
      </c>
      <c r="BJ161" s="14" t="s">
        <v>85</v>
      </c>
      <c r="BK161" s="214">
        <f t="shared" si="29"/>
        <v>0</v>
      </c>
      <c r="BL161" s="14" t="s">
        <v>132</v>
      </c>
      <c r="BM161" s="213" t="s">
        <v>256</v>
      </c>
    </row>
    <row r="162" spans="1:65" s="12" customFormat="1" ht="22.9" customHeight="1">
      <c r="B162" s="185"/>
      <c r="C162" s="186"/>
      <c r="D162" s="187" t="s">
        <v>77</v>
      </c>
      <c r="E162" s="199" t="s">
        <v>257</v>
      </c>
      <c r="F162" s="199" t="s">
        <v>258</v>
      </c>
      <c r="G162" s="186"/>
      <c r="H162" s="186"/>
      <c r="I162" s="189"/>
      <c r="J162" s="200">
        <f>BK162</f>
        <v>0</v>
      </c>
      <c r="K162" s="186"/>
      <c r="L162" s="191"/>
      <c r="M162" s="192"/>
      <c r="N162" s="193"/>
      <c r="O162" s="193"/>
      <c r="P162" s="194">
        <f>SUM(P163:P168)</f>
        <v>0</v>
      </c>
      <c r="Q162" s="193"/>
      <c r="R162" s="194">
        <f>SUM(R163:R168)</f>
        <v>0</v>
      </c>
      <c r="S162" s="193"/>
      <c r="T162" s="195">
        <f>SUM(T163:T168)</f>
        <v>0</v>
      </c>
      <c r="AR162" s="196" t="s">
        <v>85</v>
      </c>
      <c r="AT162" s="197" t="s">
        <v>77</v>
      </c>
      <c r="AU162" s="197" t="s">
        <v>85</v>
      </c>
      <c r="AY162" s="196" t="s">
        <v>126</v>
      </c>
      <c r="BK162" s="198">
        <f>SUM(BK163:BK168)</f>
        <v>0</v>
      </c>
    </row>
    <row r="163" spans="1:65" s="2" customFormat="1" ht="16.5" customHeight="1">
      <c r="A163" s="31"/>
      <c r="B163" s="32"/>
      <c r="C163" s="201" t="s">
        <v>259</v>
      </c>
      <c r="D163" s="201" t="s">
        <v>128</v>
      </c>
      <c r="E163" s="202" t="s">
        <v>260</v>
      </c>
      <c r="F163" s="203" t="s">
        <v>261</v>
      </c>
      <c r="G163" s="204" t="s">
        <v>150</v>
      </c>
      <c r="H163" s="205">
        <v>2533.9520000000002</v>
      </c>
      <c r="I163" s="206"/>
      <c r="J163" s="207">
        <f t="shared" ref="J163:J168" si="30">ROUND(I163*H163,2)</f>
        <v>0</v>
      </c>
      <c r="K163" s="208"/>
      <c r="L163" s="36"/>
      <c r="M163" s="209" t="s">
        <v>1</v>
      </c>
      <c r="N163" s="210" t="s">
        <v>43</v>
      </c>
      <c r="O163" s="68"/>
      <c r="P163" s="211">
        <f t="shared" ref="P163:P168" si="31">O163*H163</f>
        <v>0</v>
      </c>
      <c r="Q163" s="211">
        <v>0</v>
      </c>
      <c r="R163" s="211">
        <f t="shared" ref="R163:R168" si="32">Q163*H163</f>
        <v>0</v>
      </c>
      <c r="S163" s="211">
        <v>0</v>
      </c>
      <c r="T163" s="212">
        <f t="shared" ref="T163:T168" si="33"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3" t="s">
        <v>132</v>
      </c>
      <c r="AT163" s="213" t="s">
        <v>128</v>
      </c>
      <c r="AU163" s="213" t="s">
        <v>87</v>
      </c>
      <c r="AY163" s="14" t="s">
        <v>126</v>
      </c>
      <c r="BE163" s="214">
        <f t="shared" ref="BE163:BE168" si="34">IF(N163="základní",J163,0)</f>
        <v>0</v>
      </c>
      <c r="BF163" s="214">
        <f t="shared" ref="BF163:BF168" si="35">IF(N163="snížená",J163,0)</f>
        <v>0</v>
      </c>
      <c r="BG163" s="214">
        <f t="shared" ref="BG163:BG168" si="36">IF(N163="zákl. přenesená",J163,0)</f>
        <v>0</v>
      </c>
      <c r="BH163" s="214">
        <f t="shared" ref="BH163:BH168" si="37">IF(N163="sníž. přenesená",J163,0)</f>
        <v>0</v>
      </c>
      <c r="BI163" s="214">
        <f t="shared" ref="BI163:BI168" si="38">IF(N163="nulová",J163,0)</f>
        <v>0</v>
      </c>
      <c r="BJ163" s="14" t="s">
        <v>85</v>
      </c>
      <c r="BK163" s="214">
        <f t="shared" ref="BK163:BK168" si="39">ROUND(I163*H163,2)</f>
        <v>0</v>
      </c>
      <c r="BL163" s="14" t="s">
        <v>132</v>
      </c>
      <c r="BM163" s="213" t="s">
        <v>262</v>
      </c>
    </row>
    <row r="164" spans="1:65" s="2" customFormat="1" ht="21.75" customHeight="1">
      <c r="A164" s="31"/>
      <c r="B164" s="32"/>
      <c r="C164" s="201" t="s">
        <v>263</v>
      </c>
      <c r="D164" s="201" t="s">
        <v>128</v>
      </c>
      <c r="E164" s="202" t="s">
        <v>264</v>
      </c>
      <c r="F164" s="203" t="s">
        <v>265</v>
      </c>
      <c r="G164" s="204" t="s">
        <v>150</v>
      </c>
      <c r="H164" s="205">
        <v>22805.567999999999</v>
      </c>
      <c r="I164" s="206"/>
      <c r="J164" s="207">
        <f t="shared" si="30"/>
        <v>0</v>
      </c>
      <c r="K164" s="208"/>
      <c r="L164" s="36"/>
      <c r="M164" s="209" t="s">
        <v>1</v>
      </c>
      <c r="N164" s="210" t="s">
        <v>43</v>
      </c>
      <c r="O164" s="68"/>
      <c r="P164" s="211">
        <f t="shared" si="31"/>
        <v>0</v>
      </c>
      <c r="Q164" s="211">
        <v>0</v>
      </c>
      <c r="R164" s="211">
        <f t="shared" si="32"/>
        <v>0</v>
      </c>
      <c r="S164" s="211">
        <v>0</v>
      </c>
      <c r="T164" s="212">
        <f t="shared" si="3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3" t="s">
        <v>132</v>
      </c>
      <c r="AT164" s="213" t="s">
        <v>128</v>
      </c>
      <c r="AU164" s="213" t="s">
        <v>87</v>
      </c>
      <c r="AY164" s="14" t="s">
        <v>126</v>
      </c>
      <c r="BE164" s="214">
        <f t="shared" si="34"/>
        <v>0</v>
      </c>
      <c r="BF164" s="214">
        <f t="shared" si="35"/>
        <v>0</v>
      </c>
      <c r="BG164" s="214">
        <f t="shared" si="36"/>
        <v>0</v>
      </c>
      <c r="BH164" s="214">
        <f t="shared" si="37"/>
        <v>0</v>
      </c>
      <c r="BI164" s="214">
        <f t="shared" si="38"/>
        <v>0</v>
      </c>
      <c r="BJ164" s="14" t="s">
        <v>85</v>
      </c>
      <c r="BK164" s="214">
        <f t="shared" si="39"/>
        <v>0</v>
      </c>
      <c r="BL164" s="14" t="s">
        <v>132</v>
      </c>
      <c r="BM164" s="213" t="s">
        <v>266</v>
      </c>
    </row>
    <row r="165" spans="1:65" s="2" customFormat="1" ht="16.5" customHeight="1">
      <c r="A165" s="31"/>
      <c r="B165" s="32"/>
      <c r="C165" s="201" t="s">
        <v>267</v>
      </c>
      <c r="D165" s="201" t="s">
        <v>128</v>
      </c>
      <c r="E165" s="202" t="s">
        <v>268</v>
      </c>
      <c r="F165" s="203" t="s">
        <v>269</v>
      </c>
      <c r="G165" s="204" t="s">
        <v>150</v>
      </c>
      <c r="H165" s="205">
        <v>6.5</v>
      </c>
      <c r="I165" s="206"/>
      <c r="J165" s="207">
        <f t="shared" si="30"/>
        <v>0</v>
      </c>
      <c r="K165" s="208"/>
      <c r="L165" s="36"/>
      <c r="M165" s="209" t="s">
        <v>1</v>
      </c>
      <c r="N165" s="210" t="s">
        <v>43</v>
      </c>
      <c r="O165" s="68"/>
      <c r="P165" s="211">
        <f t="shared" si="31"/>
        <v>0</v>
      </c>
      <c r="Q165" s="211">
        <v>0</v>
      </c>
      <c r="R165" s="211">
        <f t="shared" si="32"/>
        <v>0</v>
      </c>
      <c r="S165" s="211">
        <v>0</v>
      </c>
      <c r="T165" s="212">
        <f t="shared" si="3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3" t="s">
        <v>132</v>
      </c>
      <c r="AT165" s="213" t="s">
        <v>128</v>
      </c>
      <c r="AU165" s="213" t="s">
        <v>87</v>
      </c>
      <c r="AY165" s="14" t="s">
        <v>126</v>
      </c>
      <c r="BE165" s="214">
        <f t="shared" si="34"/>
        <v>0</v>
      </c>
      <c r="BF165" s="214">
        <f t="shared" si="35"/>
        <v>0</v>
      </c>
      <c r="BG165" s="214">
        <f t="shared" si="36"/>
        <v>0</v>
      </c>
      <c r="BH165" s="214">
        <f t="shared" si="37"/>
        <v>0</v>
      </c>
      <c r="BI165" s="214">
        <f t="shared" si="38"/>
        <v>0</v>
      </c>
      <c r="BJ165" s="14" t="s">
        <v>85</v>
      </c>
      <c r="BK165" s="214">
        <f t="shared" si="39"/>
        <v>0</v>
      </c>
      <c r="BL165" s="14" t="s">
        <v>132</v>
      </c>
      <c r="BM165" s="213" t="s">
        <v>270</v>
      </c>
    </row>
    <row r="166" spans="1:65" s="2" customFormat="1" ht="21.75" customHeight="1">
      <c r="A166" s="31"/>
      <c r="B166" s="32"/>
      <c r="C166" s="201" t="s">
        <v>271</v>
      </c>
      <c r="D166" s="201" t="s">
        <v>128</v>
      </c>
      <c r="E166" s="202" t="s">
        <v>272</v>
      </c>
      <c r="F166" s="203" t="s">
        <v>273</v>
      </c>
      <c r="G166" s="204" t="s">
        <v>150</v>
      </c>
      <c r="H166" s="205">
        <v>58.5</v>
      </c>
      <c r="I166" s="206"/>
      <c r="J166" s="207">
        <f t="shared" si="30"/>
        <v>0</v>
      </c>
      <c r="K166" s="208"/>
      <c r="L166" s="36"/>
      <c r="M166" s="209" t="s">
        <v>1</v>
      </c>
      <c r="N166" s="210" t="s">
        <v>43</v>
      </c>
      <c r="O166" s="68"/>
      <c r="P166" s="211">
        <f t="shared" si="31"/>
        <v>0</v>
      </c>
      <c r="Q166" s="211">
        <v>0</v>
      </c>
      <c r="R166" s="211">
        <f t="shared" si="32"/>
        <v>0</v>
      </c>
      <c r="S166" s="211">
        <v>0</v>
      </c>
      <c r="T166" s="212">
        <f t="shared" si="3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3" t="s">
        <v>132</v>
      </c>
      <c r="AT166" s="213" t="s">
        <v>128</v>
      </c>
      <c r="AU166" s="213" t="s">
        <v>87</v>
      </c>
      <c r="AY166" s="14" t="s">
        <v>126</v>
      </c>
      <c r="BE166" s="214">
        <f t="shared" si="34"/>
        <v>0</v>
      </c>
      <c r="BF166" s="214">
        <f t="shared" si="35"/>
        <v>0</v>
      </c>
      <c r="BG166" s="214">
        <f t="shared" si="36"/>
        <v>0</v>
      </c>
      <c r="BH166" s="214">
        <f t="shared" si="37"/>
        <v>0</v>
      </c>
      <c r="BI166" s="214">
        <f t="shared" si="38"/>
        <v>0</v>
      </c>
      <c r="BJ166" s="14" t="s">
        <v>85</v>
      </c>
      <c r="BK166" s="214">
        <f t="shared" si="39"/>
        <v>0</v>
      </c>
      <c r="BL166" s="14" t="s">
        <v>132</v>
      </c>
      <c r="BM166" s="213" t="s">
        <v>274</v>
      </c>
    </row>
    <row r="167" spans="1:65" s="2" customFormat="1" ht="21.75" customHeight="1">
      <c r="A167" s="31"/>
      <c r="B167" s="32"/>
      <c r="C167" s="201" t="s">
        <v>275</v>
      </c>
      <c r="D167" s="201" t="s">
        <v>128</v>
      </c>
      <c r="E167" s="202" t="s">
        <v>276</v>
      </c>
      <c r="F167" s="203" t="s">
        <v>277</v>
      </c>
      <c r="G167" s="204" t="s">
        <v>150</v>
      </c>
      <c r="H167" s="205">
        <v>6.5</v>
      </c>
      <c r="I167" s="206"/>
      <c r="J167" s="207">
        <f t="shared" si="30"/>
        <v>0</v>
      </c>
      <c r="K167" s="208"/>
      <c r="L167" s="36"/>
      <c r="M167" s="209" t="s">
        <v>1</v>
      </c>
      <c r="N167" s="210" t="s">
        <v>43</v>
      </c>
      <c r="O167" s="68"/>
      <c r="P167" s="211">
        <f t="shared" si="31"/>
        <v>0</v>
      </c>
      <c r="Q167" s="211">
        <v>0</v>
      </c>
      <c r="R167" s="211">
        <f t="shared" si="32"/>
        <v>0</v>
      </c>
      <c r="S167" s="211">
        <v>0</v>
      </c>
      <c r="T167" s="212">
        <f t="shared" si="3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3" t="s">
        <v>132</v>
      </c>
      <c r="AT167" s="213" t="s">
        <v>128</v>
      </c>
      <c r="AU167" s="213" t="s">
        <v>87</v>
      </c>
      <c r="AY167" s="14" t="s">
        <v>126</v>
      </c>
      <c r="BE167" s="214">
        <f t="shared" si="34"/>
        <v>0</v>
      </c>
      <c r="BF167" s="214">
        <f t="shared" si="35"/>
        <v>0</v>
      </c>
      <c r="BG167" s="214">
        <f t="shared" si="36"/>
        <v>0</v>
      </c>
      <c r="BH167" s="214">
        <f t="shared" si="37"/>
        <v>0</v>
      </c>
      <c r="BI167" s="214">
        <f t="shared" si="38"/>
        <v>0</v>
      </c>
      <c r="BJ167" s="14" t="s">
        <v>85</v>
      </c>
      <c r="BK167" s="214">
        <f t="shared" si="39"/>
        <v>0</v>
      </c>
      <c r="BL167" s="14" t="s">
        <v>132</v>
      </c>
      <c r="BM167" s="213" t="s">
        <v>278</v>
      </c>
    </row>
    <row r="168" spans="1:65" s="2" customFormat="1" ht="21.75" customHeight="1">
      <c r="A168" s="31"/>
      <c r="B168" s="32"/>
      <c r="C168" s="201" t="s">
        <v>279</v>
      </c>
      <c r="D168" s="201" t="s">
        <v>128</v>
      </c>
      <c r="E168" s="202" t="s">
        <v>280</v>
      </c>
      <c r="F168" s="203" t="s">
        <v>281</v>
      </c>
      <c r="G168" s="204" t="s">
        <v>150</v>
      </c>
      <c r="H168" s="205">
        <v>6.5</v>
      </c>
      <c r="I168" s="206"/>
      <c r="J168" s="207">
        <f t="shared" si="30"/>
        <v>0</v>
      </c>
      <c r="K168" s="208"/>
      <c r="L168" s="36"/>
      <c r="M168" s="209" t="s">
        <v>1</v>
      </c>
      <c r="N168" s="210" t="s">
        <v>43</v>
      </c>
      <c r="O168" s="68"/>
      <c r="P168" s="211">
        <f t="shared" si="31"/>
        <v>0</v>
      </c>
      <c r="Q168" s="211">
        <v>0</v>
      </c>
      <c r="R168" s="211">
        <f t="shared" si="32"/>
        <v>0</v>
      </c>
      <c r="S168" s="211">
        <v>0</v>
      </c>
      <c r="T168" s="212">
        <f t="shared" si="3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3" t="s">
        <v>132</v>
      </c>
      <c r="AT168" s="213" t="s">
        <v>128</v>
      </c>
      <c r="AU168" s="213" t="s">
        <v>87</v>
      </c>
      <c r="AY168" s="14" t="s">
        <v>126</v>
      </c>
      <c r="BE168" s="214">
        <f t="shared" si="34"/>
        <v>0</v>
      </c>
      <c r="BF168" s="214">
        <f t="shared" si="35"/>
        <v>0</v>
      </c>
      <c r="BG168" s="214">
        <f t="shared" si="36"/>
        <v>0</v>
      </c>
      <c r="BH168" s="214">
        <f t="shared" si="37"/>
        <v>0</v>
      </c>
      <c r="BI168" s="214">
        <f t="shared" si="38"/>
        <v>0</v>
      </c>
      <c r="BJ168" s="14" t="s">
        <v>85</v>
      </c>
      <c r="BK168" s="214">
        <f t="shared" si="39"/>
        <v>0</v>
      </c>
      <c r="BL168" s="14" t="s">
        <v>132</v>
      </c>
      <c r="BM168" s="213" t="s">
        <v>282</v>
      </c>
    </row>
    <row r="169" spans="1:65" s="12" customFormat="1" ht="22.9" customHeight="1">
      <c r="B169" s="185"/>
      <c r="C169" s="186"/>
      <c r="D169" s="187" t="s">
        <v>77</v>
      </c>
      <c r="E169" s="199" t="s">
        <v>283</v>
      </c>
      <c r="F169" s="199" t="s">
        <v>284</v>
      </c>
      <c r="G169" s="186"/>
      <c r="H169" s="186"/>
      <c r="I169" s="189"/>
      <c r="J169" s="200">
        <f>BK169</f>
        <v>0</v>
      </c>
      <c r="K169" s="186"/>
      <c r="L169" s="191"/>
      <c r="M169" s="192"/>
      <c r="N169" s="193"/>
      <c r="O169" s="193"/>
      <c r="P169" s="194">
        <f>SUM(P170:P171)</f>
        <v>0</v>
      </c>
      <c r="Q169" s="193"/>
      <c r="R169" s="194">
        <f>SUM(R170:R171)</f>
        <v>0</v>
      </c>
      <c r="S169" s="193"/>
      <c r="T169" s="195">
        <f>SUM(T170:T171)</f>
        <v>0</v>
      </c>
      <c r="AR169" s="196" t="s">
        <v>85</v>
      </c>
      <c r="AT169" s="197" t="s">
        <v>77</v>
      </c>
      <c r="AU169" s="197" t="s">
        <v>85</v>
      </c>
      <c r="AY169" s="196" t="s">
        <v>126</v>
      </c>
      <c r="BK169" s="198">
        <f>SUM(BK170:BK171)</f>
        <v>0</v>
      </c>
    </row>
    <row r="170" spans="1:65" s="2" customFormat="1" ht="21.75" customHeight="1">
      <c r="A170" s="31"/>
      <c r="B170" s="32"/>
      <c r="C170" s="201" t="s">
        <v>285</v>
      </c>
      <c r="D170" s="201" t="s">
        <v>128</v>
      </c>
      <c r="E170" s="202" t="s">
        <v>286</v>
      </c>
      <c r="F170" s="203" t="s">
        <v>287</v>
      </c>
      <c r="G170" s="204" t="s">
        <v>150</v>
      </c>
      <c r="H170" s="205">
        <v>79.540000000000006</v>
      </c>
      <c r="I170" s="206"/>
      <c r="J170" s="207">
        <f>ROUND(I170*H170,2)</f>
        <v>0</v>
      </c>
      <c r="K170" s="208"/>
      <c r="L170" s="36"/>
      <c r="M170" s="209" t="s">
        <v>1</v>
      </c>
      <c r="N170" s="210" t="s">
        <v>43</v>
      </c>
      <c r="O170" s="68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3" t="s">
        <v>132</v>
      </c>
      <c r="AT170" s="213" t="s">
        <v>128</v>
      </c>
      <c r="AU170" s="213" t="s">
        <v>87</v>
      </c>
      <c r="AY170" s="14" t="s">
        <v>126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85</v>
      </c>
      <c r="BK170" s="214">
        <f>ROUND(I170*H170,2)</f>
        <v>0</v>
      </c>
      <c r="BL170" s="14" t="s">
        <v>132</v>
      </c>
      <c r="BM170" s="213" t="s">
        <v>288</v>
      </c>
    </row>
    <row r="171" spans="1:65" s="2" customFormat="1" ht="21.75" customHeight="1">
      <c r="A171" s="31"/>
      <c r="B171" s="32"/>
      <c r="C171" s="201" t="s">
        <v>289</v>
      </c>
      <c r="D171" s="201" t="s">
        <v>128</v>
      </c>
      <c r="E171" s="202" t="s">
        <v>290</v>
      </c>
      <c r="F171" s="203" t="s">
        <v>291</v>
      </c>
      <c r="G171" s="204" t="s">
        <v>150</v>
      </c>
      <c r="H171" s="205">
        <v>15.794</v>
      </c>
      <c r="I171" s="206"/>
      <c r="J171" s="207">
        <f>ROUND(I171*H171,2)</f>
        <v>0</v>
      </c>
      <c r="K171" s="208"/>
      <c r="L171" s="36"/>
      <c r="M171" s="226" t="s">
        <v>1</v>
      </c>
      <c r="N171" s="227" t="s">
        <v>43</v>
      </c>
      <c r="O171" s="228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3" t="s">
        <v>132</v>
      </c>
      <c r="AT171" s="213" t="s">
        <v>128</v>
      </c>
      <c r="AU171" s="213" t="s">
        <v>87</v>
      </c>
      <c r="AY171" s="14" t="s">
        <v>126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85</v>
      </c>
      <c r="BK171" s="214">
        <f>ROUND(I171*H171,2)</f>
        <v>0</v>
      </c>
      <c r="BL171" s="14" t="s">
        <v>132</v>
      </c>
      <c r="BM171" s="213" t="s">
        <v>292</v>
      </c>
    </row>
    <row r="172" spans="1:65" s="2" customFormat="1" ht="6.95" customHeight="1">
      <c r="A172" s="31"/>
      <c r="B172" s="51"/>
      <c r="C172" s="52"/>
      <c r="D172" s="52"/>
      <c r="E172" s="52"/>
      <c r="F172" s="52"/>
      <c r="G172" s="52"/>
      <c r="H172" s="52"/>
      <c r="I172" s="149"/>
      <c r="J172" s="52"/>
      <c r="K172" s="52"/>
      <c r="L172" s="36"/>
      <c r="M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</row>
  </sheetData>
  <sheetProtection algorithmName="SHA-512" hashValue="uGIS8juE1+qfLDeivxBoWTukrfu/QmtSuHS/FQUin5bdqUB7z9roPAFtPWk1lmOCQa7+6oGPEHrS5/35Iz58Ig==" saltValue="75NTllvHi5CJoRhA4cUg+ztfgwOwQzSm4l2T2B7p59b/2fP6yk9wkZG5ZP7Si+G34ov1Zb1PE2W9tEntY+GapQ==" spinCount="100000" sheet="1" objects="1" scenarios="1" formatColumns="0" formatRows="0" autoFilter="0"/>
  <autoFilter ref="C123:K17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4" t="s">
        <v>89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87</v>
      </c>
    </row>
    <row r="4" spans="1:46" s="1" customFormat="1" ht="24.95" customHeight="1">
      <c r="B4" s="17"/>
      <c r="D4" s="109" t="s">
        <v>95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2" t="str">
        <f>'Rekapitulace stavby'!K6</f>
        <v>Hradec Králové SSM - Oprava (zpevněné plochy) SO 101-SO 103</v>
      </c>
      <c r="F7" s="273"/>
      <c r="G7" s="273"/>
      <c r="H7" s="273"/>
      <c r="I7" s="105"/>
      <c r="L7" s="17"/>
    </row>
    <row r="8" spans="1:46" s="2" customFormat="1" ht="12" customHeight="1">
      <c r="A8" s="31"/>
      <c r="B8" s="36"/>
      <c r="C8" s="31"/>
      <c r="D8" s="111" t="s">
        <v>96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4" t="s">
        <v>293</v>
      </c>
      <c r="F9" s="275"/>
      <c r="G9" s="275"/>
      <c r="H9" s="275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36</v>
      </c>
      <c r="G12" s="31"/>
      <c r="H12" s="31"/>
      <c r="I12" s="114" t="s">
        <v>22</v>
      </c>
      <c r="J12" s="115" t="str">
        <f>'Rekapitulace stavby'!AN8</f>
        <v>13. 5. 2020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29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6" t="str">
        <f>'Rekapitulace stavby'!E14</f>
        <v>Vyplň údaj</v>
      </c>
      <c r="F18" s="277"/>
      <c r="G18" s="277"/>
      <c r="H18" s="277"/>
      <c r="I18" s="114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31</v>
      </c>
      <c r="E20" s="31"/>
      <c r="F20" s="31"/>
      <c r="G20" s="31"/>
      <c r="H20" s="31"/>
      <c r="I20" s="114" t="s">
        <v>25</v>
      </c>
      <c r="J20" s="113" t="s">
        <v>32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33</v>
      </c>
      <c r="F21" s="31"/>
      <c r="G21" s="31"/>
      <c r="H21" s="31"/>
      <c r="I21" s="114" t="s">
        <v>28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36</v>
      </c>
      <c r="F24" s="31"/>
      <c r="G24" s="31"/>
      <c r="H24" s="31"/>
      <c r="I24" s="114" t="s">
        <v>28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8" t="s">
        <v>1</v>
      </c>
      <c r="F27" s="278"/>
      <c r="G27" s="278"/>
      <c r="H27" s="278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42</v>
      </c>
      <c r="E33" s="111" t="s">
        <v>43</v>
      </c>
      <c r="F33" s="127">
        <f>ROUND((SUM(BE124:BE163)),  2)</f>
        <v>0</v>
      </c>
      <c r="G33" s="31"/>
      <c r="H33" s="31"/>
      <c r="I33" s="128">
        <v>0.21</v>
      </c>
      <c r="J33" s="127">
        <f>ROUND(((SUM(BE124:BE163))*I33),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44</v>
      </c>
      <c r="F34" s="127">
        <f>ROUND((SUM(BF124:BF163)),  2)</f>
        <v>0</v>
      </c>
      <c r="G34" s="31"/>
      <c r="H34" s="31"/>
      <c r="I34" s="128">
        <v>0.15</v>
      </c>
      <c r="J34" s="127">
        <f>ROUND(((SUM(BF124:BF163))*I34),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45</v>
      </c>
      <c r="F35" s="127">
        <f>ROUND((SUM(BG124:BG163)),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46</v>
      </c>
      <c r="F36" s="127">
        <f>ROUND((SUM(BH124:BH163)),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47</v>
      </c>
      <c r="F37" s="127">
        <f>ROUND((SUM(BI124:BI163)),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9" t="str">
        <f>E7</f>
        <v>Hradec Králové SSM - Oprava (zpevněné plochy) SO 101-SO 103</v>
      </c>
      <c r="F85" s="280"/>
      <c r="G85" s="280"/>
      <c r="H85" s="280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1" t="str">
        <f>E9</f>
        <v>SO 102 - SO 102</v>
      </c>
      <c r="F87" s="281"/>
      <c r="G87" s="281"/>
      <c r="H87" s="281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4" t="s">
        <v>22</v>
      </c>
      <c r="J89" s="63" t="str">
        <f>IF(J12="","",J12)</f>
        <v>13. 5. 2020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114" t="s">
        <v>31</v>
      </c>
      <c r="J91" s="29" t="str">
        <f>E21</f>
        <v xml:space="preserve">PRODIN a.s.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99</v>
      </c>
      <c r="D94" s="154"/>
      <c r="E94" s="154"/>
      <c r="F94" s="154"/>
      <c r="G94" s="154"/>
      <c r="H94" s="154"/>
      <c r="I94" s="155"/>
      <c r="J94" s="156" t="s">
        <v>100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101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1:31" s="9" customFormat="1" ht="24.95" customHeight="1">
      <c r="B97" s="158"/>
      <c r="C97" s="159"/>
      <c r="D97" s="160" t="s">
        <v>103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104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105</v>
      </c>
      <c r="E99" s="168"/>
      <c r="F99" s="168"/>
      <c r="G99" s="168"/>
      <c r="H99" s="168"/>
      <c r="I99" s="169"/>
      <c r="J99" s="170">
        <f>J133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106</v>
      </c>
      <c r="E100" s="168"/>
      <c r="F100" s="168"/>
      <c r="G100" s="168"/>
      <c r="H100" s="168"/>
      <c r="I100" s="169"/>
      <c r="J100" s="170">
        <f>J139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107</v>
      </c>
      <c r="E101" s="168"/>
      <c r="F101" s="168"/>
      <c r="G101" s="168"/>
      <c r="H101" s="168"/>
      <c r="I101" s="169"/>
      <c r="J101" s="170">
        <f>J151</f>
        <v>0</v>
      </c>
      <c r="K101" s="166"/>
      <c r="L101" s="171"/>
    </row>
    <row r="102" spans="1:31" s="10" customFormat="1" ht="19.899999999999999" customHeight="1">
      <c r="B102" s="165"/>
      <c r="C102" s="166"/>
      <c r="D102" s="167" t="s">
        <v>108</v>
      </c>
      <c r="E102" s="168"/>
      <c r="F102" s="168"/>
      <c r="G102" s="168"/>
      <c r="H102" s="168"/>
      <c r="I102" s="169"/>
      <c r="J102" s="170">
        <f>J153</f>
        <v>0</v>
      </c>
      <c r="K102" s="166"/>
      <c r="L102" s="171"/>
    </row>
    <row r="103" spans="1:31" s="10" customFormat="1" ht="19.899999999999999" customHeight="1">
      <c r="B103" s="165"/>
      <c r="C103" s="166"/>
      <c r="D103" s="167" t="s">
        <v>109</v>
      </c>
      <c r="E103" s="168"/>
      <c r="F103" s="168"/>
      <c r="G103" s="168"/>
      <c r="H103" s="168"/>
      <c r="I103" s="169"/>
      <c r="J103" s="170">
        <f>J158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110</v>
      </c>
      <c r="E104" s="168"/>
      <c r="F104" s="168"/>
      <c r="G104" s="168"/>
      <c r="H104" s="168"/>
      <c r="I104" s="169"/>
      <c r="J104" s="170">
        <f>J161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111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9" t="str">
        <f>E7</f>
        <v>Hradec Králové SSM - Oprava (zpevněné plochy) SO 101-SO 103</v>
      </c>
      <c r="F114" s="280"/>
      <c r="G114" s="280"/>
      <c r="H114" s="280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96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31" t="str">
        <f>E9</f>
        <v>SO 102 - SO 102</v>
      </c>
      <c r="F116" s="281"/>
      <c r="G116" s="281"/>
      <c r="H116" s="281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 xml:space="preserve"> </v>
      </c>
      <c r="G118" s="33"/>
      <c r="H118" s="33"/>
      <c r="I118" s="114" t="s">
        <v>22</v>
      </c>
      <c r="J118" s="63" t="str">
        <f>IF(J12="","",J12)</f>
        <v>13. 5. 2020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E15</f>
        <v>Správa železnic, státní organizace</v>
      </c>
      <c r="G120" s="33"/>
      <c r="H120" s="33"/>
      <c r="I120" s="114" t="s">
        <v>31</v>
      </c>
      <c r="J120" s="29" t="str">
        <f>E21</f>
        <v xml:space="preserve">PRODIN a.s.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29</v>
      </c>
      <c r="D121" s="33"/>
      <c r="E121" s="33"/>
      <c r="F121" s="24" t="str">
        <f>IF(E18="","",E18)</f>
        <v>Vyplň údaj</v>
      </c>
      <c r="G121" s="33"/>
      <c r="H121" s="33"/>
      <c r="I121" s="114" t="s">
        <v>35</v>
      </c>
      <c r="J121" s="29" t="str">
        <f>E24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112</v>
      </c>
      <c r="D123" s="175" t="s">
        <v>63</v>
      </c>
      <c r="E123" s="175" t="s">
        <v>59</v>
      </c>
      <c r="F123" s="175" t="s">
        <v>60</v>
      </c>
      <c r="G123" s="175" t="s">
        <v>113</v>
      </c>
      <c r="H123" s="175" t="s">
        <v>114</v>
      </c>
      <c r="I123" s="176" t="s">
        <v>115</v>
      </c>
      <c r="J123" s="177" t="s">
        <v>100</v>
      </c>
      <c r="K123" s="178" t="s">
        <v>116</v>
      </c>
      <c r="L123" s="179"/>
      <c r="M123" s="72" t="s">
        <v>1</v>
      </c>
      <c r="N123" s="73" t="s">
        <v>42</v>
      </c>
      <c r="O123" s="73" t="s">
        <v>117</v>
      </c>
      <c r="P123" s="73" t="s">
        <v>118</v>
      </c>
      <c r="Q123" s="73" t="s">
        <v>119</v>
      </c>
      <c r="R123" s="73" t="s">
        <v>120</v>
      </c>
      <c r="S123" s="73" t="s">
        <v>121</v>
      </c>
      <c r="T123" s="74" t="s">
        <v>122</v>
      </c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123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</f>
        <v>0</v>
      </c>
      <c r="Q124" s="76"/>
      <c r="R124" s="182">
        <f>R125</f>
        <v>27.427746000000003</v>
      </c>
      <c r="S124" s="76"/>
      <c r="T124" s="183">
        <f>T125</f>
        <v>8.6445000000000007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77</v>
      </c>
      <c r="AU124" s="14" t="s">
        <v>102</v>
      </c>
      <c r="BK124" s="184">
        <f>BK125</f>
        <v>0</v>
      </c>
    </row>
    <row r="125" spans="1:65" s="12" customFormat="1" ht="25.9" customHeight="1">
      <c r="B125" s="185"/>
      <c r="C125" s="186"/>
      <c r="D125" s="187" t="s">
        <v>77</v>
      </c>
      <c r="E125" s="188" t="s">
        <v>124</v>
      </c>
      <c r="F125" s="188" t="s">
        <v>125</v>
      </c>
      <c r="G125" s="186"/>
      <c r="H125" s="186"/>
      <c r="I125" s="189"/>
      <c r="J125" s="190">
        <f>BK125</f>
        <v>0</v>
      </c>
      <c r="K125" s="186"/>
      <c r="L125" s="191"/>
      <c r="M125" s="192"/>
      <c r="N125" s="193"/>
      <c r="O125" s="193"/>
      <c r="P125" s="194">
        <f>P126+P133+P139+P151+P153+P158+P161</f>
        <v>0</v>
      </c>
      <c r="Q125" s="193"/>
      <c r="R125" s="194">
        <f>R126+R133+R139+R151+R153+R158+R161</f>
        <v>27.427746000000003</v>
      </c>
      <c r="S125" s="193"/>
      <c r="T125" s="195">
        <f>T126+T133+T139+T151+T153+T158+T161</f>
        <v>8.6445000000000007</v>
      </c>
      <c r="AR125" s="196" t="s">
        <v>85</v>
      </c>
      <c r="AT125" s="197" t="s">
        <v>77</v>
      </c>
      <c r="AU125" s="197" t="s">
        <v>78</v>
      </c>
      <c r="AY125" s="196" t="s">
        <v>126</v>
      </c>
      <c r="BK125" s="198">
        <f>BK126+BK133+BK139+BK151+BK153+BK158+BK161</f>
        <v>0</v>
      </c>
    </row>
    <row r="126" spans="1:65" s="12" customFormat="1" ht="22.9" customHeight="1">
      <c r="B126" s="185"/>
      <c r="C126" s="186"/>
      <c r="D126" s="187" t="s">
        <v>77</v>
      </c>
      <c r="E126" s="199" t="s">
        <v>85</v>
      </c>
      <c r="F126" s="199" t="s">
        <v>127</v>
      </c>
      <c r="G126" s="186"/>
      <c r="H126" s="186"/>
      <c r="I126" s="189"/>
      <c r="J126" s="200">
        <f>BK126</f>
        <v>0</v>
      </c>
      <c r="K126" s="186"/>
      <c r="L126" s="191"/>
      <c r="M126" s="192"/>
      <c r="N126" s="193"/>
      <c r="O126" s="193"/>
      <c r="P126" s="194">
        <f>SUM(P127:P132)</f>
        <v>0</v>
      </c>
      <c r="Q126" s="193"/>
      <c r="R126" s="194">
        <f>SUM(R127:R132)</f>
        <v>0</v>
      </c>
      <c r="S126" s="193"/>
      <c r="T126" s="195">
        <f>SUM(T127:T132)</f>
        <v>0</v>
      </c>
      <c r="AR126" s="196" t="s">
        <v>85</v>
      </c>
      <c r="AT126" s="197" t="s">
        <v>77</v>
      </c>
      <c r="AU126" s="197" t="s">
        <v>85</v>
      </c>
      <c r="AY126" s="196" t="s">
        <v>126</v>
      </c>
      <c r="BK126" s="198">
        <f>SUM(BK127:BK132)</f>
        <v>0</v>
      </c>
    </row>
    <row r="127" spans="1:65" s="2" customFormat="1" ht="21.75" customHeight="1">
      <c r="A127" s="31"/>
      <c r="B127" s="32"/>
      <c r="C127" s="201" t="s">
        <v>85</v>
      </c>
      <c r="D127" s="201" t="s">
        <v>128</v>
      </c>
      <c r="E127" s="202" t="s">
        <v>134</v>
      </c>
      <c r="F127" s="203" t="s">
        <v>135</v>
      </c>
      <c r="G127" s="204" t="s">
        <v>136</v>
      </c>
      <c r="H127" s="205">
        <v>505.113</v>
      </c>
      <c r="I127" s="206"/>
      <c r="J127" s="207">
        <f t="shared" ref="J127:J132" si="0">ROUND(I127*H127,2)</f>
        <v>0</v>
      </c>
      <c r="K127" s="208"/>
      <c r="L127" s="36"/>
      <c r="M127" s="209" t="s">
        <v>1</v>
      </c>
      <c r="N127" s="210" t="s">
        <v>43</v>
      </c>
      <c r="O127" s="68"/>
      <c r="P127" s="211">
        <f t="shared" ref="P127:P132" si="1">O127*H127</f>
        <v>0</v>
      </c>
      <c r="Q127" s="211">
        <v>0</v>
      </c>
      <c r="R127" s="211">
        <f t="shared" ref="R127:R132" si="2">Q127*H127</f>
        <v>0</v>
      </c>
      <c r="S127" s="211">
        <v>0</v>
      </c>
      <c r="T127" s="212">
        <f t="shared" ref="T127:T132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3" t="s">
        <v>132</v>
      </c>
      <c r="AT127" s="213" t="s">
        <v>128</v>
      </c>
      <c r="AU127" s="213" t="s">
        <v>87</v>
      </c>
      <c r="AY127" s="14" t="s">
        <v>126</v>
      </c>
      <c r="BE127" s="214">
        <f t="shared" ref="BE127:BE132" si="4">IF(N127="základní",J127,0)</f>
        <v>0</v>
      </c>
      <c r="BF127" s="214">
        <f t="shared" ref="BF127:BF132" si="5">IF(N127="snížená",J127,0)</f>
        <v>0</v>
      </c>
      <c r="BG127" s="214">
        <f t="shared" ref="BG127:BG132" si="6">IF(N127="zákl. přenesená",J127,0)</f>
        <v>0</v>
      </c>
      <c r="BH127" s="214">
        <f t="shared" ref="BH127:BH132" si="7">IF(N127="sníž. přenesená",J127,0)</f>
        <v>0</v>
      </c>
      <c r="BI127" s="214">
        <f t="shared" ref="BI127:BI132" si="8">IF(N127="nulová",J127,0)</f>
        <v>0</v>
      </c>
      <c r="BJ127" s="14" t="s">
        <v>85</v>
      </c>
      <c r="BK127" s="214">
        <f t="shared" ref="BK127:BK132" si="9">ROUND(I127*H127,2)</f>
        <v>0</v>
      </c>
      <c r="BL127" s="14" t="s">
        <v>132</v>
      </c>
      <c r="BM127" s="213" t="s">
        <v>294</v>
      </c>
    </row>
    <row r="128" spans="1:65" s="2" customFormat="1" ht="21.75" customHeight="1">
      <c r="A128" s="31"/>
      <c r="B128" s="32"/>
      <c r="C128" s="201" t="s">
        <v>87</v>
      </c>
      <c r="D128" s="201" t="s">
        <v>128</v>
      </c>
      <c r="E128" s="202" t="s">
        <v>134</v>
      </c>
      <c r="F128" s="203" t="s">
        <v>135</v>
      </c>
      <c r="G128" s="204" t="s">
        <v>136</v>
      </c>
      <c r="H128" s="205">
        <v>1081.933</v>
      </c>
      <c r="I128" s="206"/>
      <c r="J128" s="207">
        <f t="shared" si="0"/>
        <v>0</v>
      </c>
      <c r="K128" s="208"/>
      <c r="L128" s="36"/>
      <c r="M128" s="209" t="s">
        <v>1</v>
      </c>
      <c r="N128" s="210" t="s">
        <v>43</v>
      </c>
      <c r="O128" s="68"/>
      <c r="P128" s="211">
        <f t="shared" si="1"/>
        <v>0</v>
      </c>
      <c r="Q128" s="211">
        <v>0</v>
      </c>
      <c r="R128" s="211">
        <f t="shared" si="2"/>
        <v>0</v>
      </c>
      <c r="S128" s="211">
        <v>0</v>
      </c>
      <c r="T128" s="212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3" t="s">
        <v>132</v>
      </c>
      <c r="AT128" s="213" t="s">
        <v>128</v>
      </c>
      <c r="AU128" s="213" t="s">
        <v>87</v>
      </c>
      <c r="AY128" s="14" t="s">
        <v>126</v>
      </c>
      <c r="BE128" s="214">
        <f t="shared" si="4"/>
        <v>0</v>
      </c>
      <c r="BF128" s="214">
        <f t="shared" si="5"/>
        <v>0</v>
      </c>
      <c r="BG128" s="214">
        <f t="shared" si="6"/>
        <v>0</v>
      </c>
      <c r="BH128" s="214">
        <f t="shared" si="7"/>
        <v>0</v>
      </c>
      <c r="BI128" s="214">
        <f t="shared" si="8"/>
        <v>0</v>
      </c>
      <c r="BJ128" s="14" t="s">
        <v>85</v>
      </c>
      <c r="BK128" s="214">
        <f t="shared" si="9"/>
        <v>0</v>
      </c>
      <c r="BL128" s="14" t="s">
        <v>132</v>
      </c>
      <c r="BM128" s="213" t="s">
        <v>295</v>
      </c>
    </row>
    <row r="129" spans="1:65" s="2" customFormat="1" ht="21.75" customHeight="1">
      <c r="A129" s="31"/>
      <c r="B129" s="32"/>
      <c r="C129" s="201" t="s">
        <v>138</v>
      </c>
      <c r="D129" s="201" t="s">
        <v>128</v>
      </c>
      <c r="E129" s="202" t="s">
        <v>140</v>
      </c>
      <c r="F129" s="203" t="s">
        <v>141</v>
      </c>
      <c r="G129" s="204" t="s">
        <v>136</v>
      </c>
      <c r="H129" s="205">
        <v>83.2</v>
      </c>
      <c r="I129" s="206"/>
      <c r="J129" s="207">
        <f t="shared" si="0"/>
        <v>0</v>
      </c>
      <c r="K129" s="208"/>
      <c r="L129" s="36"/>
      <c r="M129" s="209" t="s">
        <v>1</v>
      </c>
      <c r="N129" s="210" t="s">
        <v>43</v>
      </c>
      <c r="O129" s="68"/>
      <c r="P129" s="211">
        <f t="shared" si="1"/>
        <v>0</v>
      </c>
      <c r="Q129" s="211">
        <v>0</v>
      </c>
      <c r="R129" s="211">
        <f t="shared" si="2"/>
        <v>0</v>
      </c>
      <c r="S129" s="211">
        <v>0</v>
      </c>
      <c r="T129" s="212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3" t="s">
        <v>132</v>
      </c>
      <c r="AT129" s="213" t="s">
        <v>128</v>
      </c>
      <c r="AU129" s="213" t="s">
        <v>87</v>
      </c>
      <c r="AY129" s="14" t="s">
        <v>126</v>
      </c>
      <c r="BE129" s="214">
        <f t="shared" si="4"/>
        <v>0</v>
      </c>
      <c r="BF129" s="214">
        <f t="shared" si="5"/>
        <v>0</v>
      </c>
      <c r="BG129" s="214">
        <f t="shared" si="6"/>
        <v>0</v>
      </c>
      <c r="BH129" s="214">
        <f t="shared" si="7"/>
        <v>0</v>
      </c>
      <c r="BI129" s="214">
        <f t="shared" si="8"/>
        <v>0</v>
      </c>
      <c r="BJ129" s="14" t="s">
        <v>85</v>
      </c>
      <c r="BK129" s="214">
        <f t="shared" si="9"/>
        <v>0</v>
      </c>
      <c r="BL129" s="14" t="s">
        <v>132</v>
      </c>
      <c r="BM129" s="213" t="s">
        <v>296</v>
      </c>
    </row>
    <row r="130" spans="1:65" s="2" customFormat="1" ht="21.75" customHeight="1">
      <c r="A130" s="31"/>
      <c r="B130" s="32"/>
      <c r="C130" s="201" t="s">
        <v>132</v>
      </c>
      <c r="D130" s="201" t="s">
        <v>128</v>
      </c>
      <c r="E130" s="202" t="s">
        <v>144</v>
      </c>
      <c r="F130" s="203" t="s">
        <v>145</v>
      </c>
      <c r="G130" s="204" t="s">
        <v>136</v>
      </c>
      <c r="H130" s="205">
        <v>1678.866</v>
      </c>
      <c r="I130" s="206"/>
      <c r="J130" s="207">
        <f t="shared" si="0"/>
        <v>0</v>
      </c>
      <c r="K130" s="208"/>
      <c r="L130" s="36"/>
      <c r="M130" s="209" t="s">
        <v>1</v>
      </c>
      <c r="N130" s="210" t="s">
        <v>43</v>
      </c>
      <c r="O130" s="68"/>
      <c r="P130" s="211">
        <f t="shared" si="1"/>
        <v>0</v>
      </c>
      <c r="Q130" s="211">
        <v>0</v>
      </c>
      <c r="R130" s="211">
        <f t="shared" si="2"/>
        <v>0</v>
      </c>
      <c r="S130" s="211">
        <v>0</v>
      </c>
      <c r="T130" s="212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3" t="s">
        <v>132</v>
      </c>
      <c r="AT130" s="213" t="s">
        <v>128</v>
      </c>
      <c r="AU130" s="213" t="s">
        <v>87</v>
      </c>
      <c r="AY130" s="14" t="s">
        <v>126</v>
      </c>
      <c r="BE130" s="214">
        <f t="shared" si="4"/>
        <v>0</v>
      </c>
      <c r="BF130" s="214">
        <f t="shared" si="5"/>
        <v>0</v>
      </c>
      <c r="BG130" s="214">
        <f t="shared" si="6"/>
        <v>0</v>
      </c>
      <c r="BH130" s="214">
        <f t="shared" si="7"/>
        <v>0</v>
      </c>
      <c r="BI130" s="214">
        <f t="shared" si="8"/>
        <v>0</v>
      </c>
      <c r="BJ130" s="14" t="s">
        <v>85</v>
      </c>
      <c r="BK130" s="214">
        <f t="shared" si="9"/>
        <v>0</v>
      </c>
      <c r="BL130" s="14" t="s">
        <v>132</v>
      </c>
      <c r="BM130" s="213" t="s">
        <v>297</v>
      </c>
    </row>
    <row r="131" spans="1:65" s="2" customFormat="1" ht="21.75" customHeight="1">
      <c r="A131" s="31"/>
      <c r="B131" s="32"/>
      <c r="C131" s="201" t="s">
        <v>143</v>
      </c>
      <c r="D131" s="201" t="s">
        <v>128</v>
      </c>
      <c r="E131" s="202" t="s">
        <v>148</v>
      </c>
      <c r="F131" s="203" t="s">
        <v>149</v>
      </c>
      <c r="G131" s="204" t="s">
        <v>150</v>
      </c>
      <c r="H131" s="205">
        <v>3021.9589999999998</v>
      </c>
      <c r="I131" s="206"/>
      <c r="J131" s="207">
        <f t="shared" si="0"/>
        <v>0</v>
      </c>
      <c r="K131" s="208"/>
      <c r="L131" s="36"/>
      <c r="M131" s="209" t="s">
        <v>1</v>
      </c>
      <c r="N131" s="210" t="s">
        <v>43</v>
      </c>
      <c r="O131" s="68"/>
      <c r="P131" s="211">
        <f t="shared" si="1"/>
        <v>0</v>
      </c>
      <c r="Q131" s="211">
        <v>0</v>
      </c>
      <c r="R131" s="211">
        <f t="shared" si="2"/>
        <v>0</v>
      </c>
      <c r="S131" s="211">
        <v>0</v>
      </c>
      <c r="T131" s="212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3" t="s">
        <v>132</v>
      </c>
      <c r="AT131" s="213" t="s">
        <v>128</v>
      </c>
      <c r="AU131" s="213" t="s">
        <v>87</v>
      </c>
      <c r="AY131" s="14" t="s">
        <v>126</v>
      </c>
      <c r="BE131" s="214">
        <f t="shared" si="4"/>
        <v>0</v>
      </c>
      <c r="BF131" s="214">
        <f t="shared" si="5"/>
        <v>0</v>
      </c>
      <c r="BG131" s="214">
        <f t="shared" si="6"/>
        <v>0</v>
      </c>
      <c r="BH131" s="214">
        <f t="shared" si="7"/>
        <v>0</v>
      </c>
      <c r="BI131" s="214">
        <f t="shared" si="8"/>
        <v>0</v>
      </c>
      <c r="BJ131" s="14" t="s">
        <v>85</v>
      </c>
      <c r="BK131" s="214">
        <f t="shared" si="9"/>
        <v>0</v>
      </c>
      <c r="BL131" s="14" t="s">
        <v>132</v>
      </c>
      <c r="BM131" s="213" t="s">
        <v>298</v>
      </c>
    </row>
    <row r="132" spans="1:65" s="2" customFormat="1" ht="21.75" customHeight="1">
      <c r="A132" s="31"/>
      <c r="B132" s="32"/>
      <c r="C132" s="201" t="s">
        <v>147</v>
      </c>
      <c r="D132" s="201" t="s">
        <v>128</v>
      </c>
      <c r="E132" s="202" t="s">
        <v>153</v>
      </c>
      <c r="F132" s="203" t="s">
        <v>154</v>
      </c>
      <c r="G132" s="204" t="s">
        <v>131</v>
      </c>
      <c r="H132" s="205">
        <v>2525.5639999999999</v>
      </c>
      <c r="I132" s="206"/>
      <c r="J132" s="207">
        <f t="shared" si="0"/>
        <v>0</v>
      </c>
      <c r="K132" s="208"/>
      <c r="L132" s="36"/>
      <c r="M132" s="209" t="s">
        <v>1</v>
      </c>
      <c r="N132" s="210" t="s">
        <v>43</v>
      </c>
      <c r="O132" s="68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3" t="s">
        <v>132</v>
      </c>
      <c r="AT132" s="213" t="s">
        <v>128</v>
      </c>
      <c r="AU132" s="213" t="s">
        <v>87</v>
      </c>
      <c r="AY132" s="14" t="s">
        <v>126</v>
      </c>
      <c r="BE132" s="214">
        <f t="shared" si="4"/>
        <v>0</v>
      </c>
      <c r="BF132" s="214">
        <f t="shared" si="5"/>
        <v>0</v>
      </c>
      <c r="BG132" s="214">
        <f t="shared" si="6"/>
        <v>0</v>
      </c>
      <c r="BH132" s="214">
        <f t="shared" si="7"/>
        <v>0</v>
      </c>
      <c r="BI132" s="214">
        <f t="shared" si="8"/>
        <v>0</v>
      </c>
      <c r="BJ132" s="14" t="s">
        <v>85</v>
      </c>
      <c r="BK132" s="214">
        <f t="shared" si="9"/>
        <v>0</v>
      </c>
      <c r="BL132" s="14" t="s">
        <v>132</v>
      </c>
      <c r="BM132" s="213" t="s">
        <v>299</v>
      </c>
    </row>
    <row r="133" spans="1:65" s="12" customFormat="1" ht="22.9" customHeight="1">
      <c r="B133" s="185"/>
      <c r="C133" s="186"/>
      <c r="D133" s="187" t="s">
        <v>77</v>
      </c>
      <c r="E133" s="199" t="s">
        <v>87</v>
      </c>
      <c r="F133" s="199" t="s">
        <v>156</v>
      </c>
      <c r="G133" s="186"/>
      <c r="H133" s="186"/>
      <c r="I133" s="189"/>
      <c r="J133" s="200">
        <f>BK133</f>
        <v>0</v>
      </c>
      <c r="K133" s="186"/>
      <c r="L133" s="191"/>
      <c r="M133" s="192"/>
      <c r="N133" s="193"/>
      <c r="O133" s="193"/>
      <c r="P133" s="194">
        <f>SUM(P134:P138)</f>
        <v>0</v>
      </c>
      <c r="Q133" s="193"/>
      <c r="R133" s="194">
        <f>SUM(R134:R138)</f>
        <v>0</v>
      </c>
      <c r="S133" s="193"/>
      <c r="T133" s="195">
        <f>SUM(T134:T138)</f>
        <v>0</v>
      </c>
      <c r="AR133" s="196" t="s">
        <v>85</v>
      </c>
      <c r="AT133" s="197" t="s">
        <v>77</v>
      </c>
      <c r="AU133" s="197" t="s">
        <v>85</v>
      </c>
      <c r="AY133" s="196" t="s">
        <v>126</v>
      </c>
      <c r="BK133" s="198">
        <f>SUM(BK134:BK138)</f>
        <v>0</v>
      </c>
    </row>
    <row r="134" spans="1:65" s="2" customFormat="1" ht="21.75" customHeight="1">
      <c r="A134" s="31"/>
      <c r="B134" s="32"/>
      <c r="C134" s="201" t="s">
        <v>152</v>
      </c>
      <c r="D134" s="201" t="s">
        <v>128</v>
      </c>
      <c r="E134" s="202" t="s">
        <v>158</v>
      </c>
      <c r="F134" s="203" t="s">
        <v>159</v>
      </c>
      <c r="G134" s="204" t="s">
        <v>136</v>
      </c>
      <c r="H134" s="205">
        <v>88.4</v>
      </c>
      <c r="I134" s="206"/>
      <c r="J134" s="207">
        <f>ROUND(I134*H134,2)</f>
        <v>0</v>
      </c>
      <c r="K134" s="208"/>
      <c r="L134" s="36"/>
      <c r="M134" s="209" t="s">
        <v>1</v>
      </c>
      <c r="N134" s="210" t="s">
        <v>43</v>
      </c>
      <c r="O134" s="68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3" t="s">
        <v>132</v>
      </c>
      <c r="AT134" s="213" t="s">
        <v>128</v>
      </c>
      <c r="AU134" s="213" t="s">
        <v>87</v>
      </c>
      <c r="AY134" s="14" t="s">
        <v>126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4" t="s">
        <v>85</v>
      </c>
      <c r="BK134" s="214">
        <f>ROUND(I134*H134,2)</f>
        <v>0</v>
      </c>
      <c r="BL134" s="14" t="s">
        <v>132</v>
      </c>
      <c r="BM134" s="213" t="s">
        <v>300</v>
      </c>
    </row>
    <row r="135" spans="1:65" s="2" customFormat="1" ht="21.75" customHeight="1">
      <c r="A135" s="31"/>
      <c r="B135" s="32"/>
      <c r="C135" s="215" t="s">
        <v>157</v>
      </c>
      <c r="D135" s="215" t="s">
        <v>166</v>
      </c>
      <c r="E135" s="216" t="s">
        <v>167</v>
      </c>
      <c r="F135" s="217" t="s">
        <v>168</v>
      </c>
      <c r="G135" s="218" t="s">
        <v>131</v>
      </c>
      <c r="H135" s="219">
        <v>3310.08</v>
      </c>
      <c r="I135" s="220"/>
      <c r="J135" s="221">
        <f>ROUND(I135*H135,2)</f>
        <v>0</v>
      </c>
      <c r="K135" s="222"/>
      <c r="L135" s="223"/>
      <c r="M135" s="224" t="s">
        <v>1</v>
      </c>
      <c r="N135" s="225" t="s">
        <v>43</v>
      </c>
      <c r="O135" s="68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3" t="s">
        <v>157</v>
      </c>
      <c r="AT135" s="213" t="s">
        <v>166</v>
      </c>
      <c r="AU135" s="213" t="s">
        <v>87</v>
      </c>
      <c r="AY135" s="14" t="s">
        <v>126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4" t="s">
        <v>85</v>
      </c>
      <c r="BK135" s="214">
        <f>ROUND(I135*H135,2)</f>
        <v>0</v>
      </c>
      <c r="BL135" s="14" t="s">
        <v>132</v>
      </c>
      <c r="BM135" s="213" t="s">
        <v>301</v>
      </c>
    </row>
    <row r="136" spans="1:65" s="2" customFormat="1" ht="21.75" customHeight="1">
      <c r="A136" s="31"/>
      <c r="B136" s="32"/>
      <c r="C136" s="201" t="s">
        <v>161</v>
      </c>
      <c r="D136" s="201" t="s">
        <v>128</v>
      </c>
      <c r="E136" s="202" t="s">
        <v>162</v>
      </c>
      <c r="F136" s="203" t="s">
        <v>163</v>
      </c>
      <c r="G136" s="204" t="s">
        <v>131</v>
      </c>
      <c r="H136" s="205">
        <v>483.6</v>
      </c>
      <c r="I136" s="206"/>
      <c r="J136" s="207">
        <f>ROUND(I136*H136,2)</f>
        <v>0</v>
      </c>
      <c r="K136" s="208"/>
      <c r="L136" s="36"/>
      <c r="M136" s="209" t="s">
        <v>1</v>
      </c>
      <c r="N136" s="210" t="s">
        <v>43</v>
      </c>
      <c r="O136" s="68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3" t="s">
        <v>132</v>
      </c>
      <c r="AT136" s="213" t="s">
        <v>128</v>
      </c>
      <c r="AU136" s="213" t="s">
        <v>87</v>
      </c>
      <c r="AY136" s="14" t="s">
        <v>126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85</v>
      </c>
      <c r="BK136" s="214">
        <f>ROUND(I136*H136,2)</f>
        <v>0</v>
      </c>
      <c r="BL136" s="14" t="s">
        <v>132</v>
      </c>
      <c r="BM136" s="213" t="s">
        <v>302</v>
      </c>
    </row>
    <row r="137" spans="1:65" s="2" customFormat="1" ht="21.75" customHeight="1">
      <c r="A137" s="31"/>
      <c r="B137" s="32"/>
      <c r="C137" s="201" t="s">
        <v>165</v>
      </c>
      <c r="D137" s="201" t="s">
        <v>128</v>
      </c>
      <c r="E137" s="202" t="s">
        <v>171</v>
      </c>
      <c r="F137" s="203" t="s">
        <v>172</v>
      </c>
      <c r="G137" s="204" t="s">
        <v>131</v>
      </c>
      <c r="H137" s="205">
        <v>2525.5639999999999</v>
      </c>
      <c r="I137" s="206"/>
      <c r="J137" s="207">
        <f>ROUND(I137*H137,2)</f>
        <v>0</v>
      </c>
      <c r="K137" s="208"/>
      <c r="L137" s="36"/>
      <c r="M137" s="209" t="s">
        <v>1</v>
      </c>
      <c r="N137" s="210" t="s">
        <v>43</v>
      </c>
      <c r="O137" s="68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3" t="s">
        <v>132</v>
      </c>
      <c r="AT137" s="213" t="s">
        <v>128</v>
      </c>
      <c r="AU137" s="213" t="s">
        <v>87</v>
      </c>
      <c r="AY137" s="14" t="s">
        <v>126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85</v>
      </c>
      <c r="BK137" s="214">
        <f>ROUND(I137*H137,2)</f>
        <v>0</v>
      </c>
      <c r="BL137" s="14" t="s">
        <v>132</v>
      </c>
      <c r="BM137" s="213" t="s">
        <v>303</v>
      </c>
    </row>
    <row r="138" spans="1:65" s="2" customFormat="1" ht="21.75" customHeight="1">
      <c r="A138" s="31"/>
      <c r="B138" s="32"/>
      <c r="C138" s="201" t="s">
        <v>170</v>
      </c>
      <c r="D138" s="201" t="s">
        <v>128</v>
      </c>
      <c r="E138" s="202" t="s">
        <v>175</v>
      </c>
      <c r="F138" s="203" t="s">
        <v>176</v>
      </c>
      <c r="G138" s="204" t="s">
        <v>136</v>
      </c>
      <c r="H138" s="205">
        <v>505.113</v>
      </c>
      <c r="I138" s="206"/>
      <c r="J138" s="207">
        <f>ROUND(I138*H138,2)</f>
        <v>0</v>
      </c>
      <c r="K138" s="208"/>
      <c r="L138" s="36"/>
      <c r="M138" s="209" t="s">
        <v>1</v>
      </c>
      <c r="N138" s="210" t="s">
        <v>43</v>
      </c>
      <c r="O138" s="68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3" t="s">
        <v>132</v>
      </c>
      <c r="AT138" s="213" t="s">
        <v>128</v>
      </c>
      <c r="AU138" s="213" t="s">
        <v>87</v>
      </c>
      <c r="AY138" s="14" t="s">
        <v>126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85</v>
      </c>
      <c r="BK138" s="214">
        <f>ROUND(I138*H138,2)</f>
        <v>0</v>
      </c>
      <c r="BL138" s="14" t="s">
        <v>132</v>
      </c>
      <c r="BM138" s="213" t="s">
        <v>304</v>
      </c>
    </row>
    <row r="139" spans="1:65" s="12" customFormat="1" ht="22.9" customHeight="1">
      <c r="B139" s="185"/>
      <c r="C139" s="186"/>
      <c r="D139" s="187" t="s">
        <v>77</v>
      </c>
      <c r="E139" s="199" t="s">
        <v>143</v>
      </c>
      <c r="F139" s="199" t="s">
        <v>178</v>
      </c>
      <c r="G139" s="186"/>
      <c r="H139" s="186"/>
      <c r="I139" s="189"/>
      <c r="J139" s="200">
        <f>BK139</f>
        <v>0</v>
      </c>
      <c r="K139" s="186"/>
      <c r="L139" s="191"/>
      <c r="M139" s="192"/>
      <c r="N139" s="193"/>
      <c r="O139" s="193"/>
      <c r="P139" s="194">
        <f>SUM(P140:P150)</f>
        <v>0</v>
      </c>
      <c r="Q139" s="193"/>
      <c r="R139" s="194">
        <f>SUM(R140:R150)</f>
        <v>27.427746000000003</v>
      </c>
      <c r="S139" s="193"/>
      <c r="T139" s="195">
        <f>SUM(T140:T150)</f>
        <v>0</v>
      </c>
      <c r="AR139" s="196" t="s">
        <v>85</v>
      </c>
      <c r="AT139" s="197" t="s">
        <v>77</v>
      </c>
      <c r="AU139" s="197" t="s">
        <v>85</v>
      </c>
      <c r="AY139" s="196" t="s">
        <v>126</v>
      </c>
      <c r="BK139" s="198">
        <f>SUM(BK140:BK150)</f>
        <v>0</v>
      </c>
    </row>
    <row r="140" spans="1:65" s="2" customFormat="1" ht="16.5" customHeight="1">
      <c r="A140" s="31"/>
      <c r="B140" s="32"/>
      <c r="C140" s="201" t="s">
        <v>174</v>
      </c>
      <c r="D140" s="201" t="s">
        <v>128</v>
      </c>
      <c r="E140" s="202" t="s">
        <v>180</v>
      </c>
      <c r="F140" s="203" t="s">
        <v>181</v>
      </c>
      <c r="G140" s="204" t="s">
        <v>131</v>
      </c>
      <c r="H140" s="205">
        <v>1557.9839999999999</v>
      </c>
      <c r="I140" s="206"/>
      <c r="J140" s="207">
        <f t="shared" ref="J140:J150" si="10">ROUND(I140*H140,2)</f>
        <v>0</v>
      </c>
      <c r="K140" s="208"/>
      <c r="L140" s="36"/>
      <c r="M140" s="209" t="s">
        <v>1</v>
      </c>
      <c r="N140" s="210" t="s">
        <v>43</v>
      </c>
      <c r="O140" s="68"/>
      <c r="P140" s="211">
        <f t="shared" ref="P140:P150" si="11">O140*H140</f>
        <v>0</v>
      </c>
      <c r="Q140" s="211">
        <v>0</v>
      </c>
      <c r="R140" s="211">
        <f t="shared" ref="R140:R150" si="12">Q140*H140</f>
        <v>0</v>
      </c>
      <c r="S140" s="211">
        <v>0</v>
      </c>
      <c r="T140" s="212">
        <f t="shared" ref="T140:T150" si="13"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3" t="s">
        <v>132</v>
      </c>
      <c r="AT140" s="213" t="s">
        <v>128</v>
      </c>
      <c r="AU140" s="213" t="s">
        <v>87</v>
      </c>
      <c r="AY140" s="14" t="s">
        <v>126</v>
      </c>
      <c r="BE140" s="214">
        <f t="shared" ref="BE140:BE150" si="14">IF(N140="základní",J140,0)</f>
        <v>0</v>
      </c>
      <c r="BF140" s="214">
        <f t="shared" ref="BF140:BF150" si="15">IF(N140="snížená",J140,0)</f>
        <v>0</v>
      </c>
      <c r="BG140" s="214">
        <f t="shared" ref="BG140:BG150" si="16">IF(N140="zákl. přenesená",J140,0)</f>
        <v>0</v>
      </c>
      <c r="BH140" s="214">
        <f t="shared" ref="BH140:BH150" si="17">IF(N140="sníž. přenesená",J140,0)</f>
        <v>0</v>
      </c>
      <c r="BI140" s="214">
        <f t="shared" ref="BI140:BI150" si="18">IF(N140="nulová",J140,0)</f>
        <v>0</v>
      </c>
      <c r="BJ140" s="14" t="s">
        <v>85</v>
      </c>
      <c r="BK140" s="214">
        <f t="shared" ref="BK140:BK150" si="19">ROUND(I140*H140,2)</f>
        <v>0</v>
      </c>
      <c r="BL140" s="14" t="s">
        <v>132</v>
      </c>
      <c r="BM140" s="213" t="s">
        <v>305</v>
      </c>
    </row>
    <row r="141" spans="1:65" s="2" customFormat="1" ht="16.5" customHeight="1">
      <c r="A141" s="31"/>
      <c r="B141" s="32"/>
      <c r="C141" s="201" t="s">
        <v>179</v>
      </c>
      <c r="D141" s="201" t="s">
        <v>128</v>
      </c>
      <c r="E141" s="202" t="s">
        <v>184</v>
      </c>
      <c r="F141" s="203" t="s">
        <v>185</v>
      </c>
      <c r="G141" s="204" t="s">
        <v>131</v>
      </c>
      <c r="H141" s="205">
        <v>1557.9839999999999</v>
      </c>
      <c r="I141" s="206"/>
      <c r="J141" s="207">
        <f t="shared" si="10"/>
        <v>0</v>
      </c>
      <c r="K141" s="208"/>
      <c r="L141" s="36"/>
      <c r="M141" s="209" t="s">
        <v>1</v>
      </c>
      <c r="N141" s="210" t="s">
        <v>43</v>
      </c>
      <c r="O141" s="68"/>
      <c r="P141" s="211">
        <f t="shared" si="11"/>
        <v>0</v>
      </c>
      <c r="Q141" s="211">
        <v>0</v>
      </c>
      <c r="R141" s="211">
        <f t="shared" si="12"/>
        <v>0</v>
      </c>
      <c r="S141" s="211">
        <v>0</v>
      </c>
      <c r="T141" s="212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3" t="s">
        <v>132</v>
      </c>
      <c r="AT141" s="213" t="s">
        <v>128</v>
      </c>
      <c r="AU141" s="213" t="s">
        <v>87</v>
      </c>
      <c r="AY141" s="14" t="s">
        <v>126</v>
      </c>
      <c r="BE141" s="214">
        <f t="shared" si="14"/>
        <v>0</v>
      </c>
      <c r="BF141" s="214">
        <f t="shared" si="15"/>
        <v>0</v>
      </c>
      <c r="BG141" s="214">
        <f t="shared" si="16"/>
        <v>0</v>
      </c>
      <c r="BH141" s="214">
        <f t="shared" si="17"/>
        <v>0</v>
      </c>
      <c r="BI141" s="214">
        <f t="shared" si="18"/>
        <v>0</v>
      </c>
      <c r="BJ141" s="14" t="s">
        <v>85</v>
      </c>
      <c r="BK141" s="214">
        <f t="shared" si="19"/>
        <v>0</v>
      </c>
      <c r="BL141" s="14" t="s">
        <v>132</v>
      </c>
      <c r="BM141" s="213" t="s">
        <v>306</v>
      </c>
    </row>
    <row r="142" spans="1:65" s="2" customFormat="1" ht="16.5" customHeight="1">
      <c r="A142" s="31"/>
      <c r="B142" s="32"/>
      <c r="C142" s="201" t="s">
        <v>183</v>
      </c>
      <c r="D142" s="201" t="s">
        <v>128</v>
      </c>
      <c r="E142" s="202" t="s">
        <v>187</v>
      </c>
      <c r="F142" s="203" t="s">
        <v>188</v>
      </c>
      <c r="G142" s="204" t="s">
        <v>131</v>
      </c>
      <c r="H142" s="205">
        <v>967.58</v>
      </c>
      <c r="I142" s="206"/>
      <c r="J142" s="207">
        <f t="shared" si="10"/>
        <v>0</v>
      </c>
      <c r="K142" s="208"/>
      <c r="L142" s="36"/>
      <c r="M142" s="209" t="s">
        <v>1</v>
      </c>
      <c r="N142" s="210" t="s">
        <v>43</v>
      </c>
      <c r="O142" s="68"/>
      <c r="P142" s="211">
        <f t="shared" si="11"/>
        <v>0</v>
      </c>
      <c r="Q142" s="211">
        <v>0</v>
      </c>
      <c r="R142" s="211">
        <f t="shared" si="12"/>
        <v>0</v>
      </c>
      <c r="S142" s="211">
        <v>0</v>
      </c>
      <c r="T142" s="212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3" t="s">
        <v>132</v>
      </c>
      <c r="AT142" s="213" t="s">
        <v>128</v>
      </c>
      <c r="AU142" s="213" t="s">
        <v>87</v>
      </c>
      <c r="AY142" s="14" t="s">
        <v>126</v>
      </c>
      <c r="BE142" s="214">
        <f t="shared" si="14"/>
        <v>0</v>
      </c>
      <c r="BF142" s="214">
        <f t="shared" si="15"/>
        <v>0</v>
      </c>
      <c r="BG142" s="214">
        <f t="shared" si="16"/>
        <v>0</v>
      </c>
      <c r="BH142" s="214">
        <f t="shared" si="17"/>
        <v>0</v>
      </c>
      <c r="BI142" s="214">
        <f t="shared" si="18"/>
        <v>0</v>
      </c>
      <c r="BJ142" s="14" t="s">
        <v>85</v>
      </c>
      <c r="BK142" s="214">
        <f t="shared" si="19"/>
        <v>0</v>
      </c>
      <c r="BL142" s="14" t="s">
        <v>132</v>
      </c>
      <c r="BM142" s="213" t="s">
        <v>307</v>
      </c>
    </row>
    <row r="143" spans="1:65" s="2" customFormat="1" ht="16.5" customHeight="1">
      <c r="A143" s="31"/>
      <c r="B143" s="32"/>
      <c r="C143" s="201" t="s">
        <v>8</v>
      </c>
      <c r="D143" s="201" t="s">
        <v>128</v>
      </c>
      <c r="E143" s="202" t="s">
        <v>191</v>
      </c>
      <c r="F143" s="203" t="s">
        <v>192</v>
      </c>
      <c r="G143" s="204" t="s">
        <v>131</v>
      </c>
      <c r="H143" s="205">
        <v>1557.9839999999999</v>
      </c>
      <c r="I143" s="206"/>
      <c r="J143" s="207">
        <f t="shared" si="10"/>
        <v>0</v>
      </c>
      <c r="K143" s="208"/>
      <c r="L143" s="36"/>
      <c r="M143" s="209" t="s">
        <v>1</v>
      </c>
      <c r="N143" s="210" t="s">
        <v>43</v>
      </c>
      <c r="O143" s="68"/>
      <c r="P143" s="211">
        <f t="shared" si="11"/>
        <v>0</v>
      </c>
      <c r="Q143" s="211">
        <v>0</v>
      </c>
      <c r="R143" s="211">
        <f t="shared" si="12"/>
        <v>0</v>
      </c>
      <c r="S143" s="211">
        <v>0</v>
      </c>
      <c r="T143" s="212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3" t="s">
        <v>132</v>
      </c>
      <c r="AT143" s="213" t="s">
        <v>128</v>
      </c>
      <c r="AU143" s="213" t="s">
        <v>87</v>
      </c>
      <c r="AY143" s="14" t="s">
        <v>126</v>
      </c>
      <c r="BE143" s="214">
        <f t="shared" si="14"/>
        <v>0</v>
      </c>
      <c r="BF143" s="214">
        <f t="shared" si="15"/>
        <v>0</v>
      </c>
      <c r="BG143" s="214">
        <f t="shared" si="16"/>
        <v>0</v>
      </c>
      <c r="BH143" s="214">
        <f t="shared" si="17"/>
        <v>0</v>
      </c>
      <c r="BI143" s="214">
        <f t="shared" si="18"/>
        <v>0</v>
      </c>
      <c r="BJ143" s="14" t="s">
        <v>85</v>
      </c>
      <c r="BK143" s="214">
        <f t="shared" si="19"/>
        <v>0</v>
      </c>
      <c r="BL143" s="14" t="s">
        <v>132</v>
      </c>
      <c r="BM143" s="213" t="s">
        <v>308</v>
      </c>
    </row>
    <row r="144" spans="1:65" s="2" customFormat="1" ht="21.75" customHeight="1">
      <c r="A144" s="31"/>
      <c r="B144" s="32"/>
      <c r="C144" s="201" t="s">
        <v>190</v>
      </c>
      <c r="D144" s="201" t="s">
        <v>128</v>
      </c>
      <c r="E144" s="202" t="s">
        <v>195</v>
      </c>
      <c r="F144" s="203" t="s">
        <v>196</v>
      </c>
      <c r="G144" s="204" t="s">
        <v>131</v>
      </c>
      <c r="H144" s="205">
        <v>625.37699999999995</v>
      </c>
      <c r="I144" s="206"/>
      <c r="J144" s="207">
        <f t="shared" si="10"/>
        <v>0</v>
      </c>
      <c r="K144" s="208"/>
      <c r="L144" s="36"/>
      <c r="M144" s="209" t="s">
        <v>1</v>
      </c>
      <c r="N144" s="210" t="s">
        <v>43</v>
      </c>
      <c r="O144" s="68"/>
      <c r="P144" s="211">
        <f t="shared" si="11"/>
        <v>0</v>
      </c>
      <c r="Q144" s="211">
        <v>0</v>
      </c>
      <c r="R144" s="211">
        <f t="shared" si="12"/>
        <v>0</v>
      </c>
      <c r="S144" s="211">
        <v>0</v>
      </c>
      <c r="T144" s="212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3" t="s">
        <v>132</v>
      </c>
      <c r="AT144" s="213" t="s">
        <v>128</v>
      </c>
      <c r="AU144" s="213" t="s">
        <v>87</v>
      </c>
      <c r="AY144" s="14" t="s">
        <v>126</v>
      </c>
      <c r="BE144" s="214">
        <f t="shared" si="14"/>
        <v>0</v>
      </c>
      <c r="BF144" s="214">
        <f t="shared" si="15"/>
        <v>0</v>
      </c>
      <c r="BG144" s="214">
        <f t="shared" si="16"/>
        <v>0</v>
      </c>
      <c r="BH144" s="214">
        <f t="shared" si="17"/>
        <v>0</v>
      </c>
      <c r="BI144" s="214">
        <f t="shared" si="18"/>
        <v>0</v>
      </c>
      <c r="BJ144" s="14" t="s">
        <v>85</v>
      </c>
      <c r="BK144" s="214">
        <f t="shared" si="19"/>
        <v>0</v>
      </c>
      <c r="BL144" s="14" t="s">
        <v>132</v>
      </c>
      <c r="BM144" s="213" t="s">
        <v>309</v>
      </c>
    </row>
    <row r="145" spans="1:65" s="2" customFormat="1" ht="21.75" customHeight="1">
      <c r="A145" s="31"/>
      <c r="B145" s="32"/>
      <c r="C145" s="201" t="s">
        <v>194</v>
      </c>
      <c r="D145" s="201" t="s">
        <v>128</v>
      </c>
      <c r="E145" s="202" t="s">
        <v>199</v>
      </c>
      <c r="F145" s="203" t="s">
        <v>200</v>
      </c>
      <c r="G145" s="204" t="s">
        <v>131</v>
      </c>
      <c r="H145" s="205">
        <v>625.37699999999995</v>
      </c>
      <c r="I145" s="206"/>
      <c r="J145" s="207">
        <f t="shared" si="10"/>
        <v>0</v>
      </c>
      <c r="K145" s="208"/>
      <c r="L145" s="36"/>
      <c r="M145" s="209" t="s">
        <v>1</v>
      </c>
      <c r="N145" s="210" t="s">
        <v>43</v>
      </c>
      <c r="O145" s="68"/>
      <c r="P145" s="211">
        <f t="shared" si="11"/>
        <v>0</v>
      </c>
      <c r="Q145" s="211">
        <v>0</v>
      </c>
      <c r="R145" s="211">
        <f t="shared" si="12"/>
        <v>0</v>
      </c>
      <c r="S145" s="211">
        <v>0</v>
      </c>
      <c r="T145" s="212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3" t="s">
        <v>132</v>
      </c>
      <c r="AT145" s="213" t="s">
        <v>128</v>
      </c>
      <c r="AU145" s="213" t="s">
        <v>87</v>
      </c>
      <c r="AY145" s="14" t="s">
        <v>126</v>
      </c>
      <c r="BE145" s="214">
        <f t="shared" si="14"/>
        <v>0</v>
      </c>
      <c r="BF145" s="214">
        <f t="shared" si="15"/>
        <v>0</v>
      </c>
      <c r="BG145" s="214">
        <f t="shared" si="16"/>
        <v>0</v>
      </c>
      <c r="BH145" s="214">
        <f t="shared" si="17"/>
        <v>0</v>
      </c>
      <c r="BI145" s="214">
        <f t="shared" si="18"/>
        <v>0</v>
      </c>
      <c r="BJ145" s="14" t="s">
        <v>85</v>
      </c>
      <c r="BK145" s="214">
        <f t="shared" si="19"/>
        <v>0</v>
      </c>
      <c r="BL145" s="14" t="s">
        <v>132</v>
      </c>
      <c r="BM145" s="213" t="s">
        <v>310</v>
      </c>
    </row>
    <row r="146" spans="1:65" s="2" customFormat="1" ht="21.75" customHeight="1">
      <c r="A146" s="31"/>
      <c r="B146" s="32"/>
      <c r="C146" s="201" t="s">
        <v>198</v>
      </c>
      <c r="D146" s="201" t="s">
        <v>128</v>
      </c>
      <c r="E146" s="202" t="s">
        <v>203</v>
      </c>
      <c r="F146" s="203" t="s">
        <v>204</v>
      </c>
      <c r="G146" s="204" t="s">
        <v>131</v>
      </c>
      <c r="H146" s="205">
        <v>625.37699999999995</v>
      </c>
      <c r="I146" s="206"/>
      <c r="J146" s="207">
        <f t="shared" si="10"/>
        <v>0</v>
      </c>
      <c r="K146" s="208"/>
      <c r="L146" s="36"/>
      <c r="M146" s="209" t="s">
        <v>1</v>
      </c>
      <c r="N146" s="210" t="s">
        <v>43</v>
      </c>
      <c r="O146" s="68"/>
      <c r="P146" s="211">
        <f t="shared" si="11"/>
        <v>0</v>
      </c>
      <c r="Q146" s="211">
        <v>0</v>
      </c>
      <c r="R146" s="211">
        <f t="shared" si="12"/>
        <v>0</v>
      </c>
      <c r="S146" s="211">
        <v>0</v>
      </c>
      <c r="T146" s="212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3" t="s">
        <v>132</v>
      </c>
      <c r="AT146" s="213" t="s">
        <v>128</v>
      </c>
      <c r="AU146" s="213" t="s">
        <v>87</v>
      </c>
      <c r="AY146" s="14" t="s">
        <v>126</v>
      </c>
      <c r="BE146" s="214">
        <f t="shared" si="14"/>
        <v>0</v>
      </c>
      <c r="BF146" s="214">
        <f t="shared" si="15"/>
        <v>0</v>
      </c>
      <c r="BG146" s="214">
        <f t="shared" si="16"/>
        <v>0</v>
      </c>
      <c r="BH146" s="214">
        <f t="shared" si="17"/>
        <v>0</v>
      </c>
      <c r="BI146" s="214">
        <f t="shared" si="18"/>
        <v>0</v>
      </c>
      <c r="BJ146" s="14" t="s">
        <v>85</v>
      </c>
      <c r="BK146" s="214">
        <f t="shared" si="19"/>
        <v>0</v>
      </c>
      <c r="BL146" s="14" t="s">
        <v>132</v>
      </c>
      <c r="BM146" s="213" t="s">
        <v>311</v>
      </c>
    </row>
    <row r="147" spans="1:65" s="2" customFormat="1" ht="16.5" customHeight="1">
      <c r="A147" s="31"/>
      <c r="B147" s="32"/>
      <c r="C147" s="201" t="s">
        <v>202</v>
      </c>
      <c r="D147" s="201" t="s">
        <v>128</v>
      </c>
      <c r="E147" s="202" t="s">
        <v>207</v>
      </c>
      <c r="F147" s="203" t="s">
        <v>208</v>
      </c>
      <c r="G147" s="204" t="s">
        <v>131</v>
      </c>
      <c r="H147" s="205">
        <v>625.37699999999995</v>
      </c>
      <c r="I147" s="206"/>
      <c r="J147" s="207">
        <f t="shared" si="10"/>
        <v>0</v>
      </c>
      <c r="K147" s="208"/>
      <c r="L147" s="36"/>
      <c r="M147" s="209" t="s">
        <v>1</v>
      </c>
      <c r="N147" s="210" t="s">
        <v>43</v>
      </c>
      <c r="O147" s="68"/>
      <c r="P147" s="211">
        <f t="shared" si="11"/>
        <v>0</v>
      </c>
      <c r="Q147" s="211">
        <v>0</v>
      </c>
      <c r="R147" s="211">
        <f t="shared" si="12"/>
        <v>0</v>
      </c>
      <c r="S147" s="211">
        <v>0</v>
      </c>
      <c r="T147" s="212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3" t="s">
        <v>132</v>
      </c>
      <c r="AT147" s="213" t="s">
        <v>128</v>
      </c>
      <c r="AU147" s="213" t="s">
        <v>87</v>
      </c>
      <c r="AY147" s="14" t="s">
        <v>126</v>
      </c>
      <c r="BE147" s="214">
        <f t="shared" si="14"/>
        <v>0</v>
      </c>
      <c r="BF147" s="214">
        <f t="shared" si="15"/>
        <v>0</v>
      </c>
      <c r="BG147" s="214">
        <f t="shared" si="16"/>
        <v>0</v>
      </c>
      <c r="BH147" s="214">
        <f t="shared" si="17"/>
        <v>0</v>
      </c>
      <c r="BI147" s="214">
        <f t="shared" si="18"/>
        <v>0</v>
      </c>
      <c r="BJ147" s="14" t="s">
        <v>85</v>
      </c>
      <c r="BK147" s="214">
        <f t="shared" si="19"/>
        <v>0</v>
      </c>
      <c r="BL147" s="14" t="s">
        <v>132</v>
      </c>
      <c r="BM147" s="213" t="s">
        <v>312</v>
      </c>
    </row>
    <row r="148" spans="1:65" s="2" customFormat="1" ht="21.75" customHeight="1">
      <c r="A148" s="31"/>
      <c r="B148" s="32"/>
      <c r="C148" s="201" t="s">
        <v>206</v>
      </c>
      <c r="D148" s="201" t="s">
        <v>128</v>
      </c>
      <c r="E148" s="202" t="s">
        <v>210</v>
      </c>
      <c r="F148" s="203" t="s">
        <v>211</v>
      </c>
      <c r="G148" s="204" t="s">
        <v>131</v>
      </c>
      <c r="H148" s="205">
        <v>625.37699999999995</v>
      </c>
      <c r="I148" s="206"/>
      <c r="J148" s="207">
        <f t="shared" si="10"/>
        <v>0</v>
      </c>
      <c r="K148" s="208"/>
      <c r="L148" s="36"/>
      <c r="M148" s="209" t="s">
        <v>1</v>
      </c>
      <c r="N148" s="210" t="s">
        <v>43</v>
      </c>
      <c r="O148" s="68"/>
      <c r="P148" s="211">
        <f t="shared" si="11"/>
        <v>0</v>
      </c>
      <c r="Q148" s="211">
        <v>0</v>
      </c>
      <c r="R148" s="211">
        <f t="shared" si="12"/>
        <v>0</v>
      </c>
      <c r="S148" s="211">
        <v>0</v>
      </c>
      <c r="T148" s="212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3" t="s">
        <v>132</v>
      </c>
      <c r="AT148" s="213" t="s">
        <v>128</v>
      </c>
      <c r="AU148" s="213" t="s">
        <v>87</v>
      </c>
      <c r="AY148" s="14" t="s">
        <v>126</v>
      </c>
      <c r="BE148" s="214">
        <f t="shared" si="14"/>
        <v>0</v>
      </c>
      <c r="BF148" s="214">
        <f t="shared" si="15"/>
        <v>0</v>
      </c>
      <c r="BG148" s="214">
        <f t="shared" si="16"/>
        <v>0</v>
      </c>
      <c r="BH148" s="214">
        <f t="shared" si="17"/>
        <v>0</v>
      </c>
      <c r="BI148" s="214">
        <f t="shared" si="18"/>
        <v>0</v>
      </c>
      <c r="BJ148" s="14" t="s">
        <v>85</v>
      </c>
      <c r="BK148" s="214">
        <f t="shared" si="19"/>
        <v>0</v>
      </c>
      <c r="BL148" s="14" t="s">
        <v>132</v>
      </c>
      <c r="BM148" s="213" t="s">
        <v>313</v>
      </c>
    </row>
    <row r="149" spans="1:65" s="2" customFormat="1" ht="21.75" customHeight="1">
      <c r="A149" s="31"/>
      <c r="B149" s="32"/>
      <c r="C149" s="201" t="s">
        <v>7</v>
      </c>
      <c r="D149" s="201" t="s">
        <v>128</v>
      </c>
      <c r="E149" s="202" t="s">
        <v>314</v>
      </c>
      <c r="F149" s="203" t="s">
        <v>315</v>
      </c>
      <c r="G149" s="204" t="s">
        <v>131</v>
      </c>
      <c r="H149" s="205">
        <v>310.476</v>
      </c>
      <c r="I149" s="206"/>
      <c r="J149" s="207">
        <f t="shared" si="10"/>
        <v>0</v>
      </c>
      <c r="K149" s="208"/>
      <c r="L149" s="36"/>
      <c r="M149" s="209" t="s">
        <v>1</v>
      </c>
      <c r="N149" s="210" t="s">
        <v>43</v>
      </c>
      <c r="O149" s="68"/>
      <c r="P149" s="211">
        <f t="shared" si="11"/>
        <v>0</v>
      </c>
      <c r="Q149" s="211">
        <v>8.3500000000000005E-2</v>
      </c>
      <c r="R149" s="211">
        <f t="shared" si="12"/>
        <v>25.924746000000003</v>
      </c>
      <c r="S149" s="211">
        <v>0</v>
      </c>
      <c r="T149" s="212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3" t="s">
        <v>132</v>
      </c>
      <c r="AT149" s="213" t="s">
        <v>128</v>
      </c>
      <c r="AU149" s="213" t="s">
        <v>87</v>
      </c>
      <c r="AY149" s="14" t="s">
        <v>126</v>
      </c>
      <c r="BE149" s="214">
        <f t="shared" si="14"/>
        <v>0</v>
      </c>
      <c r="BF149" s="214">
        <f t="shared" si="15"/>
        <v>0</v>
      </c>
      <c r="BG149" s="214">
        <f t="shared" si="16"/>
        <v>0</v>
      </c>
      <c r="BH149" s="214">
        <f t="shared" si="17"/>
        <v>0</v>
      </c>
      <c r="BI149" s="214">
        <f t="shared" si="18"/>
        <v>0</v>
      </c>
      <c r="BJ149" s="14" t="s">
        <v>85</v>
      </c>
      <c r="BK149" s="214">
        <f t="shared" si="19"/>
        <v>0</v>
      </c>
      <c r="BL149" s="14" t="s">
        <v>132</v>
      </c>
      <c r="BM149" s="213" t="s">
        <v>316</v>
      </c>
    </row>
    <row r="150" spans="1:65" s="2" customFormat="1" ht="21.75" customHeight="1">
      <c r="A150" s="31"/>
      <c r="B150" s="32"/>
      <c r="C150" s="201" t="s">
        <v>214</v>
      </c>
      <c r="D150" s="201" t="s">
        <v>128</v>
      </c>
      <c r="E150" s="202" t="s">
        <v>317</v>
      </c>
      <c r="F150" s="203" t="s">
        <v>318</v>
      </c>
      <c r="G150" s="204" t="s">
        <v>222</v>
      </c>
      <c r="H150" s="205">
        <v>300</v>
      </c>
      <c r="I150" s="206"/>
      <c r="J150" s="207">
        <f t="shared" si="10"/>
        <v>0</v>
      </c>
      <c r="K150" s="208"/>
      <c r="L150" s="36"/>
      <c r="M150" s="209" t="s">
        <v>1</v>
      </c>
      <c r="N150" s="210" t="s">
        <v>43</v>
      </c>
      <c r="O150" s="68"/>
      <c r="P150" s="211">
        <f t="shared" si="11"/>
        <v>0</v>
      </c>
      <c r="Q150" s="211">
        <v>5.0099999999999997E-3</v>
      </c>
      <c r="R150" s="211">
        <f t="shared" si="12"/>
        <v>1.5029999999999999</v>
      </c>
      <c r="S150" s="211">
        <v>0</v>
      </c>
      <c r="T150" s="212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3" t="s">
        <v>132</v>
      </c>
      <c r="AT150" s="213" t="s">
        <v>128</v>
      </c>
      <c r="AU150" s="213" t="s">
        <v>87</v>
      </c>
      <c r="AY150" s="14" t="s">
        <v>126</v>
      </c>
      <c r="BE150" s="214">
        <f t="shared" si="14"/>
        <v>0</v>
      </c>
      <c r="BF150" s="214">
        <f t="shared" si="15"/>
        <v>0</v>
      </c>
      <c r="BG150" s="214">
        <f t="shared" si="16"/>
        <v>0</v>
      </c>
      <c r="BH150" s="214">
        <f t="shared" si="17"/>
        <v>0</v>
      </c>
      <c r="BI150" s="214">
        <f t="shared" si="18"/>
        <v>0</v>
      </c>
      <c r="BJ150" s="14" t="s">
        <v>85</v>
      </c>
      <c r="BK150" s="214">
        <f t="shared" si="19"/>
        <v>0</v>
      </c>
      <c r="BL150" s="14" t="s">
        <v>132</v>
      </c>
      <c r="BM150" s="213" t="s">
        <v>319</v>
      </c>
    </row>
    <row r="151" spans="1:65" s="12" customFormat="1" ht="22.9" customHeight="1">
      <c r="B151" s="185"/>
      <c r="C151" s="186"/>
      <c r="D151" s="187" t="s">
        <v>77</v>
      </c>
      <c r="E151" s="199" t="s">
        <v>147</v>
      </c>
      <c r="F151" s="199" t="s">
        <v>213</v>
      </c>
      <c r="G151" s="186"/>
      <c r="H151" s="186"/>
      <c r="I151" s="189"/>
      <c r="J151" s="200">
        <f>BK151</f>
        <v>0</v>
      </c>
      <c r="K151" s="186"/>
      <c r="L151" s="191"/>
      <c r="M151" s="192"/>
      <c r="N151" s="193"/>
      <c r="O151" s="193"/>
      <c r="P151" s="194">
        <f>P152</f>
        <v>0</v>
      </c>
      <c r="Q151" s="193"/>
      <c r="R151" s="194">
        <f>R152</f>
        <v>0</v>
      </c>
      <c r="S151" s="193"/>
      <c r="T151" s="195">
        <f>T152</f>
        <v>0</v>
      </c>
      <c r="AR151" s="196" t="s">
        <v>85</v>
      </c>
      <c r="AT151" s="197" t="s">
        <v>77</v>
      </c>
      <c r="AU151" s="197" t="s">
        <v>85</v>
      </c>
      <c r="AY151" s="196" t="s">
        <v>126</v>
      </c>
      <c r="BK151" s="198">
        <f>BK152</f>
        <v>0</v>
      </c>
    </row>
    <row r="152" spans="1:65" s="2" customFormat="1" ht="16.5" customHeight="1">
      <c r="A152" s="31"/>
      <c r="B152" s="32"/>
      <c r="C152" s="201" t="s">
        <v>219</v>
      </c>
      <c r="D152" s="201" t="s">
        <v>128</v>
      </c>
      <c r="E152" s="202" t="s">
        <v>215</v>
      </c>
      <c r="F152" s="203" t="s">
        <v>216</v>
      </c>
      <c r="G152" s="204" t="s">
        <v>131</v>
      </c>
      <c r="H152" s="205">
        <v>304.404</v>
      </c>
      <c r="I152" s="206"/>
      <c r="J152" s="207">
        <f>ROUND(I152*H152,2)</f>
        <v>0</v>
      </c>
      <c r="K152" s="208"/>
      <c r="L152" s="36"/>
      <c r="M152" s="209" t="s">
        <v>1</v>
      </c>
      <c r="N152" s="210" t="s">
        <v>43</v>
      </c>
      <c r="O152" s="68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3" t="s">
        <v>132</v>
      </c>
      <c r="AT152" s="213" t="s">
        <v>128</v>
      </c>
      <c r="AU152" s="213" t="s">
        <v>87</v>
      </c>
      <c r="AY152" s="14" t="s">
        <v>126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4" t="s">
        <v>85</v>
      </c>
      <c r="BK152" s="214">
        <f>ROUND(I152*H152,2)</f>
        <v>0</v>
      </c>
      <c r="BL152" s="14" t="s">
        <v>132</v>
      </c>
      <c r="BM152" s="213" t="s">
        <v>320</v>
      </c>
    </row>
    <row r="153" spans="1:65" s="12" customFormat="1" ht="22.9" customHeight="1">
      <c r="B153" s="185"/>
      <c r="C153" s="186"/>
      <c r="D153" s="187" t="s">
        <v>77</v>
      </c>
      <c r="E153" s="199" t="s">
        <v>161</v>
      </c>
      <c r="F153" s="199" t="s">
        <v>218</v>
      </c>
      <c r="G153" s="186"/>
      <c r="H153" s="186"/>
      <c r="I153" s="189"/>
      <c r="J153" s="200">
        <f>BK153</f>
        <v>0</v>
      </c>
      <c r="K153" s="186"/>
      <c r="L153" s="191"/>
      <c r="M153" s="192"/>
      <c r="N153" s="193"/>
      <c r="O153" s="193"/>
      <c r="P153" s="194">
        <f>SUM(P154:P157)</f>
        <v>0</v>
      </c>
      <c r="Q153" s="193"/>
      <c r="R153" s="194">
        <f>SUM(R154:R157)</f>
        <v>0</v>
      </c>
      <c r="S153" s="193"/>
      <c r="T153" s="195">
        <f>SUM(T154:T157)</f>
        <v>8.6445000000000007</v>
      </c>
      <c r="AR153" s="196" t="s">
        <v>85</v>
      </c>
      <c r="AT153" s="197" t="s">
        <v>77</v>
      </c>
      <c r="AU153" s="197" t="s">
        <v>85</v>
      </c>
      <c r="AY153" s="196" t="s">
        <v>126</v>
      </c>
      <c r="BK153" s="198">
        <f>SUM(BK154:BK157)</f>
        <v>0</v>
      </c>
    </row>
    <row r="154" spans="1:65" s="2" customFormat="1" ht="21.75" customHeight="1">
      <c r="A154" s="31"/>
      <c r="B154" s="32"/>
      <c r="C154" s="201" t="s">
        <v>224</v>
      </c>
      <c r="D154" s="201" t="s">
        <v>128</v>
      </c>
      <c r="E154" s="202" t="s">
        <v>220</v>
      </c>
      <c r="F154" s="203" t="s">
        <v>221</v>
      </c>
      <c r="G154" s="204" t="s">
        <v>222</v>
      </c>
      <c r="H154" s="205">
        <v>95</v>
      </c>
      <c r="I154" s="206"/>
      <c r="J154" s="207">
        <f>ROUND(I154*H154,2)</f>
        <v>0</v>
      </c>
      <c r="K154" s="208"/>
      <c r="L154" s="36"/>
      <c r="M154" s="209" t="s">
        <v>1</v>
      </c>
      <c r="N154" s="210" t="s">
        <v>43</v>
      </c>
      <c r="O154" s="68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3" t="s">
        <v>132</v>
      </c>
      <c r="AT154" s="213" t="s">
        <v>128</v>
      </c>
      <c r="AU154" s="213" t="s">
        <v>87</v>
      </c>
      <c r="AY154" s="14" t="s">
        <v>126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85</v>
      </c>
      <c r="BK154" s="214">
        <f>ROUND(I154*H154,2)</f>
        <v>0</v>
      </c>
      <c r="BL154" s="14" t="s">
        <v>132</v>
      </c>
      <c r="BM154" s="213" t="s">
        <v>321</v>
      </c>
    </row>
    <row r="155" spans="1:65" s="2" customFormat="1" ht="16.5" customHeight="1">
      <c r="A155" s="31"/>
      <c r="B155" s="32"/>
      <c r="C155" s="215" t="s">
        <v>228</v>
      </c>
      <c r="D155" s="215" t="s">
        <v>166</v>
      </c>
      <c r="E155" s="216" t="s">
        <v>225</v>
      </c>
      <c r="F155" s="217" t="s">
        <v>226</v>
      </c>
      <c r="G155" s="218" t="s">
        <v>222</v>
      </c>
      <c r="H155" s="219">
        <v>95</v>
      </c>
      <c r="I155" s="220"/>
      <c r="J155" s="221">
        <f>ROUND(I155*H155,2)</f>
        <v>0</v>
      </c>
      <c r="K155" s="222"/>
      <c r="L155" s="223"/>
      <c r="M155" s="224" t="s">
        <v>1</v>
      </c>
      <c r="N155" s="225" t="s">
        <v>43</v>
      </c>
      <c r="O155" s="68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3" t="s">
        <v>157</v>
      </c>
      <c r="AT155" s="213" t="s">
        <v>166</v>
      </c>
      <c r="AU155" s="213" t="s">
        <v>87</v>
      </c>
      <c r="AY155" s="14" t="s">
        <v>126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85</v>
      </c>
      <c r="BK155" s="214">
        <f>ROUND(I155*H155,2)</f>
        <v>0</v>
      </c>
      <c r="BL155" s="14" t="s">
        <v>132</v>
      </c>
      <c r="BM155" s="213" t="s">
        <v>322</v>
      </c>
    </row>
    <row r="156" spans="1:65" s="2" customFormat="1" ht="21.75" customHeight="1">
      <c r="A156" s="31"/>
      <c r="B156" s="32"/>
      <c r="C156" s="201" t="s">
        <v>232</v>
      </c>
      <c r="D156" s="201" t="s">
        <v>128</v>
      </c>
      <c r="E156" s="202" t="s">
        <v>229</v>
      </c>
      <c r="F156" s="203" t="s">
        <v>230</v>
      </c>
      <c r="G156" s="204" t="s">
        <v>136</v>
      </c>
      <c r="H156" s="205">
        <v>2.85</v>
      </c>
      <c r="I156" s="206"/>
      <c r="J156" s="207">
        <f>ROUND(I156*H156,2)</f>
        <v>0</v>
      </c>
      <c r="K156" s="208"/>
      <c r="L156" s="36"/>
      <c r="M156" s="209" t="s">
        <v>1</v>
      </c>
      <c r="N156" s="210" t="s">
        <v>43</v>
      </c>
      <c r="O156" s="68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3" t="s">
        <v>132</v>
      </c>
      <c r="AT156" s="213" t="s">
        <v>128</v>
      </c>
      <c r="AU156" s="213" t="s">
        <v>87</v>
      </c>
      <c r="AY156" s="14" t="s">
        <v>126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4" t="s">
        <v>85</v>
      </c>
      <c r="BK156" s="214">
        <f>ROUND(I156*H156,2)</f>
        <v>0</v>
      </c>
      <c r="BL156" s="14" t="s">
        <v>132</v>
      </c>
      <c r="BM156" s="213" t="s">
        <v>323</v>
      </c>
    </row>
    <row r="157" spans="1:65" s="2" customFormat="1" ht="21.75" customHeight="1">
      <c r="A157" s="31"/>
      <c r="B157" s="32"/>
      <c r="C157" s="201" t="s">
        <v>236</v>
      </c>
      <c r="D157" s="201" t="s">
        <v>128</v>
      </c>
      <c r="E157" s="202" t="s">
        <v>254</v>
      </c>
      <c r="F157" s="203" t="s">
        <v>255</v>
      </c>
      <c r="G157" s="204" t="s">
        <v>131</v>
      </c>
      <c r="H157" s="205">
        <v>57.63</v>
      </c>
      <c r="I157" s="206"/>
      <c r="J157" s="207">
        <f>ROUND(I157*H157,2)</f>
        <v>0</v>
      </c>
      <c r="K157" s="208"/>
      <c r="L157" s="36"/>
      <c r="M157" s="209" t="s">
        <v>1</v>
      </c>
      <c r="N157" s="210" t="s">
        <v>43</v>
      </c>
      <c r="O157" s="68"/>
      <c r="P157" s="211">
        <f>O157*H157</f>
        <v>0</v>
      </c>
      <c r="Q157" s="211">
        <v>0</v>
      </c>
      <c r="R157" s="211">
        <f>Q157*H157</f>
        <v>0</v>
      </c>
      <c r="S157" s="211">
        <v>0.15</v>
      </c>
      <c r="T157" s="212">
        <f>S157*H157</f>
        <v>8.6445000000000007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3" t="s">
        <v>132</v>
      </c>
      <c r="AT157" s="213" t="s">
        <v>128</v>
      </c>
      <c r="AU157" s="213" t="s">
        <v>87</v>
      </c>
      <c r="AY157" s="14" t="s">
        <v>126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85</v>
      </c>
      <c r="BK157" s="214">
        <f>ROUND(I157*H157,2)</f>
        <v>0</v>
      </c>
      <c r="BL157" s="14" t="s">
        <v>132</v>
      </c>
      <c r="BM157" s="213" t="s">
        <v>324</v>
      </c>
    </row>
    <row r="158" spans="1:65" s="12" customFormat="1" ht="22.9" customHeight="1">
      <c r="B158" s="185"/>
      <c r="C158" s="186"/>
      <c r="D158" s="187" t="s">
        <v>77</v>
      </c>
      <c r="E158" s="199" t="s">
        <v>257</v>
      </c>
      <c r="F158" s="199" t="s">
        <v>258</v>
      </c>
      <c r="G158" s="186"/>
      <c r="H158" s="186"/>
      <c r="I158" s="189"/>
      <c r="J158" s="200">
        <f>BK158</f>
        <v>0</v>
      </c>
      <c r="K158" s="186"/>
      <c r="L158" s="191"/>
      <c r="M158" s="192"/>
      <c r="N158" s="193"/>
      <c r="O158" s="193"/>
      <c r="P158" s="194">
        <f>SUM(P159:P160)</f>
        <v>0</v>
      </c>
      <c r="Q158" s="193"/>
      <c r="R158" s="194">
        <f>SUM(R159:R160)</f>
        <v>0</v>
      </c>
      <c r="S158" s="193"/>
      <c r="T158" s="195">
        <f>SUM(T159:T160)</f>
        <v>0</v>
      </c>
      <c r="AR158" s="196" t="s">
        <v>85</v>
      </c>
      <c r="AT158" s="197" t="s">
        <v>77</v>
      </c>
      <c r="AU158" s="197" t="s">
        <v>85</v>
      </c>
      <c r="AY158" s="196" t="s">
        <v>126</v>
      </c>
      <c r="BK158" s="198">
        <f>SUM(BK159:BK160)</f>
        <v>0</v>
      </c>
    </row>
    <row r="159" spans="1:65" s="2" customFormat="1" ht="16.5" customHeight="1">
      <c r="A159" s="31"/>
      <c r="B159" s="32"/>
      <c r="C159" s="201" t="s">
        <v>240</v>
      </c>
      <c r="D159" s="201" t="s">
        <v>128</v>
      </c>
      <c r="E159" s="202" t="s">
        <v>260</v>
      </c>
      <c r="F159" s="203" t="s">
        <v>261</v>
      </c>
      <c r="G159" s="204" t="s">
        <v>150</v>
      </c>
      <c r="H159" s="205">
        <v>3021.9589999999998</v>
      </c>
      <c r="I159" s="206"/>
      <c r="J159" s="207">
        <f>ROUND(I159*H159,2)</f>
        <v>0</v>
      </c>
      <c r="K159" s="208"/>
      <c r="L159" s="36"/>
      <c r="M159" s="209" t="s">
        <v>1</v>
      </c>
      <c r="N159" s="210" t="s">
        <v>43</v>
      </c>
      <c r="O159" s="68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3" t="s">
        <v>132</v>
      </c>
      <c r="AT159" s="213" t="s">
        <v>128</v>
      </c>
      <c r="AU159" s="213" t="s">
        <v>87</v>
      </c>
      <c r="AY159" s="14" t="s">
        <v>126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4" t="s">
        <v>85</v>
      </c>
      <c r="BK159" s="214">
        <f>ROUND(I159*H159,2)</f>
        <v>0</v>
      </c>
      <c r="BL159" s="14" t="s">
        <v>132</v>
      </c>
      <c r="BM159" s="213" t="s">
        <v>325</v>
      </c>
    </row>
    <row r="160" spans="1:65" s="2" customFormat="1" ht="21.75" customHeight="1">
      <c r="A160" s="31"/>
      <c r="B160" s="32"/>
      <c r="C160" s="201" t="s">
        <v>244</v>
      </c>
      <c r="D160" s="201" t="s">
        <v>128</v>
      </c>
      <c r="E160" s="202" t="s">
        <v>264</v>
      </c>
      <c r="F160" s="203" t="s">
        <v>265</v>
      </c>
      <c r="G160" s="204" t="s">
        <v>150</v>
      </c>
      <c r="H160" s="205">
        <v>27197.631000000001</v>
      </c>
      <c r="I160" s="206"/>
      <c r="J160" s="207">
        <f>ROUND(I160*H160,2)</f>
        <v>0</v>
      </c>
      <c r="K160" s="208"/>
      <c r="L160" s="36"/>
      <c r="M160" s="209" t="s">
        <v>1</v>
      </c>
      <c r="N160" s="210" t="s">
        <v>43</v>
      </c>
      <c r="O160" s="68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3" t="s">
        <v>132</v>
      </c>
      <c r="AT160" s="213" t="s">
        <v>128</v>
      </c>
      <c r="AU160" s="213" t="s">
        <v>87</v>
      </c>
      <c r="AY160" s="14" t="s">
        <v>126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85</v>
      </c>
      <c r="BK160" s="214">
        <f>ROUND(I160*H160,2)</f>
        <v>0</v>
      </c>
      <c r="BL160" s="14" t="s">
        <v>132</v>
      </c>
      <c r="BM160" s="213" t="s">
        <v>326</v>
      </c>
    </row>
    <row r="161" spans="1:65" s="12" customFormat="1" ht="22.9" customHeight="1">
      <c r="B161" s="185"/>
      <c r="C161" s="186"/>
      <c r="D161" s="187" t="s">
        <v>77</v>
      </c>
      <c r="E161" s="199" t="s">
        <v>283</v>
      </c>
      <c r="F161" s="199" t="s">
        <v>284</v>
      </c>
      <c r="G161" s="186"/>
      <c r="H161" s="186"/>
      <c r="I161" s="189"/>
      <c r="J161" s="200">
        <f>BK161</f>
        <v>0</v>
      </c>
      <c r="K161" s="186"/>
      <c r="L161" s="191"/>
      <c r="M161" s="192"/>
      <c r="N161" s="193"/>
      <c r="O161" s="193"/>
      <c r="P161" s="194">
        <f>SUM(P162:P163)</f>
        <v>0</v>
      </c>
      <c r="Q161" s="193"/>
      <c r="R161" s="194">
        <f>SUM(R162:R163)</f>
        <v>0</v>
      </c>
      <c r="S161" s="193"/>
      <c r="T161" s="195">
        <f>SUM(T162:T163)</f>
        <v>0</v>
      </c>
      <c r="AR161" s="196" t="s">
        <v>85</v>
      </c>
      <c r="AT161" s="197" t="s">
        <v>77</v>
      </c>
      <c r="AU161" s="197" t="s">
        <v>85</v>
      </c>
      <c r="AY161" s="196" t="s">
        <v>126</v>
      </c>
      <c r="BK161" s="198">
        <f>SUM(BK162:BK163)</f>
        <v>0</v>
      </c>
    </row>
    <row r="162" spans="1:65" s="2" customFormat="1" ht="21.75" customHeight="1">
      <c r="A162" s="31"/>
      <c r="B162" s="32"/>
      <c r="C162" s="201" t="s">
        <v>248</v>
      </c>
      <c r="D162" s="201" t="s">
        <v>128</v>
      </c>
      <c r="E162" s="202" t="s">
        <v>286</v>
      </c>
      <c r="F162" s="203" t="s">
        <v>287</v>
      </c>
      <c r="G162" s="204" t="s">
        <v>150</v>
      </c>
      <c r="H162" s="205">
        <v>24.065000000000001</v>
      </c>
      <c r="I162" s="206"/>
      <c r="J162" s="207">
        <f>ROUND(I162*H162,2)</f>
        <v>0</v>
      </c>
      <c r="K162" s="208"/>
      <c r="L162" s="36"/>
      <c r="M162" s="209" t="s">
        <v>1</v>
      </c>
      <c r="N162" s="210" t="s">
        <v>43</v>
      </c>
      <c r="O162" s="68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3" t="s">
        <v>132</v>
      </c>
      <c r="AT162" s="213" t="s">
        <v>128</v>
      </c>
      <c r="AU162" s="213" t="s">
        <v>87</v>
      </c>
      <c r="AY162" s="14" t="s">
        <v>126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4" t="s">
        <v>85</v>
      </c>
      <c r="BK162" s="214">
        <f>ROUND(I162*H162,2)</f>
        <v>0</v>
      </c>
      <c r="BL162" s="14" t="s">
        <v>132</v>
      </c>
      <c r="BM162" s="213" t="s">
        <v>327</v>
      </c>
    </row>
    <row r="163" spans="1:65" s="2" customFormat="1" ht="21.75" customHeight="1">
      <c r="A163" s="31"/>
      <c r="B163" s="32"/>
      <c r="C163" s="201" t="s">
        <v>253</v>
      </c>
      <c r="D163" s="201" t="s">
        <v>128</v>
      </c>
      <c r="E163" s="202" t="s">
        <v>290</v>
      </c>
      <c r="F163" s="203" t="s">
        <v>291</v>
      </c>
      <c r="G163" s="204" t="s">
        <v>150</v>
      </c>
      <c r="H163" s="205">
        <v>27.428000000000001</v>
      </c>
      <c r="I163" s="206"/>
      <c r="J163" s="207">
        <f>ROUND(I163*H163,2)</f>
        <v>0</v>
      </c>
      <c r="K163" s="208"/>
      <c r="L163" s="36"/>
      <c r="M163" s="226" t="s">
        <v>1</v>
      </c>
      <c r="N163" s="227" t="s">
        <v>43</v>
      </c>
      <c r="O163" s="228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3" t="s">
        <v>132</v>
      </c>
      <c r="AT163" s="213" t="s">
        <v>128</v>
      </c>
      <c r="AU163" s="213" t="s">
        <v>87</v>
      </c>
      <c r="AY163" s="14" t="s">
        <v>126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85</v>
      </c>
      <c r="BK163" s="214">
        <f>ROUND(I163*H163,2)</f>
        <v>0</v>
      </c>
      <c r="BL163" s="14" t="s">
        <v>132</v>
      </c>
      <c r="BM163" s="213" t="s">
        <v>328</v>
      </c>
    </row>
    <row r="164" spans="1:65" s="2" customFormat="1" ht="6.95" customHeight="1">
      <c r="A164" s="31"/>
      <c r="B164" s="51"/>
      <c r="C164" s="52"/>
      <c r="D164" s="52"/>
      <c r="E164" s="52"/>
      <c r="F164" s="52"/>
      <c r="G164" s="52"/>
      <c r="H164" s="52"/>
      <c r="I164" s="149"/>
      <c r="J164" s="52"/>
      <c r="K164" s="52"/>
      <c r="L164" s="36"/>
      <c r="M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</row>
  </sheetData>
  <sheetProtection algorithmName="SHA-512" hashValue="R/b1Xu5ifpQ3KryQLKzbTHYS5wmPK4Jt01tyr7afCm65fIX3lm+58UBtrTpduwpEsMX2GYk5Is8pbfDkOlLt8A==" saltValue="X5Eh4Qfj8SpurE9F6VX1FS1gRMfNSalc0Q6X6nfKetJHZS/KMzW3zeA8bRxdQpl4TboYbQEO4zG0h3oTXvlnWw==" spinCount="100000" sheet="1" objects="1" scenarios="1" formatColumns="0" formatRows="0" autoFilter="0"/>
  <autoFilter ref="C123:K163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4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87</v>
      </c>
    </row>
    <row r="4" spans="1:46" s="1" customFormat="1" ht="24.95" customHeight="1">
      <c r="B4" s="17"/>
      <c r="D4" s="109" t="s">
        <v>95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2" t="str">
        <f>'Rekapitulace stavby'!K6</f>
        <v>Hradec Králové SSM - Oprava (zpevněné plochy) SO 101-SO 103</v>
      </c>
      <c r="F7" s="273"/>
      <c r="G7" s="273"/>
      <c r="H7" s="273"/>
      <c r="I7" s="105"/>
      <c r="L7" s="17"/>
    </row>
    <row r="8" spans="1:46" s="2" customFormat="1" ht="12" customHeight="1">
      <c r="A8" s="31"/>
      <c r="B8" s="36"/>
      <c r="C8" s="31"/>
      <c r="D8" s="111" t="s">
        <v>96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4" t="s">
        <v>329</v>
      </c>
      <c r="F9" s="275"/>
      <c r="G9" s="275"/>
      <c r="H9" s="275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36</v>
      </c>
      <c r="G12" s="31"/>
      <c r="H12" s="31"/>
      <c r="I12" s="114" t="s">
        <v>22</v>
      </c>
      <c r="J12" s="115" t="str">
        <f>'Rekapitulace stavby'!AN8</f>
        <v>13. 5. 2020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29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6" t="str">
        <f>'Rekapitulace stavby'!E14</f>
        <v>Vyplň údaj</v>
      </c>
      <c r="F18" s="277"/>
      <c r="G18" s="277"/>
      <c r="H18" s="277"/>
      <c r="I18" s="114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31</v>
      </c>
      <c r="E20" s="31"/>
      <c r="F20" s="31"/>
      <c r="G20" s="31"/>
      <c r="H20" s="31"/>
      <c r="I20" s="114" t="s">
        <v>25</v>
      </c>
      <c r="J20" s="113" t="s">
        <v>32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33</v>
      </c>
      <c r="F21" s="31"/>
      <c r="G21" s="31"/>
      <c r="H21" s="31"/>
      <c r="I21" s="114" t="s">
        <v>28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36</v>
      </c>
      <c r="F24" s="31"/>
      <c r="G24" s="31"/>
      <c r="H24" s="31"/>
      <c r="I24" s="114" t="s">
        <v>28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8" t="s">
        <v>1</v>
      </c>
      <c r="F27" s="278"/>
      <c r="G27" s="278"/>
      <c r="H27" s="278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42</v>
      </c>
      <c r="E33" s="111" t="s">
        <v>43</v>
      </c>
      <c r="F33" s="127">
        <f>ROUND((SUM(BE124:BE174)),  2)</f>
        <v>0</v>
      </c>
      <c r="G33" s="31"/>
      <c r="H33" s="31"/>
      <c r="I33" s="128">
        <v>0.21</v>
      </c>
      <c r="J33" s="127">
        <f>ROUND(((SUM(BE124:BE174))*I33),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44</v>
      </c>
      <c r="F34" s="127">
        <f>ROUND((SUM(BF124:BF174)),  2)</f>
        <v>0</v>
      </c>
      <c r="G34" s="31"/>
      <c r="H34" s="31"/>
      <c r="I34" s="128">
        <v>0.15</v>
      </c>
      <c r="J34" s="127">
        <f>ROUND(((SUM(BF124:BF174))*I34),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45</v>
      </c>
      <c r="F35" s="127">
        <f>ROUND((SUM(BG124:BG174)),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46</v>
      </c>
      <c r="F36" s="127">
        <f>ROUND((SUM(BH124:BH174)),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47</v>
      </c>
      <c r="F37" s="127">
        <f>ROUND((SUM(BI124:BI174)),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9" t="str">
        <f>E7</f>
        <v>Hradec Králové SSM - Oprava (zpevněné plochy) SO 101-SO 103</v>
      </c>
      <c r="F85" s="280"/>
      <c r="G85" s="280"/>
      <c r="H85" s="280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1" t="str">
        <f>E9</f>
        <v>SO 103 - SO 103</v>
      </c>
      <c r="F87" s="281"/>
      <c r="G87" s="281"/>
      <c r="H87" s="281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4" t="s">
        <v>22</v>
      </c>
      <c r="J89" s="63" t="str">
        <f>IF(J12="","",J12)</f>
        <v>13. 5. 2020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114" t="s">
        <v>31</v>
      </c>
      <c r="J91" s="29" t="str">
        <f>E21</f>
        <v xml:space="preserve">PRODIN a.s.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99</v>
      </c>
      <c r="D94" s="154"/>
      <c r="E94" s="154"/>
      <c r="F94" s="154"/>
      <c r="G94" s="154"/>
      <c r="H94" s="154"/>
      <c r="I94" s="155"/>
      <c r="J94" s="156" t="s">
        <v>100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101</v>
      </c>
      <c r="D96" s="33"/>
      <c r="E96" s="33"/>
      <c r="F96" s="33"/>
      <c r="G96" s="33"/>
      <c r="H96" s="33"/>
      <c r="I96" s="112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1:31" s="9" customFormat="1" ht="24.95" customHeight="1">
      <c r="B97" s="158"/>
      <c r="C97" s="159"/>
      <c r="D97" s="160" t="s">
        <v>103</v>
      </c>
      <c r="E97" s="161"/>
      <c r="F97" s="161"/>
      <c r="G97" s="161"/>
      <c r="H97" s="161"/>
      <c r="I97" s="162"/>
      <c r="J97" s="163">
        <f>J125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104</v>
      </c>
      <c r="E98" s="168"/>
      <c r="F98" s="168"/>
      <c r="G98" s="168"/>
      <c r="H98" s="168"/>
      <c r="I98" s="169"/>
      <c r="J98" s="170">
        <f>J126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105</v>
      </c>
      <c r="E99" s="168"/>
      <c r="F99" s="168"/>
      <c r="G99" s="168"/>
      <c r="H99" s="168"/>
      <c r="I99" s="169"/>
      <c r="J99" s="170">
        <f>J134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106</v>
      </c>
      <c r="E100" s="168"/>
      <c r="F100" s="168"/>
      <c r="G100" s="168"/>
      <c r="H100" s="168"/>
      <c r="I100" s="169"/>
      <c r="J100" s="170">
        <f>J140</f>
        <v>0</v>
      </c>
      <c r="K100" s="166"/>
      <c r="L100" s="171"/>
    </row>
    <row r="101" spans="1:31" s="10" customFormat="1" ht="19.899999999999999" customHeight="1">
      <c r="B101" s="165"/>
      <c r="C101" s="166"/>
      <c r="D101" s="167" t="s">
        <v>107</v>
      </c>
      <c r="E101" s="168"/>
      <c r="F101" s="168"/>
      <c r="G101" s="168"/>
      <c r="H101" s="168"/>
      <c r="I101" s="169"/>
      <c r="J101" s="170">
        <f>J155</f>
        <v>0</v>
      </c>
      <c r="K101" s="166"/>
      <c r="L101" s="171"/>
    </row>
    <row r="102" spans="1:31" s="10" customFormat="1" ht="19.899999999999999" customHeight="1">
      <c r="B102" s="165"/>
      <c r="C102" s="166"/>
      <c r="D102" s="167" t="s">
        <v>108</v>
      </c>
      <c r="E102" s="168"/>
      <c r="F102" s="168"/>
      <c r="G102" s="168"/>
      <c r="H102" s="168"/>
      <c r="I102" s="169"/>
      <c r="J102" s="170">
        <f>J157</f>
        <v>0</v>
      </c>
      <c r="K102" s="166"/>
      <c r="L102" s="171"/>
    </row>
    <row r="103" spans="1:31" s="10" customFormat="1" ht="19.899999999999999" customHeight="1">
      <c r="B103" s="165"/>
      <c r="C103" s="166"/>
      <c r="D103" s="167" t="s">
        <v>109</v>
      </c>
      <c r="E103" s="168"/>
      <c r="F103" s="168"/>
      <c r="G103" s="168"/>
      <c r="H103" s="168"/>
      <c r="I103" s="169"/>
      <c r="J103" s="170">
        <f>J165</f>
        <v>0</v>
      </c>
      <c r="K103" s="166"/>
      <c r="L103" s="171"/>
    </row>
    <row r="104" spans="1:31" s="10" customFormat="1" ht="19.899999999999999" customHeight="1">
      <c r="B104" s="165"/>
      <c r="C104" s="166"/>
      <c r="D104" s="167" t="s">
        <v>110</v>
      </c>
      <c r="E104" s="168"/>
      <c r="F104" s="168"/>
      <c r="G104" s="168"/>
      <c r="H104" s="168"/>
      <c r="I104" s="169"/>
      <c r="J104" s="170">
        <f>J171</f>
        <v>0</v>
      </c>
      <c r="K104" s="166"/>
      <c r="L104" s="171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9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52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111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9" t="str">
        <f>E7</f>
        <v>Hradec Králové SSM - Oprava (zpevněné plochy) SO 101-SO 103</v>
      </c>
      <c r="F114" s="280"/>
      <c r="G114" s="280"/>
      <c r="H114" s="280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96</v>
      </c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31" t="str">
        <f>E9</f>
        <v>SO 103 - SO 103</v>
      </c>
      <c r="F116" s="281"/>
      <c r="G116" s="281"/>
      <c r="H116" s="281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 xml:space="preserve"> </v>
      </c>
      <c r="G118" s="33"/>
      <c r="H118" s="33"/>
      <c r="I118" s="114" t="s">
        <v>22</v>
      </c>
      <c r="J118" s="63" t="str">
        <f>IF(J12="","",J12)</f>
        <v>13. 5. 2020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E15</f>
        <v>Správa železnic, státní organizace</v>
      </c>
      <c r="G120" s="33"/>
      <c r="H120" s="33"/>
      <c r="I120" s="114" t="s">
        <v>31</v>
      </c>
      <c r="J120" s="29" t="str">
        <f>E21</f>
        <v xml:space="preserve">PRODIN a.s.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29</v>
      </c>
      <c r="D121" s="33"/>
      <c r="E121" s="33"/>
      <c r="F121" s="24" t="str">
        <f>IF(E18="","",E18)</f>
        <v>Vyplň údaj</v>
      </c>
      <c r="G121" s="33"/>
      <c r="H121" s="33"/>
      <c r="I121" s="114" t="s">
        <v>35</v>
      </c>
      <c r="J121" s="29" t="str">
        <f>E24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72"/>
      <c r="B123" s="173"/>
      <c r="C123" s="174" t="s">
        <v>112</v>
      </c>
      <c r="D123" s="175" t="s">
        <v>63</v>
      </c>
      <c r="E123" s="175" t="s">
        <v>59</v>
      </c>
      <c r="F123" s="175" t="s">
        <v>60</v>
      </c>
      <c r="G123" s="175" t="s">
        <v>113</v>
      </c>
      <c r="H123" s="175" t="s">
        <v>114</v>
      </c>
      <c r="I123" s="176" t="s">
        <v>115</v>
      </c>
      <c r="J123" s="177" t="s">
        <v>100</v>
      </c>
      <c r="K123" s="178" t="s">
        <v>116</v>
      </c>
      <c r="L123" s="179"/>
      <c r="M123" s="72" t="s">
        <v>1</v>
      </c>
      <c r="N123" s="73" t="s">
        <v>42</v>
      </c>
      <c r="O123" s="73" t="s">
        <v>117</v>
      </c>
      <c r="P123" s="73" t="s">
        <v>118</v>
      </c>
      <c r="Q123" s="73" t="s">
        <v>119</v>
      </c>
      <c r="R123" s="73" t="s">
        <v>120</v>
      </c>
      <c r="S123" s="73" t="s">
        <v>121</v>
      </c>
      <c r="T123" s="74" t="s">
        <v>122</v>
      </c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2"/>
      <c r="AE123" s="172"/>
    </row>
    <row r="124" spans="1:65" s="2" customFormat="1" ht="22.9" customHeight="1">
      <c r="A124" s="31"/>
      <c r="B124" s="32"/>
      <c r="C124" s="79" t="s">
        <v>123</v>
      </c>
      <c r="D124" s="33"/>
      <c r="E124" s="33"/>
      <c r="F124" s="33"/>
      <c r="G124" s="33"/>
      <c r="H124" s="33"/>
      <c r="I124" s="112"/>
      <c r="J124" s="180">
        <f>BK124</f>
        <v>0</v>
      </c>
      <c r="K124" s="33"/>
      <c r="L124" s="36"/>
      <c r="M124" s="75"/>
      <c r="N124" s="181"/>
      <c r="O124" s="76"/>
      <c r="P124" s="182">
        <f>P125</f>
        <v>0</v>
      </c>
      <c r="Q124" s="76"/>
      <c r="R124" s="182">
        <f>R125</f>
        <v>123.30895437000001</v>
      </c>
      <c r="S124" s="76"/>
      <c r="T124" s="183">
        <f>T125</f>
        <v>839.45415000000003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77</v>
      </c>
      <c r="AU124" s="14" t="s">
        <v>102</v>
      </c>
      <c r="BK124" s="184">
        <f>BK125</f>
        <v>0</v>
      </c>
    </row>
    <row r="125" spans="1:65" s="12" customFormat="1" ht="25.9" customHeight="1">
      <c r="B125" s="185"/>
      <c r="C125" s="186"/>
      <c r="D125" s="187" t="s">
        <v>77</v>
      </c>
      <c r="E125" s="188" t="s">
        <v>124</v>
      </c>
      <c r="F125" s="188" t="s">
        <v>125</v>
      </c>
      <c r="G125" s="186"/>
      <c r="H125" s="186"/>
      <c r="I125" s="189"/>
      <c r="J125" s="190">
        <f>BK125</f>
        <v>0</v>
      </c>
      <c r="K125" s="186"/>
      <c r="L125" s="191"/>
      <c r="M125" s="192"/>
      <c r="N125" s="193"/>
      <c r="O125" s="193"/>
      <c r="P125" s="194">
        <f>P126+P134+P140+P155+P157+P165+P171</f>
        <v>0</v>
      </c>
      <c r="Q125" s="193"/>
      <c r="R125" s="194">
        <f>R126+R134+R140+R155+R157+R165+R171</f>
        <v>123.30895437000001</v>
      </c>
      <c r="S125" s="193"/>
      <c r="T125" s="195">
        <f>T126+T134+T140+T155+T157+T165+T171</f>
        <v>839.45415000000003</v>
      </c>
      <c r="AR125" s="196" t="s">
        <v>85</v>
      </c>
      <c r="AT125" s="197" t="s">
        <v>77</v>
      </c>
      <c r="AU125" s="197" t="s">
        <v>78</v>
      </c>
      <c r="AY125" s="196" t="s">
        <v>126</v>
      </c>
      <c r="BK125" s="198">
        <f>BK126+BK134+BK140+BK155+BK157+BK165+BK171</f>
        <v>0</v>
      </c>
    </row>
    <row r="126" spans="1:65" s="12" customFormat="1" ht="22.9" customHeight="1">
      <c r="B126" s="185"/>
      <c r="C126" s="186"/>
      <c r="D126" s="187" t="s">
        <v>77</v>
      </c>
      <c r="E126" s="199" t="s">
        <v>85</v>
      </c>
      <c r="F126" s="199" t="s">
        <v>127</v>
      </c>
      <c r="G126" s="186"/>
      <c r="H126" s="186"/>
      <c r="I126" s="189"/>
      <c r="J126" s="200">
        <f>BK126</f>
        <v>0</v>
      </c>
      <c r="K126" s="186"/>
      <c r="L126" s="191"/>
      <c r="M126" s="192"/>
      <c r="N126" s="193"/>
      <c r="O126" s="193"/>
      <c r="P126" s="194">
        <f>SUM(P127:P133)</f>
        <v>0</v>
      </c>
      <c r="Q126" s="193"/>
      <c r="R126" s="194">
        <f>SUM(R127:R133)</f>
        <v>0</v>
      </c>
      <c r="S126" s="193"/>
      <c r="T126" s="195">
        <f>SUM(T127:T133)</f>
        <v>434.875</v>
      </c>
      <c r="AR126" s="196" t="s">
        <v>85</v>
      </c>
      <c r="AT126" s="197" t="s">
        <v>77</v>
      </c>
      <c r="AU126" s="197" t="s">
        <v>85</v>
      </c>
      <c r="AY126" s="196" t="s">
        <v>126</v>
      </c>
      <c r="BK126" s="198">
        <f>SUM(BK127:BK133)</f>
        <v>0</v>
      </c>
    </row>
    <row r="127" spans="1:65" s="2" customFormat="1" ht="16.5" customHeight="1">
      <c r="A127" s="31"/>
      <c r="B127" s="32"/>
      <c r="C127" s="201" t="s">
        <v>85</v>
      </c>
      <c r="D127" s="201" t="s">
        <v>128</v>
      </c>
      <c r="E127" s="202" t="s">
        <v>330</v>
      </c>
      <c r="F127" s="203" t="s">
        <v>331</v>
      </c>
      <c r="G127" s="204" t="s">
        <v>131</v>
      </c>
      <c r="H127" s="205">
        <v>1225</v>
      </c>
      <c r="I127" s="206"/>
      <c r="J127" s="207">
        <f t="shared" ref="J127:J133" si="0">ROUND(I127*H127,2)</f>
        <v>0</v>
      </c>
      <c r="K127" s="208"/>
      <c r="L127" s="36"/>
      <c r="M127" s="209" t="s">
        <v>1</v>
      </c>
      <c r="N127" s="210" t="s">
        <v>43</v>
      </c>
      <c r="O127" s="68"/>
      <c r="P127" s="211">
        <f t="shared" ref="P127:P133" si="1">O127*H127</f>
        <v>0</v>
      </c>
      <c r="Q127" s="211">
        <v>0</v>
      </c>
      <c r="R127" s="211">
        <f t="shared" ref="R127:R133" si="2">Q127*H127</f>
        <v>0</v>
      </c>
      <c r="S127" s="211">
        <v>0.35499999999999998</v>
      </c>
      <c r="T127" s="212">
        <f t="shared" ref="T127:T133" si="3">S127*H127</f>
        <v>434.875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3" t="s">
        <v>132</v>
      </c>
      <c r="AT127" s="213" t="s">
        <v>128</v>
      </c>
      <c r="AU127" s="213" t="s">
        <v>87</v>
      </c>
      <c r="AY127" s="14" t="s">
        <v>126</v>
      </c>
      <c r="BE127" s="214">
        <f t="shared" ref="BE127:BE133" si="4">IF(N127="základní",J127,0)</f>
        <v>0</v>
      </c>
      <c r="BF127" s="214">
        <f t="shared" ref="BF127:BF133" si="5">IF(N127="snížená",J127,0)</f>
        <v>0</v>
      </c>
      <c r="BG127" s="214">
        <f t="shared" ref="BG127:BG133" si="6">IF(N127="zákl. přenesená",J127,0)</f>
        <v>0</v>
      </c>
      <c r="BH127" s="214">
        <f t="shared" ref="BH127:BH133" si="7">IF(N127="sníž. přenesená",J127,0)</f>
        <v>0</v>
      </c>
      <c r="BI127" s="214">
        <f t="shared" ref="BI127:BI133" si="8">IF(N127="nulová",J127,0)</f>
        <v>0</v>
      </c>
      <c r="BJ127" s="14" t="s">
        <v>85</v>
      </c>
      <c r="BK127" s="214">
        <f t="shared" ref="BK127:BK133" si="9">ROUND(I127*H127,2)</f>
        <v>0</v>
      </c>
      <c r="BL127" s="14" t="s">
        <v>132</v>
      </c>
      <c r="BM127" s="213" t="s">
        <v>332</v>
      </c>
    </row>
    <row r="128" spans="1:65" s="2" customFormat="1" ht="21.75" customHeight="1">
      <c r="A128" s="31"/>
      <c r="B128" s="32"/>
      <c r="C128" s="201" t="s">
        <v>87</v>
      </c>
      <c r="D128" s="201" t="s">
        <v>128</v>
      </c>
      <c r="E128" s="202" t="s">
        <v>134</v>
      </c>
      <c r="F128" s="203" t="s">
        <v>135</v>
      </c>
      <c r="G128" s="204" t="s">
        <v>136</v>
      </c>
      <c r="H128" s="205">
        <v>757.95299999999997</v>
      </c>
      <c r="I128" s="206"/>
      <c r="J128" s="207">
        <f t="shared" si="0"/>
        <v>0</v>
      </c>
      <c r="K128" s="208"/>
      <c r="L128" s="36"/>
      <c r="M128" s="209" t="s">
        <v>1</v>
      </c>
      <c r="N128" s="210" t="s">
        <v>43</v>
      </c>
      <c r="O128" s="68"/>
      <c r="P128" s="211">
        <f t="shared" si="1"/>
        <v>0</v>
      </c>
      <c r="Q128" s="211">
        <v>0</v>
      </c>
      <c r="R128" s="211">
        <f t="shared" si="2"/>
        <v>0</v>
      </c>
      <c r="S128" s="211">
        <v>0</v>
      </c>
      <c r="T128" s="212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3" t="s">
        <v>132</v>
      </c>
      <c r="AT128" s="213" t="s">
        <v>128</v>
      </c>
      <c r="AU128" s="213" t="s">
        <v>87</v>
      </c>
      <c r="AY128" s="14" t="s">
        <v>126</v>
      </c>
      <c r="BE128" s="214">
        <f t="shared" si="4"/>
        <v>0</v>
      </c>
      <c r="BF128" s="214">
        <f t="shared" si="5"/>
        <v>0</v>
      </c>
      <c r="BG128" s="214">
        <f t="shared" si="6"/>
        <v>0</v>
      </c>
      <c r="BH128" s="214">
        <f t="shared" si="7"/>
        <v>0</v>
      </c>
      <c r="BI128" s="214">
        <f t="shared" si="8"/>
        <v>0</v>
      </c>
      <c r="BJ128" s="14" t="s">
        <v>85</v>
      </c>
      <c r="BK128" s="214">
        <f t="shared" si="9"/>
        <v>0</v>
      </c>
      <c r="BL128" s="14" t="s">
        <v>132</v>
      </c>
      <c r="BM128" s="213" t="s">
        <v>333</v>
      </c>
    </row>
    <row r="129" spans="1:65" s="2" customFormat="1" ht="21.75" customHeight="1">
      <c r="A129" s="31"/>
      <c r="B129" s="32"/>
      <c r="C129" s="201" t="s">
        <v>138</v>
      </c>
      <c r="D129" s="201" t="s">
        <v>128</v>
      </c>
      <c r="E129" s="202" t="s">
        <v>134</v>
      </c>
      <c r="F129" s="203" t="s">
        <v>135</v>
      </c>
      <c r="G129" s="204" t="s">
        <v>136</v>
      </c>
      <c r="H129" s="205">
        <v>1617.442</v>
      </c>
      <c r="I129" s="206"/>
      <c r="J129" s="207">
        <f t="shared" si="0"/>
        <v>0</v>
      </c>
      <c r="K129" s="208"/>
      <c r="L129" s="36"/>
      <c r="M129" s="209" t="s">
        <v>1</v>
      </c>
      <c r="N129" s="210" t="s">
        <v>43</v>
      </c>
      <c r="O129" s="68"/>
      <c r="P129" s="211">
        <f t="shared" si="1"/>
        <v>0</v>
      </c>
      <c r="Q129" s="211">
        <v>0</v>
      </c>
      <c r="R129" s="211">
        <f t="shared" si="2"/>
        <v>0</v>
      </c>
      <c r="S129" s="211">
        <v>0</v>
      </c>
      <c r="T129" s="212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3" t="s">
        <v>132</v>
      </c>
      <c r="AT129" s="213" t="s">
        <v>128</v>
      </c>
      <c r="AU129" s="213" t="s">
        <v>87</v>
      </c>
      <c r="AY129" s="14" t="s">
        <v>126</v>
      </c>
      <c r="BE129" s="214">
        <f t="shared" si="4"/>
        <v>0</v>
      </c>
      <c r="BF129" s="214">
        <f t="shared" si="5"/>
        <v>0</v>
      </c>
      <c r="BG129" s="214">
        <f t="shared" si="6"/>
        <v>0</v>
      </c>
      <c r="BH129" s="214">
        <f t="shared" si="7"/>
        <v>0</v>
      </c>
      <c r="BI129" s="214">
        <f t="shared" si="8"/>
        <v>0</v>
      </c>
      <c r="BJ129" s="14" t="s">
        <v>85</v>
      </c>
      <c r="BK129" s="214">
        <f t="shared" si="9"/>
        <v>0</v>
      </c>
      <c r="BL129" s="14" t="s">
        <v>132</v>
      </c>
      <c r="BM129" s="213" t="s">
        <v>334</v>
      </c>
    </row>
    <row r="130" spans="1:65" s="2" customFormat="1" ht="21.75" customHeight="1">
      <c r="A130" s="31"/>
      <c r="B130" s="32"/>
      <c r="C130" s="201" t="s">
        <v>132</v>
      </c>
      <c r="D130" s="201" t="s">
        <v>128</v>
      </c>
      <c r="E130" s="202" t="s">
        <v>140</v>
      </c>
      <c r="F130" s="203" t="s">
        <v>141</v>
      </c>
      <c r="G130" s="204" t="s">
        <v>136</v>
      </c>
      <c r="H130" s="205">
        <v>104.944</v>
      </c>
      <c r="I130" s="206"/>
      <c r="J130" s="207">
        <f t="shared" si="0"/>
        <v>0</v>
      </c>
      <c r="K130" s="208"/>
      <c r="L130" s="36"/>
      <c r="M130" s="209" t="s">
        <v>1</v>
      </c>
      <c r="N130" s="210" t="s">
        <v>43</v>
      </c>
      <c r="O130" s="68"/>
      <c r="P130" s="211">
        <f t="shared" si="1"/>
        <v>0</v>
      </c>
      <c r="Q130" s="211">
        <v>0</v>
      </c>
      <c r="R130" s="211">
        <f t="shared" si="2"/>
        <v>0</v>
      </c>
      <c r="S130" s="211">
        <v>0</v>
      </c>
      <c r="T130" s="212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3" t="s">
        <v>132</v>
      </c>
      <c r="AT130" s="213" t="s">
        <v>128</v>
      </c>
      <c r="AU130" s="213" t="s">
        <v>87</v>
      </c>
      <c r="AY130" s="14" t="s">
        <v>126</v>
      </c>
      <c r="BE130" s="214">
        <f t="shared" si="4"/>
        <v>0</v>
      </c>
      <c r="BF130" s="214">
        <f t="shared" si="5"/>
        <v>0</v>
      </c>
      <c r="BG130" s="214">
        <f t="shared" si="6"/>
        <v>0</v>
      </c>
      <c r="BH130" s="214">
        <f t="shared" si="7"/>
        <v>0</v>
      </c>
      <c r="BI130" s="214">
        <f t="shared" si="8"/>
        <v>0</v>
      </c>
      <c r="BJ130" s="14" t="s">
        <v>85</v>
      </c>
      <c r="BK130" s="214">
        <f t="shared" si="9"/>
        <v>0</v>
      </c>
      <c r="BL130" s="14" t="s">
        <v>132</v>
      </c>
      <c r="BM130" s="213" t="s">
        <v>335</v>
      </c>
    </row>
    <row r="131" spans="1:65" s="2" customFormat="1" ht="21.75" customHeight="1">
      <c r="A131" s="31"/>
      <c r="B131" s="32"/>
      <c r="C131" s="201" t="s">
        <v>143</v>
      </c>
      <c r="D131" s="201" t="s">
        <v>128</v>
      </c>
      <c r="E131" s="202" t="s">
        <v>144</v>
      </c>
      <c r="F131" s="203" t="s">
        <v>145</v>
      </c>
      <c r="G131" s="204" t="s">
        <v>136</v>
      </c>
      <c r="H131" s="205">
        <v>2650.0030000000002</v>
      </c>
      <c r="I131" s="206"/>
      <c r="J131" s="207">
        <f t="shared" si="0"/>
        <v>0</v>
      </c>
      <c r="K131" s="208"/>
      <c r="L131" s="36"/>
      <c r="M131" s="209" t="s">
        <v>1</v>
      </c>
      <c r="N131" s="210" t="s">
        <v>43</v>
      </c>
      <c r="O131" s="68"/>
      <c r="P131" s="211">
        <f t="shared" si="1"/>
        <v>0</v>
      </c>
      <c r="Q131" s="211">
        <v>0</v>
      </c>
      <c r="R131" s="211">
        <f t="shared" si="2"/>
        <v>0</v>
      </c>
      <c r="S131" s="211">
        <v>0</v>
      </c>
      <c r="T131" s="212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3" t="s">
        <v>132</v>
      </c>
      <c r="AT131" s="213" t="s">
        <v>128</v>
      </c>
      <c r="AU131" s="213" t="s">
        <v>87</v>
      </c>
      <c r="AY131" s="14" t="s">
        <v>126</v>
      </c>
      <c r="BE131" s="214">
        <f t="shared" si="4"/>
        <v>0</v>
      </c>
      <c r="BF131" s="214">
        <f t="shared" si="5"/>
        <v>0</v>
      </c>
      <c r="BG131" s="214">
        <f t="shared" si="6"/>
        <v>0</v>
      </c>
      <c r="BH131" s="214">
        <f t="shared" si="7"/>
        <v>0</v>
      </c>
      <c r="BI131" s="214">
        <f t="shared" si="8"/>
        <v>0</v>
      </c>
      <c r="BJ131" s="14" t="s">
        <v>85</v>
      </c>
      <c r="BK131" s="214">
        <f t="shared" si="9"/>
        <v>0</v>
      </c>
      <c r="BL131" s="14" t="s">
        <v>132</v>
      </c>
      <c r="BM131" s="213" t="s">
        <v>336</v>
      </c>
    </row>
    <row r="132" spans="1:65" s="2" customFormat="1" ht="21.75" customHeight="1">
      <c r="A132" s="31"/>
      <c r="B132" s="32"/>
      <c r="C132" s="201" t="s">
        <v>147</v>
      </c>
      <c r="D132" s="201" t="s">
        <v>128</v>
      </c>
      <c r="E132" s="202" t="s">
        <v>148</v>
      </c>
      <c r="F132" s="203" t="s">
        <v>149</v>
      </c>
      <c r="G132" s="204" t="s">
        <v>150</v>
      </c>
      <c r="H132" s="205">
        <v>4770.0050000000001</v>
      </c>
      <c r="I132" s="206"/>
      <c r="J132" s="207">
        <f t="shared" si="0"/>
        <v>0</v>
      </c>
      <c r="K132" s="208"/>
      <c r="L132" s="36"/>
      <c r="M132" s="209" t="s">
        <v>1</v>
      </c>
      <c r="N132" s="210" t="s">
        <v>43</v>
      </c>
      <c r="O132" s="68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3" t="s">
        <v>132</v>
      </c>
      <c r="AT132" s="213" t="s">
        <v>128</v>
      </c>
      <c r="AU132" s="213" t="s">
        <v>87</v>
      </c>
      <c r="AY132" s="14" t="s">
        <v>126</v>
      </c>
      <c r="BE132" s="214">
        <f t="shared" si="4"/>
        <v>0</v>
      </c>
      <c r="BF132" s="214">
        <f t="shared" si="5"/>
        <v>0</v>
      </c>
      <c r="BG132" s="214">
        <f t="shared" si="6"/>
        <v>0</v>
      </c>
      <c r="BH132" s="214">
        <f t="shared" si="7"/>
        <v>0</v>
      </c>
      <c r="BI132" s="214">
        <f t="shared" si="8"/>
        <v>0</v>
      </c>
      <c r="BJ132" s="14" t="s">
        <v>85</v>
      </c>
      <c r="BK132" s="214">
        <f t="shared" si="9"/>
        <v>0</v>
      </c>
      <c r="BL132" s="14" t="s">
        <v>132</v>
      </c>
      <c r="BM132" s="213" t="s">
        <v>337</v>
      </c>
    </row>
    <row r="133" spans="1:65" s="2" customFormat="1" ht="21.75" customHeight="1">
      <c r="A133" s="31"/>
      <c r="B133" s="32"/>
      <c r="C133" s="201" t="s">
        <v>152</v>
      </c>
      <c r="D133" s="201" t="s">
        <v>128</v>
      </c>
      <c r="E133" s="202" t="s">
        <v>153</v>
      </c>
      <c r="F133" s="203" t="s">
        <v>154</v>
      </c>
      <c r="G133" s="204" t="s">
        <v>131</v>
      </c>
      <c r="H133" s="205">
        <v>3789.7629999999999</v>
      </c>
      <c r="I133" s="206"/>
      <c r="J133" s="207">
        <f t="shared" si="0"/>
        <v>0</v>
      </c>
      <c r="K133" s="208"/>
      <c r="L133" s="36"/>
      <c r="M133" s="209" t="s">
        <v>1</v>
      </c>
      <c r="N133" s="210" t="s">
        <v>43</v>
      </c>
      <c r="O133" s="68"/>
      <c r="P133" s="211">
        <f t="shared" si="1"/>
        <v>0</v>
      </c>
      <c r="Q133" s="211">
        <v>0</v>
      </c>
      <c r="R133" s="211">
        <f t="shared" si="2"/>
        <v>0</v>
      </c>
      <c r="S133" s="211">
        <v>0</v>
      </c>
      <c r="T133" s="212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3" t="s">
        <v>132</v>
      </c>
      <c r="AT133" s="213" t="s">
        <v>128</v>
      </c>
      <c r="AU133" s="213" t="s">
        <v>87</v>
      </c>
      <c r="AY133" s="14" t="s">
        <v>126</v>
      </c>
      <c r="BE133" s="214">
        <f t="shared" si="4"/>
        <v>0</v>
      </c>
      <c r="BF133" s="214">
        <f t="shared" si="5"/>
        <v>0</v>
      </c>
      <c r="BG133" s="214">
        <f t="shared" si="6"/>
        <v>0</v>
      </c>
      <c r="BH133" s="214">
        <f t="shared" si="7"/>
        <v>0</v>
      </c>
      <c r="BI133" s="214">
        <f t="shared" si="8"/>
        <v>0</v>
      </c>
      <c r="BJ133" s="14" t="s">
        <v>85</v>
      </c>
      <c r="BK133" s="214">
        <f t="shared" si="9"/>
        <v>0</v>
      </c>
      <c r="BL133" s="14" t="s">
        <v>132</v>
      </c>
      <c r="BM133" s="213" t="s">
        <v>338</v>
      </c>
    </row>
    <row r="134" spans="1:65" s="12" customFormat="1" ht="22.9" customHeight="1">
      <c r="B134" s="185"/>
      <c r="C134" s="186"/>
      <c r="D134" s="187" t="s">
        <v>77</v>
      </c>
      <c r="E134" s="199" t="s">
        <v>87</v>
      </c>
      <c r="F134" s="199" t="s">
        <v>156</v>
      </c>
      <c r="G134" s="186"/>
      <c r="H134" s="186"/>
      <c r="I134" s="189"/>
      <c r="J134" s="200">
        <f>BK134</f>
        <v>0</v>
      </c>
      <c r="K134" s="186"/>
      <c r="L134" s="191"/>
      <c r="M134" s="192"/>
      <c r="N134" s="193"/>
      <c r="O134" s="193"/>
      <c r="P134" s="194">
        <f>SUM(P135:P139)</f>
        <v>0</v>
      </c>
      <c r="Q134" s="193"/>
      <c r="R134" s="194">
        <f>SUM(R135:R139)</f>
        <v>0</v>
      </c>
      <c r="S134" s="193"/>
      <c r="T134" s="195">
        <f>SUM(T135:T139)</f>
        <v>0</v>
      </c>
      <c r="AR134" s="196" t="s">
        <v>85</v>
      </c>
      <c r="AT134" s="197" t="s">
        <v>77</v>
      </c>
      <c r="AU134" s="197" t="s">
        <v>85</v>
      </c>
      <c r="AY134" s="196" t="s">
        <v>126</v>
      </c>
      <c r="BK134" s="198">
        <f>SUM(BK135:BK139)</f>
        <v>0</v>
      </c>
    </row>
    <row r="135" spans="1:65" s="2" customFormat="1" ht="21.75" customHeight="1">
      <c r="A135" s="31"/>
      <c r="B135" s="32"/>
      <c r="C135" s="201" t="s">
        <v>157</v>
      </c>
      <c r="D135" s="201" t="s">
        <v>128</v>
      </c>
      <c r="E135" s="202" t="s">
        <v>158</v>
      </c>
      <c r="F135" s="203" t="s">
        <v>159</v>
      </c>
      <c r="G135" s="204" t="s">
        <v>136</v>
      </c>
      <c r="H135" s="205">
        <v>111.503</v>
      </c>
      <c r="I135" s="206"/>
      <c r="J135" s="207">
        <f>ROUND(I135*H135,2)</f>
        <v>0</v>
      </c>
      <c r="K135" s="208"/>
      <c r="L135" s="36"/>
      <c r="M135" s="209" t="s">
        <v>1</v>
      </c>
      <c r="N135" s="210" t="s">
        <v>43</v>
      </c>
      <c r="O135" s="68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3" t="s">
        <v>132</v>
      </c>
      <c r="AT135" s="213" t="s">
        <v>128</v>
      </c>
      <c r="AU135" s="213" t="s">
        <v>87</v>
      </c>
      <c r="AY135" s="14" t="s">
        <v>126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4" t="s">
        <v>85</v>
      </c>
      <c r="BK135" s="214">
        <f>ROUND(I135*H135,2)</f>
        <v>0</v>
      </c>
      <c r="BL135" s="14" t="s">
        <v>132</v>
      </c>
      <c r="BM135" s="213" t="s">
        <v>339</v>
      </c>
    </row>
    <row r="136" spans="1:65" s="2" customFormat="1" ht="21.75" customHeight="1">
      <c r="A136" s="31"/>
      <c r="B136" s="32"/>
      <c r="C136" s="201" t="s">
        <v>161</v>
      </c>
      <c r="D136" s="201" t="s">
        <v>128</v>
      </c>
      <c r="E136" s="202" t="s">
        <v>162</v>
      </c>
      <c r="F136" s="203" t="s">
        <v>163</v>
      </c>
      <c r="G136" s="204" t="s">
        <v>131</v>
      </c>
      <c r="H136" s="205">
        <v>608.04600000000005</v>
      </c>
      <c r="I136" s="206"/>
      <c r="J136" s="207">
        <f>ROUND(I136*H136,2)</f>
        <v>0</v>
      </c>
      <c r="K136" s="208"/>
      <c r="L136" s="36"/>
      <c r="M136" s="209" t="s">
        <v>1</v>
      </c>
      <c r="N136" s="210" t="s">
        <v>43</v>
      </c>
      <c r="O136" s="68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3" t="s">
        <v>132</v>
      </c>
      <c r="AT136" s="213" t="s">
        <v>128</v>
      </c>
      <c r="AU136" s="213" t="s">
        <v>87</v>
      </c>
      <c r="AY136" s="14" t="s">
        <v>126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85</v>
      </c>
      <c r="BK136" s="214">
        <f>ROUND(I136*H136,2)</f>
        <v>0</v>
      </c>
      <c r="BL136" s="14" t="s">
        <v>132</v>
      </c>
      <c r="BM136" s="213" t="s">
        <v>340</v>
      </c>
    </row>
    <row r="137" spans="1:65" s="2" customFormat="1" ht="21.75" customHeight="1">
      <c r="A137" s="31"/>
      <c r="B137" s="32"/>
      <c r="C137" s="215" t="s">
        <v>165</v>
      </c>
      <c r="D137" s="215" t="s">
        <v>166</v>
      </c>
      <c r="E137" s="216" t="s">
        <v>167</v>
      </c>
      <c r="F137" s="217" t="s">
        <v>168</v>
      </c>
      <c r="G137" s="218" t="s">
        <v>131</v>
      </c>
      <c r="H137" s="219">
        <v>4960.9679999999998</v>
      </c>
      <c r="I137" s="220"/>
      <c r="J137" s="221">
        <f>ROUND(I137*H137,2)</f>
        <v>0</v>
      </c>
      <c r="K137" s="222"/>
      <c r="L137" s="223"/>
      <c r="M137" s="224" t="s">
        <v>1</v>
      </c>
      <c r="N137" s="225" t="s">
        <v>43</v>
      </c>
      <c r="O137" s="68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3" t="s">
        <v>157</v>
      </c>
      <c r="AT137" s="213" t="s">
        <v>166</v>
      </c>
      <c r="AU137" s="213" t="s">
        <v>87</v>
      </c>
      <c r="AY137" s="14" t="s">
        <v>126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85</v>
      </c>
      <c r="BK137" s="214">
        <f>ROUND(I137*H137,2)</f>
        <v>0</v>
      </c>
      <c r="BL137" s="14" t="s">
        <v>132</v>
      </c>
      <c r="BM137" s="213" t="s">
        <v>341</v>
      </c>
    </row>
    <row r="138" spans="1:65" s="2" customFormat="1" ht="21.75" customHeight="1">
      <c r="A138" s="31"/>
      <c r="B138" s="32"/>
      <c r="C138" s="201" t="s">
        <v>170</v>
      </c>
      <c r="D138" s="201" t="s">
        <v>128</v>
      </c>
      <c r="E138" s="202" t="s">
        <v>171</v>
      </c>
      <c r="F138" s="203" t="s">
        <v>172</v>
      </c>
      <c r="G138" s="204" t="s">
        <v>131</v>
      </c>
      <c r="H138" s="205">
        <v>3899.9839999999999</v>
      </c>
      <c r="I138" s="206"/>
      <c r="J138" s="207">
        <f>ROUND(I138*H138,2)</f>
        <v>0</v>
      </c>
      <c r="K138" s="208"/>
      <c r="L138" s="36"/>
      <c r="M138" s="209" t="s">
        <v>1</v>
      </c>
      <c r="N138" s="210" t="s">
        <v>43</v>
      </c>
      <c r="O138" s="68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3" t="s">
        <v>132</v>
      </c>
      <c r="AT138" s="213" t="s">
        <v>128</v>
      </c>
      <c r="AU138" s="213" t="s">
        <v>87</v>
      </c>
      <c r="AY138" s="14" t="s">
        <v>126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85</v>
      </c>
      <c r="BK138" s="214">
        <f>ROUND(I138*H138,2)</f>
        <v>0</v>
      </c>
      <c r="BL138" s="14" t="s">
        <v>132</v>
      </c>
      <c r="BM138" s="213" t="s">
        <v>342</v>
      </c>
    </row>
    <row r="139" spans="1:65" s="2" customFormat="1" ht="21.75" customHeight="1">
      <c r="A139" s="31"/>
      <c r="B139" s="32"/>
      <c r="C139" s="201" t="s">
        <v>174</v>
      </c>
      <c r="D139" s="201" t="s">
        <v>128</v>
      </c>
      <c r="E139" s="202" t="s">
        <v>175</v>
      </c>
      <c r="F139" s="203" t="s">
        <v>176</v>
      </c>
      <c r="G139" s="204" t="s">
        <v>136</v>
      </c>
      <c r="H139" s="205">
        <v>757.95299999999997</v>
      </c>
      <c r="I139" s="206"/>
      <c r="J139" s="207">
        <f>ROUND(I139*H139,2)</f>
        <v>0</v>
      </c>
      <c r="K139" s="208"/>
      <c r="L139" s="36"/>
      <c r="M139" s="209" t="s">
        <v>1</v>
      </c>
      <c r="N139" s="210" t="s">
        <v>43</v>
      </c>
      <c r="O139" s="68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3" t="s">
        <v>132</v>
      </c>
      <c r="AT139" s="213" t="s">
        <v>128</v>
      </c>
      <c r="AU139" s="213" t="s">
        <v>87</v>
      </c>
      <c r="AY139" s="14" t="s">
        <v>126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85</v>
      </c>
      <c r="BK139" s="214">
        <f>ROUND(I139*H139,2)</f>
        <v>0</v>
      </c>
      <c r="BL139" s="14" t="s">
        <v>132</v>
      </c>
      <c r="BM139" s="213" t="s">
        <v>343</v>
      </c>
    </row>
    <row r="140" spans="1:65" s="12" customFormat="1" ht="22.9" customHeight="1">
      <c r="B140" s="185"/>
      <c r="C140" s="186"/>
      <c r="D140" s="187" t="s">
        <v>77</v>
      </c>
      <c r="E140" s="199" t="s">
        <v>143</v>
      </c>
      <c r="F140" s="199" t="s">
        <v>178</v>
      </c>
      <c r="G140" s="186"/>
      <c r="H140" s="186"/>
      <c r="I140" s="189"/>
      <c r="J140" s="200">
        <f>BK140</f>
        <v>0</v>
      </c>
      <c r="K140" s="186"/>
      <c r="L140" s="191"/>
      <c r="M140" s="192"/>
      <c r="N140" s="193"/>
      <c r="O140" s="193"/>
      <c r="P140" s="194">
        <f>SUM(P141:P154)</f>
        <v>0</v>
      </c>
      <c r="Q140" s="193"/>
      <c r="R140" s="194">
        <f>SUM(R141:R154)</f>
        <v>69.631735500000005</v>
      </c>
      <c r="S140" s="193"/>
      <c r="T140" s="195">
        <f>SUM(T141:T154)</f>
        <v>0</v>
      </c>
      <c r="AR140" s="196" t="s">
        <v>85</v>
      </c>
      <c r="AT140" s="197" t="s">
        <v>77</v>
      </c>
      <c r="AU140" s="197" t="s">
        <v>85</v>
      </c>
      <c r="AY140" s="196" t="s">
        <v>126</v>
      </c>
      <c r="BK140" s="198">
        <f>SUM(BK141:BK154)</f>
        <v>0</v>
      </c>
    </row>
    <row r="141" spans="1:65" s="2" customFormat="1" ht="16.5" customHeight="1">
      <c r="A141" s="31"/>
      <c r="B141" s="32"/>
      <c r="C141" s="201" t="s">
        <v>179</v>
      </c>
      <c r="D141" s="201" t="s">
        <v>128</v>
      </c>
      <c r="E141" s="202" t="s">
        <v>180</v>
      </c>
      <c r="F141" s="203" t="s">
        <v>181</v>
      </c>
      <c r="G141" s="204" t="s">
        <v>131</v>
      </c>
      <c r="H141" s="205">
        <v>657.02</v>
      </c>
      <c r="I141" s="206"/>
      <c r="J141" s="207">
        <f t="shared" ref="J141:J154" si="10">ROUND(I141*H141,2)</f>
        <v>0</v>
      </c>
      <c r="K141" s="208"/>
      <c r="L141" s="36"/>
      <c r="M141" s="209" t="s">
        <v>1</v>
      </c>
      <c r="N141" s="210" t="s">
        <v>43</v>
      </c>
      <c r="O141" s="68"/>
      <c r="P141" s="211">
        <f t="shared" ref="P141:P154" si="11">O141*H141</f>
        <v>0</v>
      </c>
      <c r="Q141" s="211">
        <v>0</v>
      </c>
      <c r="R141" s="211">
        <f t="shared" ref="R141:R154" si="12">Q141*H141</f>
        <v>0</v>
      </c>
      <c r="S141" s="211">
        <v>0</v>
      </c>
      <c r="T141" s="212">
        <f t="shared" ref="T141:T154" si="13"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3" t="s">
        <v>132</v>
      </c>
      <c r="AT141" s="213" t="s">
        <v>128</v>
      </c>
      <c r="AU141" s="213" t="s">
        <v>87</v>
      </c>
      <c r="AY141" s="14" t="s">
        <v>126</v>
      </c>
      <c r="BE141" s="214">
        <f t="shared" ref="BE141:BE154" si="14">IF(N141="základní",J141,0)</f>
        <v>0</v>
      </c>
      <c r="BF141" s="214">
        <f t="shared" ref="BF141:BF154" si="15">IF(N141="snížená",J141,0)</f>
        <v>0</v>
      </c>
      <c r="BG141" s="214">
        <f t="shared" ref="BG141:BG154" si="16">IF(N141="zákl. přenesená",J141,0)</f>
        <v>0</v>
      </c>
      <c r="BH141" s="214">
        <f t="shared" ref="BH141:BH154" si="17">IF(N141="sníž. přenesená",J141,0)</f>
        <v>0</v>
      </c>
      <c r="BI141" s="214">
        <f t="shared" ref="BI141:BI154" si="18">IF(N141="nulová",J141,0)</f>
        <v>0</v>
      </c>
      <c r="BJ141" s="14" t="s">
        <v>85</v>
      </c>
      <c r="BK141" s="214">
        <f t="shared" ref="BK141:BK154" si="19">ROUND(I141*H141,2)</f>
        <v>0</v>
      </c>
      <c r="BL141" s="14" t="s">
        <v>132</v>
      </c>
      <c r="BM141" s="213" t="s">
        <v>344</v>
      </c>
    </row>
    <row r="142" spans="1:65" s="2" customFormat="1" ht="16.5" customHeight="1">
      <c r="A142" s="31"/>
      <c r="B142" s="32"/>
      <c r="C142" s="201" t="s">
        <v>183</v>
      </c>
      <c r="D142" s="201" t="s">
        <v>128</v>
      </c>
      <c r="E142" s="202" t="s">
        <v>184</v>
      </c>
      <c r="F142" s="203" t="s">
        <v>185</v>
      </c>
      <c r="G142" s="204" t="s">
        <v>131</v>
      </c>
      <c r="H142" s="205">
        <v>657.02</v>
      </c>
      <c r="I142" s="206"/>
      <c r="J142" s="207">
        <f t="shared" si="10"/>
        <v>0</v>
      </c>
      <c r="K142" s="208"/>
      <c r="L142" s="36"/>
      <c r="M142" s="209" t="s">
        <v>1</v>
      </c>
      <c r="N142" s="210" t="s">
        <v>43</v>
      </c>
      <c r="O142" s="68"/>
      <c r="P142" s="211">
        <f t="shared" si="11"/>
        <v>0</v>
      </c>
      <c r="Q142" s="211">
        <v>0</v>
      </c>
      <c r="R142" s="211">
        <f t="shared" si="12"/>
        <v>0</v>
      </c>
      <c r="S142" s="211">
        <v>0</v>
      </c>
      <c r="T142" s="212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3" t="s">
        <v>132</v>
      </c>
      <c r="AT142" s="213" t="s">
        <v>128</v>
      </c>
      <c r="AU142" s="213" t="s">
        <v>87</v>
      </c>
      <c r="AY142" s="14" t="s">
        <v>126</v>
      </c>
      <c r="BE142" s="214">
        <f t="shared" si="14"/>
        <v>0</v>
      </c>
      <c r="BF142" s="214">
        <f t="shared" si="15"/>
        <v>0</v>
      </c>
      <c r="BG142" s="214">
        <f t="shared" si="16"/>
        <v>0</v>
      </c>
      <c r="BH142" s="214">
        <f t="shared" si="17"/>
        <v>0</v>
      </c>
      <c r="BI142" s="214">
        <f t="shared" si="18"/>
        <v>0</v>
      </c>
      <c r="BJ142" s="14" t="s">
        <v>85</v>
      </c>
      <c r="BK142" s="214">
        <f t="shared" si="19"/>
        <v>0</v>
      </c>
      <c r="BL142" s="14" t="s">
        <v>132</v>
      </c>
      <c r="BM142" s="213" t="s">
        <v>345</v>
      </c>
    </row>
    <row r="143" spans="1:65" s="2" customFormat="1" ht="16.5" customHeight="1">
      <c r="A143" s="31"/>
      <c r="B143" s="32"/>
      <c r="C143" s="201" t="s">
        <v>8</v>
      </c>
      <c r="D143" s="201" t="s">
        <v>128</v>
      </c>
      <c r="E143" s="202" t="s">
        <v>187</v>
      </c>
      <c r="F143" s="203" t="s">
        <v>188</v>
      </c>
      <c r="G143" s="204" t="s">
        <v>131</v>
      </c>
      <c r="H143" s="205">
        <v>3147.143</v>
      </c>
      <c r="I143" s="206"/>
      <c r="J143" s="207">
        <f t="shared" si="10"/>
        <v>0</v>
      </c>
      <c r="K143" s="208"/>
      <c r="L143" s="36"/>
      <c r="M143" s="209" t="s">
        <v>1</v>
      </c>
      <c r="N143" s="210" t="s">
        <v>43</v>
      </c>
      <c r="O143" s="68"/>
      <c r="P143" s="211">
        <f t="shared" si="11"/>
        <v>0</v>
      </c>
      <c r="Q143" s="211">
        <v>0</v>
      </c>
      <c r="R143" s="211">
        <f t="shared" si="12"/>
        <v>0</v>
      </c>
      <c r="S143" s="211">
        <v>0</v>
      </c>
      <c r="T143" s="212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3" t="s">
        <v>132</v>
      </c>
      <c r="AT143" s="213" t="s">
        <v>128</v>
      </c>
      <c r="AU143" s="213" t="s">
        <v>87</v>
      </c>
      <c r="AY143" s="14" t="s">
        <v>126</v>
      </c>
      <c r="BE143" s="214">
        <f t="shared" si="14"/>
        <v>0</v>
      </c>
      <c r="BF143" s="214">
        <f t="shared" si="15"/>
        <v>0</v>
      </c>
      <c r="BG143" s="214">
        <f t="shared" si="16"/>
        <v>0</v>
      </c>
      <c r="BH143" s="214">
        <f t="shared" si="17"/>
        <v>0</v>
      </c>
      <c r="BI143" s="214">
        <f t="shared" si="18"/>
        <v>0</v>
      </c>
      <c r="BJ143" s="14" t="s">
        <v>85</v>
      </c>
      <c r="BK143" s="214">
        <f t="shared" si="19"/>
        <v>0</v>
      </c>
      <c r="BL143" s="14" t="s">
        <v>132</v>
      </c>
      <c r="BM143" s="213" t="s">
        <v>346</v>
      </c>
    </row>
    <row r="144" spans="1:65" s="2" customFormat="1" ht="16.5" customHeight="1">
      <c r="A144" s="31"/>
      <c r="B144" s="32"/>
      <c r="C144" s="201" t="s">
        <v>190</v>
      </c>
      <c r="D144" s="201" t="s">
        <v>128</v>
      </c>
      <c r="E144" s="202" t="s">
        <v>191</v>
      </c>
      <c r="F144" s="203" t="s">
        <v>192</v>
      </c>
      <c r="G144" s="204" t="s">
        <v>131</v>
      </c>
      <c r="H144" s="205">
        <v>657.02</v>
      </c>
      <c r="I144" s="206"/>
      <c r="J144" s="207">
        <f t="shared" si="10"/>
        <v>0</v>
      </c>
      <c r="K144" s="208"/>
      <c r="L144" s="36"/>
      <c r="M144" s="209" t="s">
        <v>1</v>
      </c>
      <c r="N144" s="210" t="s">
        <v>43</v>
      </c>
      <c r="O144" s="68"/>
      <c r="P144" s="211">
        <f t="shared" si="11"/>
        <v>0</v>
      </c>
      <c r="Q144" s="211">
        <v>0</v>
      </c>
      <c r="R144" s="211">
        <f t="shared" si="12"/>
        <v>0</v>
      </c>
      <c r="S144" s="211">
        <v>0</v>
      </c>
      <c r="T144" s="212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3" t="s">
        <v>132</v>
      </c>
      <c r="AT144" s="213" t="s">
        <v>128</v>
      </c>
      <c r="AU144" s="213" t="s">
        <v>87</v>
      </c>
      <c r="AY144" s="14" t="s">
        <v>126</v>
      </c>
      <c r="BE144" s="214">
        <f t="shared" si="14"/>
        <v>0</v>
      </c>
      <c r="BF144" s="214">
        <f t="shared" si="15"/>
        <v>0</v>
      </c>
      <c r="BG144" s="214">
        <f t="shared" si="16"/>
        <v>0</v>
      </c>
      <c r="BH144" s="214">
        <f t="shared" si="17"/>
        <v>0</v>
      </c>
      <c r="BI144" s="214">
        <f t="shared" si="18"/>
        <v>0</v>
      </c>
      <c r="BJ144" s="14" t="s">
        <v>85</v>
      </c>
      <c r="BK144" s="214">
        <f t="shared" si="19"/>
        <v>0</v>
      </c>
      <c r="BL144" s="14" t="s">
        <v>132</v>
      </c>
      <c r="BM144" s="213" t="s">
        <v>347</v>
      </c>
    </row>
    <row r="145" spans="1:65" s="2" customFormat="1" ht="21.75" customHeight="1">
      <c r="A145" s="31"/>
      <c r="B145" s="32"/>
      <c r="C145" s="201" t="s">
        <v>194</v>
      </c>
      <c r="D145" s="201" t="s">
        <v>128</v>
      </c>
      <c r="E145" s="202" t="s">
        <v>195</v>
      </c>
      <c r="F145" s="203" t="s">
        <v>196</v>
      </c>
      <c r="G145" s="204" t="s">
        <v>131</v>
      </c>
      <c r="H145" s="205">
        <v>2003.0630000000001</v>
      </c>
      <c r="I145" s="206"/>
      <c r="J145" s="207">
        <f t="shared" si="10"/>
        <v>0</v>
      </c>
      <c r="K145" s="208"/>
      <c r="L145" s="36"/>
      <c r="M145" s="209" t="s">
        <v>1</v>
      </c>
      <c r="N145" s="210" t="s">
        <v>43</v>
      </c>
      <c r="O145" s="68"/>
      <c r="P145" s="211">
        <f t="shared" si="11"/>
        <v>0</v>
      </c>
      <c r="Q145" s="211">
        <v>0</v>
      </c>
      <c r="R145" s="211">
        <f t="shared" si="12"/>
        <v>0</v>
      </c>
      <c r="S145" s="211">
        <v>0</v>
      </c>
      <c r="T145" s="212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3" t="s">
        <v>132</v>
      </c>
      <c r="AT145" s="213" t="s">
        <v>128</v>
      </c>
      <c r="AU145" s="213" t="s">
        <v>87</v>
      </c>
      <c r="AY145" s="14" t="s">
        <v>126</v>
      </c>
      <c r="BE145" s="214">
        <f t="shared" si="14"/>
        <v>0</v>
      </c>
      <c r="BF145" s="214">
        <f t="shared" si="15"/>
        <v>0</v>
      </c>
      <c r="BG145" s="214">
        <f t="shared" si="16"/>
        <v>0</v>
      </c>
      <c r="BH145" s="214">
        <f t="shared" si="17"/>
        <v>0</v>
      </c>
      <c r="BI145" s="214">
        <f t="shared" si="18"/>
        <v>0</v>
      </c>
      <c r="BJ145" s="14" t="s">
        <v>85</v>
      </c>
      <c r="BK145" s="214">
        <f t="shared" si="19"/>
        <v>0</v>
      </c>
      <c r="BL145" s="14" t="s">
        <v>132</v>
      </c>
      <c r="BM145" s="213" t="s">
        <v>348</v>
      </c>
    </row>
    <row r="146" spans="1:65" s="2" customFormat="1" ht="21.75" customHeight="1">
      <c r="A146" s="31"/>
      <c r="B146" s="32"/>
      <c r="C146" s="201" t="s">
        <v>198</v>
      </c>
      <c r="D146" s="201" t="s">
        <v>128</v>
      </c>
      <c r="E146" s="202" t="s">
        <v>199</v>
      </c>
      <c r="F146" s="203" t="s">
        <v>200</v>
      </c>
      <c r="G146" s="204" t="s">
        <v>131</v>
      </c>
      <c r="H146" s="205">
        <v>2003.0630000000001</v>
      </c>
      <c r="I146" s="206"/>
      <c r="J146" s="207">
        <f t="shared" si="10"/>
        <v>0</v>
      </c>
      <c r="K146" s="208"/>
      <c r="L146" s="36"/>
      <c r="M146" s="209" t="s">
        <v>1</v>
      </c>
      <c r="N146" s="210" t="s">
        <v>43</v>
      </c>
      <c r="O146" s="68"/>
      <c r="P146" s="211">
        <f t="shared" si="11"/>
        <v>0</v>
      </c>
      <c r="Q146" s="211">
        <v>0</v>
      </c>
      <c r="R146" s="211">
        <f t="shared" si="12"/>
        <v>0</v>
      </c>
      <c r="S146" s="211">
        <v>0</v>
      </c>
      <c r="T146" s="212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3" t="s">
        <v>132</v>
      </c>
      <c r="AT146" s="213" t="s">
        <v>128</v>
      </c>
      <c r="AU146" s="213" t="s">
        <v>87</v>
      </c>
      <c r="AY146" s="14" t="s">
        <v>126</v>
      </c>
      <c r="BE146" s="214">
        <f t="shared" si="14"/>
        <v>0</v>
      </c>
      <c r="BF146" s="214">
        <f t="shared" si="15"/>
        <v>0</v>
      </c>
      <c r="BG146" s="214">
        <f t="shared" si="16"/>
        <v>0</v>
      </c>
      <c r="BH146" s="214">
        <f t="shared" si="17"/>
        <v>0</v>
      </c>
      <c r="BI146" s="214">
        <f t="shared" si="18"/>
        <v>0</v>
      </c>
      <c r="BJ146" s="14" t="s">
        <v>85</v>
      </c>
      <c r="BK146" s="214">
        <f t="shared" si="19"/>
        <v>0</v>
      </c>
      <c r="BL146" s="14" t="s">
        <v>132</v>
      </c>
      <c r="BM146" s="213" t="s">
        <v>349</v>
      </c>
    </row>
    <row r="147" spans="1:65" s="2" customFormat="1" ht="21.75" customHeight="1">
      <c r="A147" s="31"/>
      <c r="B147" s="32"/>
      <c r="C147" s="201" t="s">
        <v>202</v>
      </c>
      <c r="D147" s="201" t="s">
        <v>128</v>
      </c>
      <c r="E147" s="202" t="s">
        <v>203</v>
      </c>
      <c r="F147" s="203" t="s">
        <v>204</v>
      </c>
      <c r="G147" s="204" t="s">
        <v>131</v>
      </c>
      <c r="H147" s="205">
        <v>2003.0630000000001</v>
      </c>
      <c r="I147" s="206"/>
      <c r="J147" s="207">
        <f t="shared" si="10"/>
        <v>0</v>
      </c>
      <c r="K147" s="208"/>
      <c r="L147" s="36"/>
      <c r="M147" s="209" t="s">
        <v>1</v>
      </c>
      <c r="N147" s="210" t="s">
        <v>43</v>
      </c>
      <c r="O147" s="68"/>
      <c r="P147" s="211">
        <f t="shared" si="11"/>
        <v>0</v>
      </c>
      <c r="Q147" s="211">
        <v>0</v>
      </c>
      <c r="R147" s="211">
        <f t="shared" si="12"/>
        <v>0</v>
      </c>
      <c r="S147" s="211">
        <v>0</v>
      </c>
      <c r="T147" s="212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3" t="s">
        <v>132</v>
      </c>
      <c r="AT147" s="213" t="s">
        <v>128</v>
      </c>
      <c r="AU147" s="213" t="s">
        <v>87</v>
      </c>
      <c r="AY147" s="14" t="s">
        <v>126</v>
      </c>
      <c r="BE147" s="214">
        <f t="shared" si="14"/>
        <v>0</v>
      </c>
      <c r="BF147" s="214">
        <f t="shared" si="15"/>
        <v>0</v>
      </c>
      <c r="BG147" s="214">
        <f t="shared" si="16"/>
        <v>0</v>
      </c>
      <c r="BH147" s="214">
        <f t="shared" si="17"/>
        <v>0</v>
      </c>
      <c r="BI147" s="214">
        <f t="shared" si="18"/>
        <v>0</v>
      </c>
      <c r="BJ147" s="14" t="s">
        <v>85</v>
      </c>
      <c r="BK147" s="214">
        <f t="shared" si="19"/>
        <v>0</v>
      </c>
      <c r="BL147" s="14" t="s">
        <v>132</v>
      </c>
      <c r="BM147" s="213" t="s">
        <v>350</v>
      </c>
    </row>
    <row r="148" spans="1:65" s="2" customFormat="1" ht="16.5" customHeight="1">
      <c r="A148" s="31"/>
      <c r="B148" s="32"/>
      <c r="C148" s="201" t="s">
        <v>206</v>
      </c>
      <c r="D148" s="201" t="s">
        <v>128</v>
      </c>
      <c r="E148" s="202" t="s">
        <v>207</v>
      </c>
      <c r="F148" s="203" t="s">
        <v>208</v>
      </c>
      <c r="G148" s="204" t="s">
        <v>131</v>
      </c>
      <c r="H148" s="205">
        <v>2003.0630000000001</v>
      </c>
      <c r="I148" s="206"/>
      <c r="J148" s="207">
        <f t="shared" si="10"/>
        <v>0</v>
      </c>
      <c r="K148" s="208"/>
      <c r="L148" s="36"/>
      <c r="M148" s="209" t="s">
        <v>1</v>
      </c>
      <c r="N148" s="210" t="s">
        <v>43</v>
      </c>
      <c r="O148" s="68"/>
      <c r="P148" s="211">
        <f t="shared" si="11"/>
        <v>0</v>
      </c>
      <c r="Q148" s="211">
        <v>0</v>
      </c>
      <c r="R148" s="211">
        <f t="shared" si="12"/>
        <v>0</v>
      </c>
      <c r="S148" s="211">
        <v>0</v>
      </c>
      <c r="T148" s="212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3" t="s">
        <v>132</v>
      </c>
      <c r="AT148" s="213" t="s">
        <v>128</v>
      </c>
      <c r="AU148" s="213" t="s">
        <v>87</v>
      </c>
      <c r="AY148" s="14" t="s">
        <v>126</v>
      </c>
      <c r="BE148" s="214">
        <f t="shared" si="14"/>
        <v>0</v>
      </c>
      <c r="BF148" s="214">
        <f t="shared" si="15"/>
        <v>0</v>
      </c>
      <c r="BG148" s="214">
        <f t="shared" si="16"/>
        <v>0</v>
      </c>
      <c r="BH148" s="214">
        <f t="shared" si="17"/>
        <v>0</v>
      </c>
      <c r="BI148" s="214">
        <f t="shared" si="18"/>
        <v>0</v>
      </c>
      <c r="BJ148" s="14" t="s">
        <v>85</v>
      </c>
      <c r="BK148" s="214">
        <f t="shared" si="19"/>
        <v>0</v>
      </c>
      <c r="BL148" s="14" t="s">
        <v>132</v>
      </c>
      <c r="BM148" s="213" t="s">
        <v>351</v>
      </c>
    </row>
    <row r="149" spans="1:65" s="2" customFormat="1" ht="21.75" customHeight="1">
      <c r="A149" s="31"/>
      <c r="B149" s="32"/>
      <c r="C149" s="201" t="s">
        <v>7</v>
      </c>
      <c r="D149" s="201" t="s">
        <v>128</v>
      </c>
      <c r="E149" s="202" t="s">
        <v>210</v>
      </c>
      <c r="F149" s="203" t="s">
        <v>211</v>
      </c>
      <c r="G149" s="204" t="s">
        <v>131</v>
      </c>
      <c r="H149" s="205">
        <v>2003.0630000000001</v>
      </c>
      <c r="I149" s="206"/>
      <c r="J149" s="207">
        <f t="shared" si="10"/>
        <v>0</v>
      </c>
      <c r="K149" s="208"/>
      <c r="L149" s="36"/>
      <c r="M149" s="209" t="s">
        <v>1</v>
      </c>
      <c r="N149" s="210" t="s">
        <v>43</v>
      </c>
      <c r="O149" s="68"/>
      <c r="P149" s="211">
        <f t="shared" si="11"/>
        <v>0</v>
      </c>
      <c r="Q149" s="211">
        <v>0</v>
      </c>
      <c r="R149" s="211">
        <f t="shared" si="12"/>
        <v>0</v>
      </c>
      <c r="S149" s="211">
        <v>0</v>
      </c>
      <c r="T149" s="212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3" t="s">
        <v>132</v>
      </c>
      <c r="AT149" s="213" t="s">
        <v>128</v>
      </c>
      <c r="AU149" s="213" t="s">
        <v>87</v>
      </c>
      <c r="AY149" s="14" t="s">
        <v>126</v>
      </c>
      <c r="BE149" s="214">
        <f t="shared" si="14"/>
        <v>0</v>
      </c>
      <c r="BF149" s="214">
        <f t="shared" si="15"/>
        <v>0</v>
      </c>
      <c r="BG149" s="214">
        <f t="shared" si="16"/>
        <v>0</v>
      </c>
      <c r="BH149" s="214">
        <f t="shared" si="17"/>
        <v>0</v>
      </c>
      <c r="BI149" s="214">
        <f t="shared" si="18"/>
        <v>0</v>
      </c>
      <c r="BJ149" s="14" t="s">
        <v>85</v>
      </c>
      <c r="BK149" s="214">
        <f t="shared" si="19"/>
        <v>0</v>
      </c>
      <c r="BL149" s="14" t="s">
        <v>132</v>
      </c>
      <c r="BM149" s="213" t="s">
        <v>352</v>
      </c>
    </row>
    <row r="150" spans="1:65" s="2" customFormat="1" ht="16.5" customHeight="1">
      <c r="A150" s="31"/>
      <c r="B150" s="32"/>
      <c r="C150" s="201" t="s">
        <v>214</v>
      </c>
      <c r="D150" s="201" t="s">
        <v>128</v>
      </c>
      <c r="E150" s="202" t="s">
        <v>353</v>
      </c>
      <c r="F150" s="203" t="s">
        <v>354</v>
      </c>
      <c r="G150" s="204" t="s">
        <v>131</v>
      </c>
      <c r="H150" s="205">
        <v>10</v>
      </c>
      <c r="I150" s="206"/>
      <c r="J150" s="207">
        <f t="shared" si="10"/>
        <v>0</v>
      </c>
      <c r="K150" s="208"/>
      <c r="L150" s="36"/>
      <c r="M150" s="209" t="s">
        <v>1</v>
      </c>
      <c r="N150" s="210" t="s">
        <v>43</v>
      </c>
      <c r="O150" s="68"/>
      <c r="P150" s="211">
        <f t="shared" si="11"/>
        <v>0</v>
      </c>
      <c r="Q150" s="211">
        <v>0</v>
      </c>
      <c r="R150" s="211">
        <f t="shared" si="12"/>
        <v>0</v>
      </c>
      <c r="S150" s="211">
        <v>0</v>
      </c>
      <c r="T150" s="212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3" t="s">
        <v>132</v>
      </c>
      <c r="AT150" s="213" t="s">
        <v>128</v>
      </c>
      <c r="AU150" s="213" t="s">
        <v>87</v>
      </c>
      <c r="AY150" s="14" t="s">
        <v>126</v>
      </c>
      <c r="BE150" s="214">
        <f t="shared" si="14"/>
        <v>0</v>
      </c>
      <c r="BF150" s="214">
        <f t="shared" si="15"/>
        <v>0</v>
      </c>
      <c r="BG150" s="214">
        <f t="shared" si="16"/>
        <v>0</v>
      </c>
      <c r="BH150" s="214">
        <f t="shared" si="17"/>
        <v>0</v>
      </c>
      <c r="BI150" s="214">
        <f t="shared" si="18"/>
        <v>0</v>
      </c>
      <c r="BJ150" s="14" t="s">
        <v>85</v>
      </c>
      <c r="BK150" s="214">
        <f t="shared" si="19"/>
        <v>0</v>
      </c>
      <c r="BL150" s="14" t="s">
        <v>132</v>
      </c>
      <c r="BM150" s="213" t="s">
        <v>355</v>
      </c>
    </row>
    <row r="151" spans="1:65" s="2" customFormat="1" ht="21.75" customHeight="1">
      <c r="A151" s="31"/>
      <c r="B151" s="32"/>
      <c r="C151" s="201" t="s">
        <v>219</v>
      </c>
      <c r="D151" s="201" t="s">
        <v>128</v>
      </c>
      <c r="E151" s="202" t="s">
        <v>314</v>
      </c>
      <c r="F151" s="203" t="s">
        <v>315</v>
      </c>
      <c r="G151" s="204" t="s">
        <v>131</v>
      </c>
      <c r="H151" s="205">
        <v>787.11300000000006</v>
      </c>
      <c r="I151" s="206"/>
      <c r="J151" s="207">
        <f t="shared" si="10"/>
        <v>0</v>
      </c>
      <c r="K151" s="208"/>
      <c r="L151" s="36"/>
      <c r="M151" s="209" t="s">
        <v>1</v>
      </c>
      <c r="N151" s="210" t="s">
        <v>43</v>
      </c>
      <c r="O151" s="68"/>
      <c r="P151" s="211">
        <f t="shared" si="11"/>
        <v>0</v>
      </c>
      <c r="Q151" s="211">
        <v>8.3500000000000005E-2</v>
      </c>
      <c r="R151" s="211">
        <f t="shared" si="12"/>
        <v>65.72393550000001</v>
      </c>
      <c r="S151" s="211">
        <v>0</v>
      </c>
      <c r="T151" s="212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3" t="s">
        <v>132</v>
      </c>
      <c r="AT151" s="213" t="s">
        <v>128</v>
      </c>
      <c r="AU151" s="213" t="s">
        <v>87</v>
      </c>
      <c r="AY151" s="14" t="s">
        <v>126</v>
      </c>
      <c r="BE151" s="214">
        <f t="shared" si="14"/>
        <v>0</v>
      </c>
      <c r="BF151" s="214">
        <f t="shared" si="15"/>
        <v>0</v>
      </c>
      <c r="BG151" s="214">
        <f t="shared" si="16"/>
        <v>0</v>
      </c>
      <c r="BH151" s="214">
        <f t="shared" si="17"/>
        <v>0</v>
      </c>
      <c r="BI151" s="214">
        <f t="shared" si="18"/>
        <v>0</v>
      </c>
      <c r="BJ151" s="14" t="s">
        <v>85</v>
      </c>
      <c r="BK151" s="214">
        <f t="shared" si="19"/>
        <v>0</v>
      </c>
      <c r="BL151" s="14" t="s">
        <v>132</v>
      </c>
      <c r="BM151" s="213" t="s">
        <v>356</v>
      </c>
    </row>
    <row r="152" spans="1:65" s="2" customFormat="1" ht="21.75" customHeight="1">
      <c r="A152" s="31"/>
      <c r="B152" s="32"/>
      <c r="C152" s="201" t="s">
        <v>224</v>
      </c>
      <c r="D152" s="201" t="s">
        <v>128</v>
      </c>
      <c r="E152" s="202" t="s">
        <v>357</v>
      </c>
      <c r="F152" s="203" t="s">
        <v>358</v>
      </c>
      <c r="G152" s="204" t="s">
        <v>131</v>
      </c>
      <c r="H152" s="205">
        <v>314.89699999999999</v>
      </c>
      <c r="I152" s="206"/>
      <c r="J152" s="207">
        <f t="shared" si="10"/>
        <v>0</v>
      </c>
      <c r="K152" s="208"/>
      <c r="L152" s="36"/>
      <c r="M152" s="209" t="s">
        <v>1</v>
      </c>
      <c r="N152" s="210" t="s">
        <v>43</v>
      </c>
      <c r="O152" s="68"/>
      <c r="P152" s="211">
        <f t="shared" si="11"/>
        <v>0</v>
      </c>
      <c r="Q152" s="211">
        <v>0</v>
      </c>
      <c r="R152" s="211">
        <f t="shared" si="12"/>
        <v>0</v>
      </c>
      <c r="S152" s="211">
        <v>0</v>
      </c>
      <c r="T152" s="212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3" t="s">
        <v>132</v>
      </c>
      <c r="AT152" s="213" t="s">
        <v>128</v>
      </c>
      <c r="AU152" s="213" t="s">
        <v>87</v>
      </c>
      <c r="AY152" s="14" t="s">
        <v>126</v>
      </c>
      <c r="BE152" s="214">
        <f t="shared" si="14"/>
        <v>0</v>
      </c>
      <c r="BF152" s="214">
        <f t="shared" si="15"/>
        <v>0</v>
      </c>
      <c r="BG152" s="214">
        <f t="shared" si="16"/>
        <v>0</v>
      </c>
      <c r="BH152" s="214">
        <f t="shared" si="17"/>
        <v>0</v>
      </c>
      <c r="BI152" s="214">
        <f t="shared" si="18"/>
        <v>0</v>
      </c>
      <c r="BJ152" s="14" t="s">
        <v>85</v>
      </c>
      <c r="BK152" s="214">
        <f t="shared" si="19"/>
        <v>0</v>
      </c>
      <c r="BL152" s="14" t="s">
        <v>132</v>
      </c>
      <c r="BM152" s="213" t="s">
        <v>359</v>
      </c>
    </row>
    <row r="153" spans="1:65" s="2" customFormat="1" ht="16.5" customHeight="1">
      <c r="A153" s="31"/>
      <c r="B153" s="32"/>
      <c r="C153" s="215" t="s">
        <v>228</v>
      </c>
      <c r="D153" s="215" t="s">
        <v>166</v>
      </c>
      <c r="E153" s="216" t="s">
        <v>360</v>
      </c>
      <c r="F153" s="217" t="s">
        <v>361</v>
      </c>
      <c r="G153" s="218" t="s">
        <v>131</v>
      </c>
      <c r="H153" s="219">
        <v>314.89699999999999</v>
      </c>
      <c r="I153" s="220"/>
      <c r="J153" s="221">
        <f t="shared" si="10"/>
        <v>0</v>
      </c>
      <c r="K153" s="222"/>
      <c r="L153" s="223"/>
      <c r="M153" s="224" t="s">
        <v>1</v>
      </c>
      <c r="N153" s="225" t="s">
        <v>43</v>
      </c>
      <c r="O153" s="68"/>
      <c r="P153" s="211">
        <f t="shared" si="11"/>
        <v>0</v>
      </c>
      <c r="Q153" s="211">
        <v>0</v>
      </c>
      <c r="R153" s="211">
        <f t="shared" si="12"/>
        <v>0</v>
      </c>
      <c r="S153" s="211">
        <v>0</v>
      </c>
      <c r="T153" s="212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3" t="s">
        <v>157</v>
      </c>
      <c r="AT153" s="213" t="s">
        <v>166</v>
      </c>
      <c r="AU153" s="213" t="s">
        <v>87</v>
      </c>
      <c r="AY153" s="14" t="s">
        <v>126</v>
      </c>
      <c r="BE153" s="214">
        <f t="shared" si="14"/>
        <v>0</v>
      </c>
      <c r="BF153" s="214">
        <f t="shared" si="15"/>
        <v>0</v>
      </c>
      <c r="BG153" s="214">
        <f t="shared" si="16"/>
        <v>0</v>
      </c>
      <c r="BH153" s="214">
        <f t="shared" si="17"/>
        <v>0</v>
      </c>
      <c r="BI153" s="214">
        <f t="shared" si="18"/>
        <v>0</v>
      </c>
      <c r="BJ153" s="14" t="s">
        <v>85</v>
      </c>
      <c r="BK153" s="214">
        <f t="shared" si="19"/>
        <v>0</v>
      </c>
      <c r="BL153" s="14" t="s">
        <v>132</v>
      </c>
      <c r="BM153" s="213" t="s">
        <v>362</v>
      </c>
    </row>
    <row r="154" spans="1:65" s="2" customFormat="1" ht="21.75" customHeight="1">
      <c r="A154" s="31"/>
      <c r="B154" s="32"/>
      <c r="C154" s="201" t="s">
        <v>232</v>
      </c>
      <c r="D154" s="201" t="s">
        <v>128</v>
      </c>
      <c r="E154" s="202" t="s">
        <v>317</v>
      </c>
      <c r="F154" s="203" t="s">
        <v>318</v>
      </c>
      <c r="G154" s="204" t="s">
        <v>222</v>
      </c>
      <c r="H154" s="205">
        <v>780</v>
      </c>
      <c r="I154" s="206"/>
      <c r="J154" s="207">
        <f t="shared" si="10"/>
        <v>0</v>
      </c>
      <c r="K154" s="208"/>
      <c r="L154" s="36"/>
      <c r="M154" s="209" t="s">
        <v>1</v>
      </c>
      <c r="N154" s="210" t="s">
        <v>43</v>
      </c>
      <c r="O154" s="68"/>
      <c r="P154" s="211">
        <f t="shared" si="11"/>
        <v>0</v>
      </c>
      <c r="Q154" s="211">
        <v>5.0099999999999997E-3</v>
      </c>
      <c r="R154" s="211">
        <f t="shared" si="12"/>
        <v>3.9077999999999999</v>
      </c>
      <c r="S154" s="211">
        <v>0</v>
      </c>
      <c r="T154" s="212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3" t="s">
        <v>132</v>
      </c>
      <c r="AT154" s="213" t="s">
        <v>128</v>
      </c>
      <c r="AU154" s="213" t="s">
        <v>87</v>
      </c>
      <c r="AY154" s="14" t="s">
        <v>126</v>
      </c>
      <c r="BE154" s="214">
        <f t="shared" si="14"/>
        <v>0</v>
      </c>
      <c r="BF154" s="214">
        <f t="shared" si="15"/>
        <v>0</v>
      </c>
      <c r="BG154" s="214">
        <f t="shared" si="16"/>
        <v>0</v>
      </c>
      <c r="BH154" s="214">
        <f t="shared" si="17"/>
        <v>0</v>
      </c>
      <c r="BI154" s="214">
        <f t="shared" si="18"/>
        <v>0</v>
      </c>
      <c r="BJ154" s="14" t="s">
        <v>85</v>
      </c>
      <c r="BK154" s="214">
        <f t="shared" si="19"/>
        <v>0</v>
      </c>
      <c r="BL154" s="14" t="s">
        <v>132</v>
      </c>
      <c r="BM154" s="213" t="s">
        <v>363</v>
      </c>
    </row>
    <row r="155" spans="1:65" s="12" customFormat="1" ht="22.9" customHeight="1">
      <c r="B155" s="185"/>
      <c r="C155" s="186"/>
      <c r="D155" s="187" t="s">
        <v>77</v>
      </c>
      <c r="E155" s="199" t="s">
        <v>147</v>
      </c>
      <c r="F155" s="199" t="s">
        <v>213</v>
      </c>
      <c r="G155" s="186"/>
      <c r="H155" s="186"/>
      <c r="I155" s="189"/>
      <c r="J155" s="200">
        <f>BK155</f>
        <v>0</v>
      </c>
      <c r="K155" s="186"/>
      <c r="L155" s="191"/>
      <c r="M155" s="192"/>
      <c r="N155" s="193"/>
      <c r="O155" s="193"/>
      <c r="P155" s="194">
        <f>P156</f>
        <v>0</v>
      </c>
      <c r="Q155" s="193"/>
      <c r="R155" s="194">
        <f>R156</f>
        <v>0</v>
      </c>
      <c r="S155" s="193"/>
      <c r="T155" s="195">
        <f>T156</f>
        <v>0</v>
      </c>
      <c r="AR155" s="196" t="s">
        <v>85</v>
      </c>
      <c r="AT155" s="197" t="s">
        <v>77</v>
      </c>
      <c r="AU155" s="197" t="s">
        <v>85</v>
      </c>
      <c r="AY155" s="196" t="s">
        <v>126</v>
      </c>
      <c r="BK155" s="198">
        <f>BK156</f>
        <v>0</v>
      </c>
    </row>
    <row r="156" spans="1:65" s="2" customFormat="1" ht="16.5" customHeight="1">
      <c r="A156" s="31"/>
      <c r="B156" s="32"/>
      <c r="C156" s="201" t="s">
        <v>236</v>
      </c>
      <c r="D156" s="201" t="s">
        <v>128</v>
      </c>
      <c r="E156" s="202" t="s">
        <v>215</v>
      </c>
      <c r="F156" s="203" t="s">
        <v>216</v>
      </c>
      <c r="G156" s="204" t="s">
        <v>131</v>
      </c>
      <c r="H156" s="205">
        <v>120.36</v>
      </c>
      <c r="I156" s="206"/>
      <c r="J156" s="207">
        <f>ROUND(I156*H156,2)</f>
        <v>0</v>
      </c>
      <c r="K156" s="208"/>
      <c r="L156" s="36"/>
      <c r="M156" s="209" t="s">
        <v>1</v>
      </c>
      <c r="N156" s="210" t="s">
        <v>43</v>
      </c>
      <c r="O156" s="68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3" t="s">
        <v>132</v>
      </c>
      <c r="AT156" s="213" t="s">
        <v>128</v>
      </c>
      <c r="AU156" s="213" t="s">
        <v>87</v>
      </c>
      <c r="AY156" s="14" t="s">
        <v>126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4" t="s">
        <v>85</v>
      </c>
      <c r="BK156" s="214">
        <f>ROUND(I156*H156,2)</f>
        <v>0</v>
      </c>
      <c r="BL156" s="14" t="s">
        <v>132</v>
      </c>
      <c r="BM156" s="213" t="s">
        <v>364</v>
      </c>
    </row>
    <row r="157" spans="1:65" s="12" customFormat="1" ht="22.9" customHeight="1">
      <c r="B157" s="185"/>
      <c r="C157" s="186"/>
      <c r="D157" s="187" t="s">
        <v>77</v>
      </c>
      <c r="E157" s="199" t="s">
        <v>161</v>
      </c>
      <c r="F157" s="199" t="s">
        <v>218</v>
      </c>
      <c r="G157" s="186"/>
      <c r="H157" s="186"/>
      <c r="I157" s="189"/>
      <c r="J157" s="200">
        <f>BK157</f>
        <v>0</v>
      </c>
      <c r="K157" s="186"/>
      <c r="L157" s="191"/>
      <c r="M157" s="192"/>
      <c r="N157" s="193"/>
      <c r="O157" s="193"/>
      <c r="P157" s="194">
        <f>SUM(P158:P164)</f>
        <v>0</v>
      </c>
      <c r="Q157" s="193"/>
      <c r="R157" s="194">
        <f>SUM(R158:R164)</f>
        <v>53.677218869999997</v>
      </c>
      <c r="S157" s="193"/>
      <c r="T157" s="195">
        <f>SUM(T158:T164)</f>
        <v>404.57915000000003</v>
      </c>
      <c r="AR157" s="196" t="s">
        <v>85</v>
      </c>
      <c r="AT157" s="197" t="s">
        <v>77</v>
      </c>
      <c r="AU157" s="197" t="s">
        <v>85</v>
      </c>
      <c r="AY157" s="196" t="s">
        <v>126</v>
      </c>
      <c r="BK157" s="198">
        <f>SUM(BK158:BK164)</f>
        <v>0</v>
      </c>
    </row>
    <row r="158" spans="1:65" s="2" customFormat="1" ht="21.75" customHeight="1">
      <c r="A158" s="31"/>
      <c r="B158" s="32"/>
      <c r="C158" s="201" t="s">
        <v>240</v>
      </c>
      <c r="D158" s="201" t="s">
        <v>128</v>
      </c>
      <c r="E158" s="202" t="s">
        <v>220</v>
      </c>
      <c r="F158" s="203" t="s">
        <v>221</v>
      </c>
      <c r="G158" s="204" t="s">
        <v>222</v>
      </c>
      <c r="H158" s="205">
        <v>226</v>
      </c>
      <c r="I158" s="206"/>
      <c r="J158" s="207">
        <f t="shared" ref="J158:J164" si="20">ROUND(I158*H158,2)</f>
        <v>0</v>
      </c>
      <c r="K158" s="208"/>
      <c r="L158" s="36"/>
      <c r="M158" s="209" t="s">
        <v>1</v>
      </c>
      <c r="N158" s="210" t="s">
        <v>43</v>
      </c>
      <c r="O158" s="68"/>
      <c r="P158" s="211">
        <f t="shared" ref="P158:P164" si="21">O158*H158</f>
        <v>0</v>
      </c>
      <c r="Q158" s="211">
        <v>0</v>
      </c>
      <c r="R158" s="211">
        <f t="shared" ref="R158:R164" si="22">Q158*H158</f>
        <v>0</v>
      </c>
      <c r="S158" s="211">
        <v>0</v>
      </c>
      <c r="T158" s="212">
        <f t="shared" ref="T158:T164" si="23"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3" t="s">
        <v>132</v>
      </c>
      <c r="AT158" s="213" t="s">
        <v>128</v>
      </c>
      <c r="AU158" s="213" t="s">
        <v>87</v>
      </c>
      <c r="AY158" s="14" t="s">
        <v>126</v>
      </c>
      <c r="BE158" s="214">
        <f t="shared" ref="BE158:BE164" si="24">IF(N158="základní",J158,0)</f>
        <v>0</v>
      </c>
      <c r="BF158" s="214">
        <f t="shared" ref="BF158:BF164" si="25">IF(N158="snížená",J158,0)</f>
        <v>0</v>
      </c>
      <c r="BG158" s="214">
        <f t="shared" ref="BG158:BG164" si="26">IF(N158="zákl. přenesená",J158,0)</f>
        <v>0</v>
      </c>
      <c r="BH158" s="214">
        <f t="shared" ref="BH158:BH164" si="27">IF(N158="sníž. přenesená",J158,0)</f>
        <v>0</v>
      </c>
      <c r="BI158" s="214">
        <f t="shared" ref="BI158:BI164" si="28">IF(N158="nulová",J158,0)</f>
        <v>0</v>
      </c>
      <c r="BJ158" s="14" t="s">
        <v>85</v>
      </c>
      <c r="BK158" s="214">
        <f t="shared" ref="BK158:BK164" si="29">ROUND(I158*H158,2)</f>
        <v>0</v>
      </c>
      <c r="BL158" s="14" t="s">
        <v>132</v>
      </c>
      <c r="BM158" s="213" t="s">
        <v>365</v>
      </c>
    </row>
    <row r="159" spans="1:65" s="2" customFormat="1" ht="16.5" customHeight="1">
      <c r="A159" s="31"/>
      <c r="B159" s="32"/>
      <c r="C159" s="215" t="s">
        <v>244</v>
      </c>
      <c r="D159" s="215" t="s">
        <v>166</v>
      </c>
      <c r="E159" s="216" t="s">
        <v>225</v>
      </c>
      <c r="F159" s="217" t="s">
        <v>226</v>
      </c>
      <c r="G159" s="218" t="s">
        <v>222</v>
      </c>
      <c r="H159" s="219">
        <v>226</v>
      </c>
      <c r="I159" s="220"/>
      <c r="J159" s="221">
        <f t="shared" si="20"/>
        <v>0</v>
      </c>
      <c r="K159" s="222"/>
      <c r="L159" s="223"/>
      <c r="M159" s="224" t="s">
        <v>1</v>
      </c>
      <c r="N159" s="225" t="s">
        <v>43</v>
      </c>
      <c r="O159" s="68"/>
      <c r="P159" s="211">
        <f t="shared" si="21"/>
        <v>0</v>
      </c>
      <c r="Q159" s="211">
        <v>0</v>
      </c>
      <c r="R159" s="211">
        <f t="shared" si="22"/>
        <v>0</v>
      </c>
      <c r="S159" s="211">
        <v>0</v>
      </c>
      <c r="T159" s="212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3" t="s">
        <v>157</v>
      </c>
      <c r="AT159" s="213" t="s">
        <v>166</v>
      </c>
      <c r="AU159" s="213" t="s">
        <v>87</v>
      </c>
      <c r="AY159" s="14" t="s">
        <v>126</v>
      </c>
      <c r="BE159" s="214">
        <f t="shared" si="24"/>
        <v>0</v>
      </c>
      <c r="BF159" s="214">
        <f t="shared" si="25"/>
        <v>0</v>
      </c>
      <c r="BG159" s="214">
        <f t="shared" si="26"/>
        <v>0</v>
      </c>
      <c r="BH159" s="214">
        <f t="shared" si="27"/>
        <v>0</v>
      </c>
      <c r="BI159" s="214">
        <f t="shared" si="28"/>
        <v>0</v>
      </c>
      <c r="BJ159" s="14" t="s">
        <v>85</v>
      </c>
      <c r="BK159" s="214">
        <f t="shared" si="29"/>
        <v>0</v>
      </c>
      <c r="BL159" s="14" t="s">
        <v>132</v>
      </c>
      <c r="BM159" s="213" t="s">
        <v>366</v>
      </c>
    </row>
    <row r="160" spans="1:65" s="2" customFormat="1" ht="21.75" customHeight="1">
      <c r="A160" s="31"/>
      <c r="B160" s="32"/>
      <c r="C160" s="201" t="s">
        <v>248</v>
      </c>
      <c r="D160" s="201" t="s">
        <v>128</v>
      </c>
      <c r="E160" s="202" t="s">
        <v>229</v>
      </c>
      <c r="F160" s="203" t="s">
        <v>230</v>
      </c>
      <c r="G160" s="204" t="s">
        <v>136</v>
      </c>
      <c r="H160" s="205">
        <v>6.78</v>
      </c>
      <c r="I160" s="206"/>
      <c r="J160" s="207">
        <f t="shared" si="20"/>
        <v>0</v>
      </c>
      <c r="K160" s="208"/>
      <c r="L160" s="36"/>
      <c r="M160" s="209" t="s">
        <v>1</v>
      </c>
      <c r="N160" s="210" t="s">
        <v>43</v>
      </c>
      <c r="O160" s="68"/>
      <c r="P160" s="211">
        <f t="shared" si="21"/>
        <v>0</v>
      </c>
      <c r="Q160" s="211">
        <v>0</v>
      </c>
      <c r="R160" s="211">
        <f t="shared" si="22"/>
        <v>0</v>
      </c>
      <c r="S160" s="211">
        <v>0</v>
      </c>
      <c r="T160" s="212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3" t="s">
        <v>132</v>
      </c>
      <c r="AT160" s="213" t="s">
        <v>128</v>
      </c>
      <c r="AU160" s="213" t="s">
        <v>87</v>
      </c>
      <c r="AY160" s="14" t="s">
        <v>126</v>
      </c>
      <c r="BE160" s="214">
        <f t="shared" si="24"/>
        <v>0</v>
      </c>
      <c r="BF160" s="214">
        <f t="shared" si="25"/>
        <v>0</v>
      </c>
      <c r="BG160" s="214">
        <f t="shared" si="26"/>
        <v>0</v>
      </c>
      <c r="BH160" s="214">
        <f t="shared" si="27"/>
        <v>0</v>
      </c>
      <c r="BI160" s="214">
        <f t="shared" si="28"/>
        <v>0</v>
      </c>
      <c r="BJ160" s="14" t="s">
        <v>85</v>
      </c>
      <c r="BK160" s="214">
        <f t="shared" si="29"/>
        <v>0</v>
      </c>
      <c r="BL160" s="14" t="s">
        <v>132</v>
      </c>
      <c r="BM160" s="213" t="s">
        <v>367</v>
      </c>
    </row>
    <row r="161" spans="1:65" s="2" customFormat="1" ht="16.5" customHeight="1">
      <c r="A161" s="31"/>
      <c r="B161" s="32"/>
      <c r="C161" s="201" t="s">
        <v>253</v>
      </c>
      <c r="D161" s="201" t="s">
        <v>128</v>
      </c>
      <c r="E161" s="202" t="s">
        <v>245</v>
      </c>
      <c r="F161" s="203" t="s">
        <v>246</v>
      </c>
      <c r="G161" s="204" t="s">
        <v>131</v>
      </c>
      <c r="H161" s="205">
        <v>110.221</v>
      </c>
      <c r="I161" s="206"/>
      <c r="J161" s="207">
        <f t="shared" si="20"/>
        <v>0</v>
      </c>
      <c r="K161" s="208"/>
      <c r="L161" s="36"/>
      <c r="M161" s="209" t="s">
        <v>1</v>
      </c>
      <c r="N161" s="210" t="s">
        <v>43</v>
      </c>
      <c r="O161" s="68"/>
      <c r="P161" s="211">
        <f t="shared" si="21"/>
        <v>0</v>
      </c>
      <c r="Q161" s="211">
        <v>0.11547</v>
      </c>
      <c r="R161" s="211">
        <f t="shared" si="22"/>
        <v>12.727218870000002</v>
      </c>
      <c r="S161" s="211">
        <v>0</v>
      </c>
      <c r="T161" s="212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3" t="s">
        <v>132</v>
      </c>
      <c r="AT161" s="213" t="s">
        <v>128</v>
      </c>
      <c r="AU161" s="213" t="s">
        <v>87</v>
      </c>
      <c r="AY161" s="14" t="s">
        <v>126</v>
      </c>
      <c r="BE161" s="214">
        <f t="shared" si="24"/>
        <v>0</v>
      </c>
      <c r="BF161" s="214">
        <f t="shared" si="25"/>
        <v>0</v>
      </c>
      <c r="BG161" s="214">
        <f t="shared" si="26"/>
        <v>0</v>
      </c>
      <c r="BH161" s="214">
        <f t="shared" si="27"/>
        <v>0</v>
      </c>
      <c r="BI161" s="214">
        <f t="shared" si="28"/>
        <v>0</v>
      </c>
      <c r="BJ161" s="14" t="s">
        <v>85</v>
      </c>
      <c r="BK161" s="214">
        <f t="shared" si="29"/>
        <v>0</v>
      </c>
      <c r="BL161" s="14" t="s">
        <v>132</v>
      </c>
      <c r="BM161" s="213" t="s">
        <v>368</v>
      </c>
    </row>
    <row r="162" spans="1:65" s="2" customFormat="1" ht="21.75" customHeight="1">
      <c r="A162" s="31"/>
      <c r="B162" s="32"/>
      <c r="C162" s="215" t="s">
        <v>259</v>
      </c>
      <c r="D162" s="215" t="s">
        <v>166</v>
      </c>
      <c r="E162" s="216" t="s">
        <v>249</v>
      </c>
      <c r="F162" s="217" t="s">
        <v>250</v>
      </c>
      <c r="G162" s="218" t="s">
        <v>251</v>
      </c>
      <c r="H162" s="219">
        <v>70</v>
      </c>
      <c r="I162" s="220"/>
      <c r="J162" s="221">
        <f t="shared" si="20"/>
        <v>0</v>
      </c>
      <c r="K162" s="222"/>
      <c r="L162" s="223"/>
      <c r="M162" s="224" t="s">
        <v>1</v>
      </c>
      <c r="N162" s="225" t="s">
        <v>43</v>
      </c>
      <c r="O162" s="68"/>
      <c r="P162" s="211">
        <f t="shared" si="21"/>
        <v>0</v>
      </c>
      <c r="Q162" s="211">
        <v>0.58499999999999996</v>
      </c>
      <c r="R162" s="211">
        <f t="shared" si="22"/>
        <v>40.949999999999996</v>
      </c>
      <c r="S162" s="211">
        <v>0</v>
      </c>
      <c r="T162" s="212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3" t="s">
        <v>157</v>
      </c>
      <c r="AT162" s="213" t="s">
        <v>166</v>
      </c>
      <c r="AU162" s="213" t="s">
        <v>87</v>
      </c>
      <c r="AY162" s="14" t="s">
        <v>126</v>
      </c>
      <c r="BE162" s="214">
        <f t="shared" si="24"/>
        <v>0</v>
      </c>
      <c r="BF162" s="214">
        <f t="shared" si="25"/>
        <v>0</v>
      </c>
      <c r="BG162" s="214">
        <f t="shared" si="26"/>
        <v>0</v>
      </c>
      <c r="BH162" s="214">
        <f t="shared" si="27"/>
        <v>0</v>
      </c>
      <c r="BI162" s="214">
        <f t="shared" si="28"/>
        <v>0</v>
      </c>
      <c r="BJ162" s="14" t="s">
        <v>85</v>
      </c>
      <c r="BK162" s="214">
        <f t="shared" si="29"/>
        <v>0</v>
      </c>
      <c r="BL162" s="14" t="s">
        <v>132</v>
      </c>
      <c r="BM162" s="213" t="s">
        <v>369</v>
      </c>
    </row>
    <row r="163" spans="1:65" s="2" customFormat="1" ht="21.75" customHeight="1">
      <c r="A163" s="31"/>
      <c r="B163" s="32"/>
      <c r="C163" s="201" t="s">
        <v>263</v>
      </c>
      <c r="D163" s="201" t="s">
        <v>128</v>
      </c>
      <c r="E163" s="202" t="s">
        <v>254</v>
      </c>
      <c r="F163" s="203" t="s">
        <v>255</v>
      </c>
      <c r="G163" s="204" t="s">
        <v>131</v>
      </c>
      <c r="H163" s="205">
        <v>255.06100000000001</v>
      </c>
      <c r="I163" s="206"/>
      <c r="J163" s="207">
        <f t="shared" si="20"/>
        <v>0</v>
      </c>
      <c r="K163" s="208"/>
      <c r="L163" s="36"/>
      <c r="M163" s="209" t="s">
        <v>1</v>
      </c>
      <c r="N163" s="210" t="s">
        <v>43</v>
      </c>
      <c r="O163" s="68"/>
      <c r="P163" s="211">
        <f t="shared" si="21"/>
        <v>0</v>
      </c>
      <c r="Q163" s="211">
        <v>0</v>
      </c>
      <c r="R163" s="211">
        <f t="shared" si="22"/>
        <v>0</v>
      </c>
      <c r="S163" s="211">
        <v>0.15</v>
      </c>
      <c r="T163" s="212">
        <f t="shared" si="23"/>
        <v>38.259149999999998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3" t="s">
        <v>132</v>
      </c>
      <c r="AT163" s="213" t="s">
        <v>128</v>
      </c>
      <c r="AU163" s="213" t="s">
        <v>87</v>
      </c>
      <c r="AY163" s="14" t="s">
        <v>126</v>
      </c>
      <c r="BE163" s="214">
        <f t="shared" si="24"/>
        <v>0</v>
      </c>
      <c r="BF163" s="214">
        <f t="shared" si="25"/>
        <v>0</v>
      </c>
      <c r="BG163" s="214">
        <f t="shared" si="26"/>
        <v>0</v>
      </c>
      <c r="BH163" s="214">
        <f t="shared" si="27"/>
        <v>0</v>
      </c>
      <c r="BI163" s="214">
        <f t="shared" si="28"/>
        <v>0</v>
      </c>
      <c r="BJ163" s="14" t="s">
        <v>85</v>
      </c>
      <c r="BK163" s="214">
        <f t="shared" si="29"/>
        <v>0</v>
      </c>
      <c r="BL163" s="14" t="s">
        <v>132</v>
      </c>
      <c r="BM163" s="213" t="s">
        <v>370</v>
      </c>
    </row>
    <row r="164" spans="1:65" s="2" customFormat="1" ht="21.75" customHeight="1">
      <c r="A164" s="31"/>
      <c r="B164" s="32"/>
      <c r="C164" s="201" t="s">
        <v>267</v>
      </c>
      <c r="D164" s="201" t="s">
        <v>128</v>
      </c>
      <c r="E164" s="202" t="s">
        <v>371</v>
      </c>
      <c r="F164" s="203" t="s">
        <v>372</v>
      </c>
      <c r="G164" s="204" t="s">
        <v>136</v>
      </c>
      <c r="H164" s="205">
        <v>152</v>
      </c>
      <c r="I164" s="206"/>
      <c r="J164" s="207">
        <f t="shared" si="20"/>
        <v>0</v>
      </c>
      <c r="K164" s="208"/>
      <c r="L164" s="36"/>
      <c r="M164" s="209" t="s">
        <v>1</v>
      </c>
      <c r="N164" s="210" t="s">
        <v>43</v>
      </c>
      <c r="O164" s="68"/>
      <c r="P164" s="211">
        <f t="shared" si="21"/>
        <v>0</v>
      </c>
      <c r="Q164" s="211">
        <v>0</v>
      </c>
      <c r="R164" s="211">
        <f t="shared" si="22"/>
        <v>0</v>
      </c>
      <c r="S164" s="211">
        <v>2.41</v>
      </c>
      <c r="T164" s="212">
        <f t="shared" si="23"/>
        <v>366.32000000000005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3" t="s">
        <v>132</v>
      </c>
      <c r="AT164" s="213" t="s">
        <v>128</v>
      </c>
      <c r="AU164" s="213" t="s">
        <v>87</v>
      </c>
      <c r="AY164" s="14" t="s">
        <v>126</v>
      </c>
      <c r="BE164" s="214">
        <f t="shared" si="24"/>
        <v>0</v>
      </c>
      <c r="BF164" s="214">
        <f t="shared" si="25"/>
        <v>0</v>
      </c>
      <c r="BG164" s="214">
        <f t="shared" si="26"/>
        <v>0</v>
      </c>
      <c r="BH164" s="214">
        <f t="shared" si="27"/>
        <v>0</v>
      </c>
      <c r="BI164" s="214">
        <f t="shared" si="28"/>
        <v>0</v>
      </c>
      <c r="BJ164" s="14" t="s">
        <v>85</v>
      </c>
      <c r="BK164" s="214">
        <f t="shared" si="29"/>
        <v>0</v>
      </c>
      <c r="BL164" s="14" t="s">
        <v>132</v>
      </c>
      <c r="BM164" s="213" t="s">
        <v>373</v>
      </c>
    </row>
    <row r="165" spans="1:65" s="12" customFormat="1" ht="22.9" customHeight="1">
      <c r="B165" s="185"/>
      <c r="C165" s="186"/>
      <c r="D165" s="187" t="s">
        <v>77</v>
      </c>
      <c r="E165" s="199" t="s">
        <v>257</v>
      </c>
      <c r="F165" s="199" t="s">
        <v>258</v>
      </c>
      <c r="G165" s="186"/>
      <c r="H165" s="186"/>
      <c r="I165" s="189"/>
      <c r="J165" s="200">
        <f>BK165</f>
        <v>0</v>
      </c>
      <c r="K165" s="186"/>
      <c r="L165" s="191"/>
      <c r="M165" s="192"/>
      <c r="N165" s="193"/>
      <c r="O165" s="193"/>
      <c r="P165" s="194">
        <f>SUM(P166:P170)</f>
        <v>0</v>
      </c>
      <c r="Q165" s="193"/>
      <c r="R165" s="194">
        <f>SUM(R166:R170)</f>
        <v>0</v>
      </c>
      <c r="S165" s="193"/>
      <c r="T165" s="195">
        <f>SUM(T166:T170)</f>
        <v>0</v>
      </c>
      <c r="AR165" s="196" t="s">
        <v>85</v>
      </c>
      <c r="AT165" s="197" t="s">
        <v>77</v>
      </c>
      <c r="AU165" s="197" t="s">
        <v>85</v>
      </c>
      <c r="AY165" s="196" t="s">
        <v>126</v>
      </c>
      <c r="BK165" s="198">
        <f>SUM(BK166:BK170)</f>
        <v>0</v>
      </c>
    </row>
    <row r="166" spans="1:65" s="2" customFormat="1" ht="16.5" customHeight="1">
      <c r="A166" s="31"/>
      <c r="B166" s="32"/>
      <c r="C166" s="201" t="s">
        <v>271</v>
      </c>
      <c r="D166" s="201" t="s">
        <v>128</v>
      </c>
      <c r="E166" s="202" t="s">
        <v>260</v>
      </c>
      <c r="F166" s="203" t="s">
        <v>261</v>
      </c>
      <c r="G166" s="204" t="s">
        <v>150</v>
      </c>
      <c r="H166" s="205">
        <v>4770.0050000000001</v>
      </c>
      <c r="I166" s="206"/>
      <c r="J166" s="207">
        <f>ROUND(I166*H166,2)</f>
        <v>0</v>
      </c>
      <c r="K166" s="208"/>
      <c r="L166" s="36"/>
      <c r="M166" s="209" t="s">
        <v>1</v>
      </c>
      <c r="N166" s="210" t="s">
        <v>43</v>
      </c>
      <c r="O166" s="68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3" t="s">
        <v>132</v>
      </c>
      <c r="AT166" s="213" t="s">
        <v>128</v>
      </c>
      <c r="AU166" s="213" t="s">
        <v>87</v>
      </c>
      <c r="AY166" s="14" t="s">
        <v>126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4" t="s">
        <v>85</v>
      </c>
      <c r="BK166" s="214">
        <f>ROUND(I166*H166,2)</f>
        <v>0</v>
      </c>
      <c r="BL166" s="14" t="s">
        <v>132</v>
      </c>
      <c r="BM166" s="213" t="s">
        <v>374</v>
      </c>
    </row>
    <row r="167" spans="1:65" s="2" customFormat="1" ht="21.75" customHeight="1">
      <c r="A167" s="31"/>
      <c r="B167" s="32"/>
      <c r="C167" s="201" t="s">
        <v>275</v>
      </c>
      <c r="D167" s="201" t="s">
        <v>128</v>
      </c>
      <c r="E167" s="202" t="s">
        <v>264</v>
      </c>
      <c r="F167" s="203" t="s">
        <v>265</v>
      </c>
      <c r="G167" s="204" t="s">
        <v>150</v>
      </c>
      <c r="H167" s="205">
        <v>43081.677000000003</v>
      </c>
      <c r="I167" s="206"/>
      <c r="J167" s="207">
        <f>ROUND(I167*H167,2)</f>
        <v>0</v>
      </c>
      <c r="K167" s="208"/>
      <c r="L167" s="36"/>
      <c r="M167" s="209" t="s">
        <v>1</v>
      </c>
      <c r="N167" s="210" t="s">
        <v>43</v>
      </c>
      <c r="O167" s="68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3" t="s">
        <v>132</v>
      </c>
      <c r="AT167" s="213" t="s">
        <v>128</v>
      </c>
      <c r="AU167" s="213" t="s">
        <v>87</v>
      </c>
      <c r="AY167" s="14" t="s">
        <v>126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85</v>
      </c>
      <c r="BK167" s="214">
        <f>ROUND(I167*H167,2)</f>
        <v>0</v>
      </c>
      <c r="BL167" s="14" t="s">
        <v>132</v>
      </c>
      <c r="BM167" s="213" t="s">
        <v>375</v>
      </c>
    </row>
    <row r="168" spans="1:65" s="2" customFormat="1" ht="16.5" customHeight="1">
      <c r="A168" s="31"/>
      <c r="B168" s="32"/>
      <c r="C168" s="201" t="s">
        <v>279</v>
      </c>
      <c r="D168" s="201" t="s">
        <v>128</v>
      </c>
      <c r="E168" s="202" t="s">
        <v>268</v>
      </c>
      <c r="F168" s="203" t="s">
        <v>269</v>
      </c>
      <c r="G168" s="204" t="s">
        <v>150</v>
      </c>
      <c r="H168" s="205">
        <v>380</v>
      </c>
      <c r="I168" s="206"/>
      <c r="J168" s="207">
        <f>ROUND(I168*H168,2)</f>
        <v>0</v>
      </c>
      <c r="K168" s="208"/>
      <c r="L168" s="36"/>
      <c r="M168" s="209" t="s">
        <v>1</v>
      </c>
      <c r="N168" s="210" t="s">
        <v>43</v>
      </c>
      <c r="O168" s="68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3" t="s">
        <v>132</v>
      </c>
      <c r="AT168" s="213" t="s">
        <v>128</v>
      </c>
      <c r="AU168" s="213" t="s">
        <v>87</v>
      </c>
      <c r="AY168" s="14" t="s">
        <v>126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85</v>
      </c>
      <c r="BK168" s="214">
        <f>ROUND(I168*H168,2)</f>
        <v>0</v>
      </c>
      <c r="BL168" s="14" t="s">
        <v>132</v>
      </c>
      <c r="BM168" s="213" t="s">
        <v>376</v>
      </c>
    </row>
    <row r="169" spans="1:65" s="2" customFormat="1" ht="21.75" customHeight="1">
      <c r="A169" s="31"/>
      <c r="B169" s="32"/>
      <c r="C169" s="201" t="s">
        <v>285</v>
      </c>
      <c r="D169" s="201" t="s">
        <v>128</v>
      </c>
      <c r="E169" s="202" t="s">
        <v>272</v>
      </c>
      <c r="F169" s="203" t="s">
        <v>273</v>
      </c>
      <c r="G169" s="204" t="s">
        <v>150</v>
      </c>
      <c r="H169" s="205">
        <v>3420</v>
      </c>
      <c r="I169" s="206"/>
      <c r="J169" s="207">
        <f>ROUND(I169*H169,2)</f>
        <v>0</v>
      </c>
      <c r="K169" s="208"/>
      <c r="L169" s="36"/>
      <c r="M169" s="209" t="s">
        <v>1</v>
      </c>
      <c r="N169" s="210" t="s">
        <v>43</v>
      </c>
      <c r="O169" s="68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3" t="s">
        <v>132</v>
      </c>
      <c r="AT169" s="213" t="s">
        <v>128</v>
      </c>
      <c r="AU169" s="213" t="s">
        <v>87</v>
      </c>
      <c r="AY169" s="14" t="s">
        <v>126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" t="s">
        <v>85</v>
      </c>
      <c r="BK169" s="214">
        <f>ROUND(I169*H169,2)</f>
        <v>0</v>
      </c>
      <c r="BL169" s="14" t="s">
        <v>132</v>
      </c>
      <c r="BM169" s="213" t="s">
        <v>377</v>
      </c>
    </row>
    <row r="170" spans="1:65" s="2" customFormat="1" ht="33" customHeight="1">
      <c r="A170" s="31"/>
      <c r="B170" s="32"/>
      <c r="C170" s="201" t="s">
        <v>289</v>
      </c>
      <c r="D170" s="201" t="s">
        <v>128</v>
      </c>
      <c r="E170" s="202" t="s">
        <v>378</v>
      </c>
      <c r="F170" s="203" t="s">
        <v>379</v>
      </c>
      <c r="G170" s="204" t="s">
        <v>150</v>
      </c>
      <c r="H170" s="205">
        <v>380</v>
      </c>
      <c r="I170" s="206"/>
      <c r="J170" s="207">
        <f>ROUND(I170*H170,2)</f>
        <v>0</v>
      </c>
      <c r="K170" s="208"/>
      <c r="L170" s="36"/>
      <c r="M170" s="209" t="s">
        <v>1</v>
      </c>
      <c r="N170" s="210" t="s">
        <v>43</v>
      </c>
      <c r="O170" s="68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3" t="s">
        <v>132</v>
      </c>
      <c r="AT170" s="213" t="s">
        <v>128</v>
      </c>
      <c r="AU170" s="213" t="s">
        <v>87</v>
      </c>
      <c r="AY170" s="14" t="s">
        <v>126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85</v>
      </c>
      <c r="BK170" s="214">
        <f>ROUND(I170*H170,2)</f>
        <v>0</v>
      </c>
      <c r="BL170" s="14" t="s">
        <v>132</v>
      </c>
      <c r="BM170" s="213" t="s">
        <v>380</v>
      </c>
    </row>
    <row r="171" spans="1:65" s="12" customFormat="1" ht="22.9" customHeight="1">
      <c r="B171" s="185"/>
      <c r="C171" s="186"/>
      <c r="D171" s="187" t="s">
        <v>77</v>
      </c>
      <c r="E171" s="199" t="s">
        <v>283</v>
      </c>
      <c r="F171" s="199" t="s">
        <v>284</v>
      </c>
      <c r="G171" s="186"/>
      <c r="H171" s="186"/>
      <c r="I171" s="189"/>
      <c r="J171" s="200">
        <f>BK171</f>
        <v>0</v>
      </c>
      <c r="K171" s="186"/>
      <c r="L171" s="191"/>
      <c r="M171" s="192"/>
      <c r="N171" s="193"/>
      <c r="O171" s="193"/>
      <c r="P171" s="194">
        <f>SUM(P172:P174)</f>
        <v>0</v>
      </c>
      <c r="Q171" s="193"/>
      <c r="R171" s="194">
        <f>SUM(R172:R174)</f>
        <v>0</v>
      </c>
      <c r="S171" s="193"/>
      <c r="T171" s="195">
        <f>SUM(T172:T174)</f>
        <v>0</v>
      </c>
      <c r="AR171" s="196" t="s">
        <v>85</v>
      </c>
      <c r="AT171" s="197" t="s">
        <v>77</v>
      </c>
      <c r="AU171" s="197" t="s">
        <v>85</v>
      </c>
      <c r="AY171" s="196" t="s">
        <v>126</v>
      </c>
      <c r="BK171" s="198">
        <f>SUM(BK172:BK174)</f>
        <v>0</v>
      </c>
    </row>
    <row r="172" spans="1:65" s="2" customFormat="1" ht="21.75" customHeight="1">
      <c r="A172" s="31"/>
      <c r="B172" s="32"/>
      <c r="C172" s="201" t="s">
        <v>381</v>
      </c>
      <c r="D172" s="201" t="s">
        <v>128</v>
      </c>
      <c r="E172" s="202" t="s">
        <v>382</v>
      </c>
      <c r="F172" s="203" t="s">
        <v>383</v>
      </c>
      <c r="G172" s="204" t="s">
        <v>150</v>
      </c>
      <c r="H172" s="205">
        <v>73.370999999999995</v>
      </c>
      <c r="I172" s="206"/>
      <c r="J172" s="207">
        <f>ROUND(I172*H172,2)</f>
        <v>0</v>
      </c>
      <c r="K172" s="208"/>
      <c r="L172" s="36"/>
      <c r="M172" s="209" t="s">
        <v>1</v>
      </c>
      <c r="N172" s="210" t="s">
        <v>43</v>
      </c>
      <c r="O172" s="68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3" t="s">
        <v>132</v>
      </c>
      <c r="AT172" s="213" t="s">
        <v>128</v>
      </c>
      <c r="AU172" s="213" t="s">
        <v>87</v>
      </c>
      <c r="AY172" s="14" t="s">
        <v>126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85</v>
      </c>
      <c r="BK172" s="214">
        <f>ROUND(I172*H172,2)</f>
        <v>0</v>
      </c>
      <c r="BL172" s="14" t="s">
        <v>132</v>
      </c>
      <c r="BM172" s="213" t="s">
        <v>384</v>
      </c>
    </row>
    <row r="173" spans="1:65" s="2" customFormat="1" ht="21.75" customHeight="1">
      <c r="A173" s="31"/>
      <c r="B173" s="32"/>
      <c r="C173" s="201" t="s">
        <v>385</v>
      </c>
      <c r="D173" s="201" t="s">
        <v>128</v>
      </c>
      <c r="E173" s="202" t="s">
        <v>286</v>
      </c>
      <c r="F173" s="203" t="s">
        <v>287</v>
      </c>
      <c r="G173" s="204" t="s">
        <v>150</v>
      </c>
      <c r="H173" s="205">
        <v>53.226999999999997</v>
      </c>
      <c r="I173" s="206"/>
      <c r="J173" s="207">
        <f>ROUND(I173*H173,2)</f>
        <v>0</v>
      </c>
      <c r="K173" s="208"/>
      <c r="L173" s="36"/>
      <c r="M173" s="209" t="s">
        <v>1</v>
      </c>
      <c r="N173" s="210" t="s">
        <v>43</v>
      </c>
      <c r="O173" s="68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3" t="s">
        <v>132</v>
      </c>
      <c r="AT173" s="213" t="s">
        <v>128</v>
      </c>
      <c r="AU173" s="213" t="s">
        <v>87</v>
      </c>
      <c r="AY173" s="14" t="s">
        <v>126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" t="s">
        <v>85</v>
      </c>
      <c r="BK173" s="214">
        <f>ROUND(I173*H173,2)</f>
        <v>0</v>
      </c>
      <c r="BL173" s="14" t="s">
        <v>132</v>
      </c>
      <c r="BM173" s="213" t="s">
        <v>386</v>
      </c>
    </row>
    <row r="174" spans="1:65" s="2" customFormat="1" ht="21.75" customHeight="1">
      <c r="A174" s="31"/>
      <c r="B174" s="32"/>
      <c r="C174" s="201" t="s">
        <v>387</v>
      </c>
      <c r="D174" s="201" t="s">
        <v>128</v>
      </c>
      <c r="E174" s="202" t="s">
        <v>290</v>
      </c>
      <c r="F174" s="203" t="s">
        <v>291</v>
      </c>
      <c r="G174" s="204" t="s">
        <v>150</v>
      </c>
      <c r="H174" s="205">
        <v>123.309</v>
      </c>
      <c r="I174" s="206"/>
      <c r="J174" s="207">
        <f>ROUND(I174*H174,2)</f>
        <v>0</v>
      </c>
      <c r="K174" s="208"/>
      <c r="L174" s="36"/>
      <c r="M174" s="226" t="s">
        <v>1</v>
      </c>
      <c r="N174" s="227" t="s">
        <v>43</v>
      </c>
      <c r="O174" s="228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3" t="s">
        <v>132</v>
      </c>
      <c r="AT174" s="213" t="s">
        <v>128</v>
      </c>
      <c r="AU174" s="213" t="s">
        <v>87</v>
      </c>
      <c r="AY174" s="14" t="s">
        <v>126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85</v>
      </c>
      <c r="BK174" s="214">
        <f>ROUND(I174*H174,2)</f>
        <v>0</v>
      </c>
      <c r="BL174" s="14" t="s">
        <v>132</v>
      </c>
      <c r="BM174" s="213" t="s">
        <v>388</v>
      </c>
    </row>
    <row r="175" spans="1:65" s="2" customFormat="1" ht="6.95" customHeight="1">
      <c r="A175" s="31"/>
      <c r="B175" s="51"/>
      <c r="C175" s="52"/>
      <c r="D175" s="52"/>
      <c r="E175" s="52"/>
      <c r="F175" s="52"/>
      <c r="G175" s="52"/>
      <c r="H175" s="52"/>
      <c r="I175" s="149"/>
      <c r="J175" s="52"/>
      <c r="K175" s="52"/>
      <c r="L175" s="36"/>
      <c r="M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</row>
  </sheetData>
  <sheetProtection algorithmName="SHA-512" hashValue="BBFyzDEV8VzLJ2vD1ckbwNxSyPyQuZE0U+VcfeOkpQlW2XPrh6cpJNoeBtY0WyQF3HieZVt55fm1I/fOI1gtvA==" saltValue="pCtX+GB47+x+9Lzl+WQPX8i/4gLkAYCoXvLV49h0+2IxV42KELtPYKzKw5dpIoUliNwHzpEyw9s2aa6rMmY3lQ==" spinCount="100000" sheet="1" objects="1" scenarios="1" formatColumns="0" formatRows="0" autoFilter="0"/>
  <autoFilter ref="C123:K17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4" t="s">
        <v>94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87</v>
      </c>
    </row>
    <row r="4" spans="1:46" s="1" customFormat="1" ht="24.95" customHeight="1">
      <c r="B4" s="17"/>
      <c r="D4" s="109" t="s">
        <v>95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2" t="str">
        <f>'Rekapitulace stavby'!K6</f>
        <v>Hradec Králové SSM - Oprava (zpevněné plochy) SO 101-SO 103</v>
      </c>
      <c r="F7" s="273"/>
      <c r="G7" s="273"/>
      <c r="H7" s="273"/>
      <c r="I7" s="105"/>
      <c r="L7" s="17"/>
    </row>
    <row r="8" spans="1:46" s="2" customFormat="1" ht="12" customHeight="1">
      <c r="A8" s="31"/>
      <c r="B8" s="36"/>
      <c r="C8" s="31"/>
      <c r="D8" s="111" t="s">
        <v>96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4" t="s">
        <v>389</v>
      </c>
      <c r="F9" s="275"/>
      <c r="G9" s="275"/>
      <c r="H9" s="275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36</v>
      </c>
      <c r="G12" s="31"/>
      <c r="H12" s="31"/>
      <c r="I12" s="114" t="s">
        <v>22</v>
      </c>
      <c r="J12" s="115" t="str">
        <f>'Rekapitulace stavby'!AN8</f>
        <v>13. 5. 2020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29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6" t="str">
        <f>'Rekapitulace stavby'!E14</f>
        <v>Vyplň údaj</v>
      </c>
      <c r="F18" s="277"/>
      <c r="G18" s="277"/>
      <c r="H18" s="277"/>
      <c r="I18" s="114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31</v>
      </c>
      <c r="E20" s="31"/>
      <c r="F20" s="31"/>
      <c r="G20" s="31"/>
      <c r="H20" s="31"/>
      <c r="I20" s="114" t="s">
        <v>25</v>
      </c>
      <c r="J20" s="113" t="s">
        <v>32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33</v>
      </c>
      <c r="F21" s="31"/>
      <c r="G21" s="31"/>
      <c r="H21" s="31"/>
      <c r="I21" s="114" t="s">
        <v>28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36</v>
      </c>
      <c r="F24" s="31"/>
      <c r="G24" s="31"/>
      <c r="H24" s="31"/>
      <c r="I24" s="114" t="s">
        <v>28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8" t="s">
        <v>1</v>
      </c>
      <c r="F27" s="278"/>
      <c r="G27" s="278"/>
      <c r="H27" s="278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42</v>
      </c>
      <c r="E33" s="111" t="s">
        <v>43</v>
      </c>
      <c r="F33" s="127">
        <f>ROUND((SUM(BE120:BE128)),  2)</f>
        <v>0</v>
      </c>
      <c r="G33" s="31"/>
      <c r="H33" s="31"/>
      <c r="I33" s="128">
        <v>0.21</v>
      </c>
      <c r="J33" s="127">
        <f>ROUND(((SUM(BE120:BE128))*I33),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44</v>
      </c>
      <c r="F34" s="127">
        <f>ROUND((SUM(BF120:BF128)),  2)</f>
        <v>0</v>
      </c>
      <c r="G34" s="31"/>
      <c r="H34" s="31"/>
      <c r="I34" s="128">
        <v>0.15</v>
      </c>
      <c r="J34" s="127">
        <f>ROUND(((SUM(BF120:BF128))*I34),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45</v>
      </c>
      <c r="F35" s="127">
        <f>ROUND((SUM(BG120:BG128)),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46</v>
      </c>
      <c r="F36" s="127">
        <f>ROUND((SUM(BH120:BH128)),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47</v>
      </c>
      <c r="F37" s="127">
        <f>ROUND((SUM(BI120:BI128)),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9" t="str">
        <f>E7</f>
        <v>Hradec Králové SSM - Oprava (zpevněné plochy) SO 101-SO 103</v>
      </c>
      <c r="F85" s="280"/>
      <c r="G85" s="280"/>
      <c r="H85" s="280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1" t="str">
        <f>E9</f>
        <v>VRN - Vedlejší rozpočtové náklady</v>
      </c>
      <c r="F87" s="281"/>
      <c r="G87" s="281"/>
      <c r="H87" s="281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4" t="s">
        <v>22</v>
      </c>
      <c r="J89" s="63" t="str">
        <f>IF(J12="","",J12)</f>
        <v>13. 5. 2020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114" t="s">
        <v>31</v>
      </c>
      <c r="J91" s="29" t="str">
        <f>E21</f>
        <v xml:space="preserve">PRODIN a.s.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99</v>
      </c>
      <c r="D94" s="154"/>
      <c r="E94" s="154"/>
      <c r="F94" s="154"/>
      <c r="G94" s="154"/>
      <c r="H94" s="154"/>
      <c r="I94" s="155"/>
      <c r="J94" s="156" t="s">
        <v>100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101</v>
      </c>
      <c r="D96" s="33"/>
      <c r="E96" s="33"/>
      <c r="F96" s="33"/>
      <c r="G96" s="33"/>
      <c r="H96" s="33"/>
      <c r="I96" s="112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1:31" s="9" customFormat="1" ht="24.95" customHeight="1">
      <c r="B97" s="158"/>
      <c r="C97" s="159"/>
      <c r="D97" s="160" t="s">
        <v>389</v>
      </c>
      <c r="E97" s="161"/>
      <c r="F97" s="161"/>
      <c r="G97" s="161"/>
      <c r="H97" s="161"/>
      <c r="I97" s="162"/>
      <c r="J97" s="163">
        <f>J121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390</v>
      </c>
      <c r="E98" s="168"/>
      <c r="F98" s="168"/>
      <c r="G98" s="168"/>
      <c r="H98" s="168"/>
      <c r="I98" s="169"/>
      <c r="J98" s="170">
        <f>J122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391</v>
      </c>
      <c r="E99" s="168"/>
      <c r="F99" s="168"/>
      <c r="G99" s="168"/>
      <c r="H99" s="168"/>
      <c r="I99" s="169"/>
      <c r="J99" s="170">
        <f>J125</f>
        <v>0</v>
      </c>
      <c r="K99" s="166"/>
      <c r="L99" s="171"/>
    </row>
    <row r="100" spans="1:31" s="10" customFormat="1" ht="19.899999999999999" customHeight="1">
      <c r="B100" s="165"/>
      <c r="C100" s="166"/>
      <c r="D100" s="167" t="s">
        <v>392</v>
      </c>
      <c r="E100" s="168"/>
      <c r="F100" s="168"/>
      <c r="G100" s="168"/>
      <c r="H100" s="168"/>
      <c r="I100" s="169"/>
      <c r="J100" s="170">
        <f>J127</f>
        <v>0</v>
      </c>
      <c r="K100" s="166"/>
      <c r="L100" s="171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112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149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152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111</v>
      </c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79" t="str">
        <f>E7</f>
        <v>Hradec Králové SSM - Oprava (zpevněné plochy) SO 101-SO 103</v>
      </c>
      <c r="F110" s="280"/>
      <c r="G110" s="280"/>
      <c r="H110" s="280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96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31" t="str">
        <f>E9</f>
        <v>VRN - Vedlejší rozpočtové náklady</v>
      </c>
      <c r="F112" s="281"/>
      <c r="G112" s="281"/>
      <c r="H112" s="281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 xml:space="preserve"> </v>
      </c>
      <c r="G114" s="33"/>
      <c r="H114" s="33"/>
      <c r="I114" s="114" t="s">
        <v>22</v>
      </c>
      <c r="J114" s="63" t="str">
        <f>IF(J12="","",J12)</f>
        <v>13. 5. 2020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E15</f>
        <v>Správa železnic, státní organizace</v>
      </c>
      <c r="G116" s="33"/>
      <c r="H116" s="33"/>
      <c r="I116" s="114" t="s">
        <v>31</v>
      </c>
      <c r="J116" s="29" t="str">
        <f>E21</f>
        <v xml:space="preserve">PRODIN a.s.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29</v>
      </c>
      <c r="D117" s="33"/>
      <c r="E117" s="33"/>
      <c r="F117" s="24" t="str">
        <f>IF(E18="","",E18)</f>
        <v>Vyplň údaj</v>
      </c>
      <c r="G117" s="33"/>
      <c r="H117" s="33"/>
      <c r="I117" s="114" t="s">
        <v>35</v>
      </c>
      <c r="J117" s="29" t="str">
        <f>E24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12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72"/>
      <c r="B119" s="173"/>
      <c r="C119" s="174" t="s">
        <v>112</v>
      </c>
      <c r="D119" s="175" t="s">
        <v>63</v>
      </c>
      <c r="E119" s="175" t="s">
        <v>59</v>
      </c>
      <c r="F119" s="175" t="s">
        <v>60</v>
      </c>
      <c r="G119" s="175" t="s">
        <v>113</v>
      </c>
      <c r="H119" s="175" t="s">
        <v>114</v>
      </c>
      <c r="I119" s="176" t="s">
        <v>115</v>
      </c>
      <c r="J119" s="177" t="s">
        <v>100</v>
      </c>
      <c r="K119" s="178" t="s">
        <v>116</v>
      </c>
      <c r="L119" s="179"/>
      <c r="M119" s="72" t="s">
        <v>1</v>
      </c>
      <c r="N119" s="73" t="s">
        <v>42</v>
      </c>
      <c r="O119" s="73" t="s">
        <v>117</v>
      </c>
      <c r="P119" s="73" t="s">
        <v>118</v>
      </c>
      <c r="Q119" s="73" t="s">
        <v>119</v>
      </c>
      <c r="R119" s="73" t="s">
        <v>120</v>
      </c>
      <c r="S119" s="73" t="s">
        <v>121</v>
      </c>
      <c r="T119" s="74" t="s">
        <v>122</v>
      </c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pans="1:65" s="2" customFormat="1" ht="22.9" customHeight="1">
      <c r="A120" s="31"/>
      <c r="B120" s="32"/>
      <c r="C120" s="79" t="s">
        <v>123</v>
      </c>
      <c r="D120" s="33"/>
      <c r="E120" s="33"/>
      <c r="F120" s="33"/>
      <c r="G120" s="33"/>
      <c r="H120" s="33"/>
      <c r="I120" s="112"/>
      <c r="J120" s="180">
        <f>BK120</f>
        <v>0</v>
      </c>
      <c r="K120" s="33"/>
      <c r="L120" s="36"/>
      <c r="M120" s="75"/>
      <c r="N120" s="181"/>
      <c r="O120" s="76"/>
      <c r="P120" s="182">
        <f>P121</f>
        <v>0</v>
      </c>
      <c r="Q120" s="76"/>
      <c r="R120" s="182">
        <f>R121</f>
        <v>0</v>
      </c>
      <c r="S120" s="76"/>
      <c r="T120" s="183">
        <f>T121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77</v>
      </c>
      <c r="AU120" s="14" t="s">
        <v>102</v>
      </c>
      <c r="BK120" s="184">
        <f>BK121</f>
        <v>0</v>
      </c>
    </row>
    <row r="121" spans="1:65" s="12" customFormat="1" ht="25.9" customHeight="1">
      <c r="B121" s="185"/>
      <c r="C121" s="186"/>
      <c r="D121" s="187" t="s">
        <v>77</v>
      </c>
      <c r="E121" s="188" t="s">
        <v>92</v>
      </c>
      <c r="F121" s="188" t="s">
        <v>93</v>
      </c>
      <c r="G121" s="186"/>
      <c r="H121" s="186"/>
      <c r="I121" s="189"/>
      <c r="J121" s="190">
        <f>BK121</f>
        <v>0</v>
      </c>
      <c r="K121" s="186"/>
      <c r="L121" s="191"/>
      <c r="M121" s="192"/>
      <c r="N121" s="193"/>
      <c r="O121" s="193"/>
      <c r="P121" s="194">
        <f>P122+P125+P127</f>
        <v>0</v>
      </c>
      <c r="Q121" s="193"/>
      <c r="R121" s="194">
        <f>R122+R125+R127</f>
        <v>0</v>
      </c>
      <c r="S121" s="193"/>
      <c r="T121" s="195">
        <f>T122+T125+T127</f>
        <v>0</v>
      </c>
      <c r="AR121" s="196" t="s">
        <v>143</v>
      </c>
      <c r="AT121" s="197" t="s">
        <v>77</v>
      </c>
      <c r="AU121" s="197" t="s">
        <v>78</v>
      </c>
      <c r="AY121" s="196" t="s">
        <v>126</v>
      </c>
      <c r="BK121" s="198">
        <f>BK122+BK125+BK127</f>
        <v>0</v>
      </c>
    </row>
    <row r="122" spans="1:65" s="12" customFormat="1" ht="22.9" customHeight="1">
      <c r="B122" s="185"/>
      <c r="C122" s="186"/>
      <c r="D122" s="187" t="s">
        <v>77</v>
      </c>
      <c r="E122" s="199" t="s">
        <v>393</v>
      </c>
      <c r="F122" s="199" t="s">
        <v>394</v>
      </c>
      <c r="G122" s="186"/>
      <c r="H122" s="186"/>
      <c r="I122" s="189"/>
      <c r="J122" s="200">
        <f>BK122</f>
        <v>0</v>
      </c>
      <c r="K122" s="186"/>
      <c r="L122" s="191"/>
      <c r="M122" s="192"/>
      <c r="N122" s="193"/>
      <c r="O122" s="193"/>
      <c r="P122" s="194">
        <f>SUM(P123:P124)</f>
        <v>0</v>
      </c>
      <c r="Q122" s="193"/>
      <c r="R122" s="194">
        <f>SUM(R123:R124)</f>
        <v>0</v>
      </c>
      <c r="S122" s="193"/>
      <c r="T122" s="195">
        <f>SUM(T123:T124)</f>
        <v>0</v>
      </c>
      <c r="AR122" s="196" t="s">
        <v>143</v>
      </c>
      <c r="AT122" s="197" t="s">
        <v>77</v>
      </c>
      <c r="AU122" s="197" t="s">
        <v>85</v>
      </c>
      <c r="AY122" s="196" t="s">
        <v>126</v>
      </c>
      <c r="BK122" s="198">
        <f>SUM(BK123:BK124)</f>
        <v>0</v>
      </c>
    </row>
    <row r="123" spans="1:65" s="2" customFormat="1" ht="16.5" customHeight="1">
      <c r="A123" s="31"/>
      <c r="B123" s="32"/>
      <c r="C123" s="201" t="s">
        <v>85</v>
      </c>
      <c r="D123" s="201" t="s">
        <v>128</v>
      </c>
      <c r="E123" s="202" t="s">
        <v>395</v>
      </c>
      <c r="F123" s="203" t="s">
        <v>396</v>
      </c>
      <c r="G123" s="204" t="s">
        <v>397</v>
      </c>
      <c r="H123" s="205">
        <v>3</v>
      </c>
      <c r="I123" s="206"/>
      <c r="J123" s="207">
        <f>ROUND(I123*H123,2)</f>
        <v>0</v>
      </c>
      <c r="K123" s="208"/>
      <c r="L123" s="36"/>
      <c r="M123" s="209" t="s">
        <v>1</v>
      </c>
      <c r="N123" s="210" t="s">
        <v>43</v>
      </c>
      <c r="O123" s="68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13" t="s">
        <v>398</v>
      </c>
      <c r="AT123" s="213" t="s">
        <v>128</v>
      </c>
      <c r="AU123" s="213" t="s">
        <v>87</v>
      </c>
      <c r="AY123" s="14" t="s">
        <v>126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85</v>
      </c>
      <c r="BK123" s="214">
        <f>ROUND(I123*H123,2)</f>
        <v>0</v>
      </c>
      <c r="BL123" s="14" t="s">
        <v>398</v>
      </c>
      <c r="BM123" s="213" t="s">
        <v>399</v>
      </c>
    </row>
    <row r="124" spans="1:65" s="2" customFormat="1" ht="16.5" customHeight="1">
      <c r="A124" s="31"/>
      <c r="B124" s="32"/>
      <c r="C124" s="201" t="s">
        <v>87</v>
      </c>
      <c r="D124" s="201" t="s">
        <v>128</v>
      </c>
      <c r="E124" s="202" t="s">
        <v>400</v>
      </c>
      <c r="F124" s="203" t="s">
        <v>401</v>
      </c>
      <c r="G124" s="204" t="s">
        <v>397</v>
      </c>
      <c r="H124" s="205">
        <v>3</v>
      </c>
      <c r="I124" s="206"/>
      <c r="J124" s="207">
        <f>ROUND(I124*H124,2)</f>
        <v>0</v>
      </c>
      <c r="K124" s="208"/>
      <c r="L124" s="36"/>
      <c r="M124" s="209" t="s">
        <v>1</v>
      </c>
      <c r="N124" s="210" t="s">
        <v>43</v>
      </c>
      <c r="O124" s="68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3" t="s">
        <v>398</v>
      </c>
      <c r="AT124" s="213" t="s">
        <v>128</v>
      </c>
      <c r="AU124" s="213" t="s">
        <v>87</v>
      </c>
      <c r="AY124" s="14" t="s">
        <v>126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4" t="s">
        <v>85</v>
      </c>
      <c r="BK124" s="214">
        <f>ROUND(I124*H124,2)</f>
        <v>0</v>
      </c>
      <c r="BL124" s="14" t="s">
        <v>398</v>
      </c>
      <c r="BM124" s="213" t="s">
        <v>402</v>
      </c>
    </row>
    <row r="125" spans="1:65" s="12" customFormat="1" ht="22.9" customHeight="1">
      <c r="B125" s="185"/>
      <c r="C125" s="186"/>
      <c r="D125" s="187" t="s">
        <v>77</v>
      </c>
      <c r="E125" s="199" t="s">
        <v>403</v>
      </c>
      <c r="F125" s="199" t="s">
        <v>404</v>
      </c>
      <c r="G125" s="186"/>
      <c r="H125" s="186"/>
      <c r="I125" s="189"/>
      <c r="J125" s="200">
        <f>BK125</f>
        <v>0</v>
      </c>
      <c r="K125" s="186"/>
      <c r="L125" s="191"/>
      <c r="M125" s="192"/>
      <c r="N125" s="193"/>
      <c r="O125" s="193"/>
      <c r="P125" s="194">
        <f>P126</f>
        <v>0</v>
      </c>
      <c r="Q125" s="193"/>
      <c r="R125" s="194">
        <f>R126</f>
        <v>0</v>
      </c>
      <c r="S125" s="193"/>
      <c r="T125" s="195">
        <f>T126</f>
        <v>0</v>
      </c>
      <c r="AR125" s="196" t="s">
        <v>143</v>
      </c>
      <c r="AT125" s="197" t="s">
        <v>77</v>
      </c>
      <c r="AU125" s="197" t="s">
        <v>85</v>
      </c>
      <c r="AY125" s="196" t="s">
        <v>126</v>
      </c>
      <c r="BK125" s="198">
        <f>BK126</f>
        <v>0</v>
      </c>
    </row>
    <row r="126" spans="1:65" s="2" customFormat="1" ht="16.5" customHeight="1">
      <c r="A126" s="31"/>
      <c r="B126" s="32"/>
      <c r="C126" s="201" t="s">
        <v>138</v>
      </c>
      <c r="D126" s="201" t="s">
        <v>128</v>
      </c>
      <c r="E126" s="202" t="s">
        <v>405</v>
      </c>
      <c r="F126" s="203" t="s">
        <v>404</v>
      </c>
      <c r="G126" s="204" t="s">
        <v>397</v>
      </c>
      <c r="H126" s="205">
        <v>3</v>
      </c>
      <c r="I126" s="206"/>
      <c r="J126" s="207">
        <f>ROUND(I126*H126,2)</f>
        <v>0</v>
      </c>
      <c r="K126" s="208"/>
      <c r="L126" s="36"/>
      <c r="M126" s="209" t="s">
        <v>1</v>
      </c>
      <c r="N126" s="210" t="s">
        <v>43</v>
      </c>
      <c r="O126" s="68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3" t="s">
        <v>398</v>
      </c>
      <c r="AT126" s="213" t="s">
        <v>128</v>
      </c>
      <c r="AU126" s="213" t="s">
        <v>87</v>
      </c>
      <c r="AY126" s="14" t="s">
        <v>126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4" t="s">
        <v>85</v>
      </c>
      <c r="BK126" s="214">
        <f>ROUND(I126*H126,2)</f>
        <v>0</v>
      </c>
      <c r="BL126" s="14" t="s">
        <v>398</v>
      </c>
      <c r="BM126" s="213" t="s">
        <v>406</v>
      </c>
    </row>
    <row r="127" spans="1:65" s="12" customFormat="1" ht="22.9" customHeight="1">
      <c r="B127" s="185"/>
      <c r="C127" s="186"/>
      <c r="D127" s="187" t="s">
        <v>77</v>
      </c>
      <c r="E127" s="199" t="s">
        <v>407</v>
      </c>
      <c r="F127" s="199" t="s">
        <v>408</v>
      </c>
      <c r="G127" s="186"/>
      <c r="H127" s="186"/>
      <c r="I127" s="189"/>
      <c r="J127" s="200">
        <f>BK127</f>
        <v>0</v>
      </c>
      <c r="K127" s="186"/>
      <c r="L127" s="191"/>
      <c r="M127" s="192"/>
      <c r="N127" s="193"/>
      <c r="O127" s="193"/>
      <c r="P127" s="194">
        <f>P128</f>
        <v>0</v>
      </c>
      <c r="Q127" s="193"/>
      <c r="R127" s="194">
        <f>R128</f>
        <v>0</v>
      </c>
      <c r="S127" s="193"/>
      <c r="T127" s="195">
        <f>T128</f>
        <v>0</v>
      </c>
      <c r="AR127" s="196" t="s">
        <v>143</v>
      </c>
      <c r="AT127" s="197" t="s">
        <v>77</v>
      </c>
      <c r="AU127" s="197" t="s">
        <v>85</v>
      </c>
      <c r="AY127" s="196" t="s">
        <v>126</v>
      </c>
      <c r="BK127" s="198">
        <f>BK128</f>
        <v>0</v>
      </c>
    </row>
    <row r="128" spans="1:65" s="2" customFormat="1" ht="16.5" customHeight="1">
      <c r="A128" s="31"/>
      <c r="B128" s="32"/>
      <c r="C128" s="201" t="s">
        <v>132</v>
      </c>
      <c r="D128" s="201" t="s">
        <v>128</v>
      </c>
      <c r="E128" s="202" t="s">
        <v>409</v>
      </c>
      <c r="F128" s="203" t="s">
        <v>410</v>
      </c>
      <c r="G128" s="204" t="s">
        <v>397</v>
      </c>
      <c r="H128" s="205">
        <v>3</v>
      </c>
      <c r="I128" s="206"/>
      <c r="J128" s="207">
        <f>ROUND(I128*H128,2)</f>
        <v>0</v>
      </c>
      <c r="K128" s="208"/>
      <c r="L128" s="36"/>
      <c r="M128" s="226" t="s">
        <v>1</v>
      </c>
      <c r="N128" s="227" t="s">
        <v>43</v>
      </c>
      <c r="O128" s="228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3" t="s">
        <v>398</v>
      </c>
      <c r="AT128" s="213" t="s">
        <v>128</v>
      </c>
      <c r="AU128" s="213" t="s">
        <v>87</v>
      </c>
      <c r="AY128" s="14" t="s">
        <v>126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85</v>
      </c>
      <c r="BK128" s="214">
        <f>ROUND(I128*H128,2)</f>
        <v>0</v>
      </c>
      <c r="BL128" s="14" t="s">
        <v>398</v>
      </c>
      <c r="BM128" s="213" t="s">
        <v>411</v>
      </c>
    </row>
    <row r="129" spans="1:31" s="2" customFormat="1" ht="6.95" customHeight="1">
      <c r="A129" s="31"/>
      <c r="B129" s="51"/>
      <c r="C129" s="52"/>
      <c r="D129" s="52"/>
      <c r="E129" s="52"/>
      <c r="F129" s="52"/>
      <c r="G129" s="52"/>
      <c r="H129" s="52"/>
      <c r="I129" s="149"/>
      <c r="J129" s="52"/>
      <c r="K129" s="52"/>
      <c r="L129" s="36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sheetProtection algorithmName="SHA-512" hashValue="/Ul8Bl6uElSetmtRTB7GYPCh5zodgC26QQoj/jlPkWrBVVts3FahwxBMauxLIMohBEdWhkRjkWVFU3G7zMyYJg==" saltValue="vl+K2KbVTFvK7pvHtzdhBCmEloH7h73R7/Dy0plkGq14VW/JPnAV6VJUub7bGET50MXirU2gV966vRjFfCSbmw==" spinCount="100000" sheet="1" objects="1" scenarios="1" formatColumns="0" formatRows="0" autoFilter="0"/>
  <autoFilter ref="C119:K12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101 - SO 101</vt:lpstr>
      <vt:lpstr>SO 102 - SO 102</vt:lpstr>
      <vt:lpstr>SO 103 - SO 103</vt:lpstr>
      <vt:lpstr>VRN - Vedlejší rozpočtové...</vt:lpstr>
      <vt:lpstr>'Rekapitulace stavby'!Názvy_tisku</vt:lpstr>
      <vt:lpstr>'SO 101 - SO 101'!Názvy_tisku</vt:lpstr>
      <vt:lpstr>'SO 102 - SO 102'!Názvy_tisku</vt:lpstr>
      <vt:lpstr>'SO 103 - SO 103'!Názvy_tisku</vt:lpstr>
      <vt:lpstr>'VRN - Vedlejší rozpočtové...'!Názvy_tisku</vt:lpstr>
      <vt:lpstr>'Rekapitulace stavby'!Oblast_tisku</vt:lpstr>
      <vt:lpstr>'SO 101 - SO 101'!Oblast_tisku</vt:lpstr>
      <vt:lpstr>'SO 102 - SO 102'!Oblast_tisku</vt:lpstr>
      <vt:lpstr>'SO 103 - SO 103'!Oblast_tisku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Krumlová Hana</cp:lastModifiedBy>
  <dcterms:created xsi:type="dcterms:W3CDTF">2020-06-11T08:09:58Z</dcterms:created>
  <dcterms:modified xsi:type="dcterms:W3CDTF">2020-06-11T08:39:50Z</dcterms:modified>
</cp:coreProperties>
</file>