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!Zakázky 2020\2020_011_Ostrava_hln_oprava_osvetleni_20041_01_0620\Čistopis\Rozpocty\"/>
    </mc:Choice>
  </mc:AlternateContent>
  <bookViews>
    <workbookView xWindow="0" yWindow="0" windowWidth="0" windowHeight="0"/>
  </bookViews>
  <sheets>
    <sheet name="Rekapitulace stavby" sheetId="1" r:id="rId1"/>
    <sheet name="PS 01 - Dálkové ovládání" sheetId="2" r:id="rId2"/>
    <sheet name="SO 01 - Stavební úpravy" sheetId="3" r:id="rId3"/>
    <sheet name="SO 02 - Oprava osvětlení" sheetId="4" r:id="rId4"/>
    <sheet name="SO 03 - Klimatizace a vyt..." sheetId="5" r:id="rId5"/>
    <sheet name="VON - Vedlejší a ostatní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'PS 01 - Dálkové ovládání'!$C$118:$K$160</definedName>
    <definedName name="_xlnm.Print_Area" localSheetId="1">'PS 01 - Dálkové ovládání'!$C$4:$J$76,'PS 01 - Dálkové ovládání'!$C$82:$J$100,'PS 01 - Dálkové ovládání'!$C$106:$K$160</definedName>
    <definedName name="_xlnm.Print_Titles" localSheetId="1">'PS 01 - Dálkové ovládání'!$118:$118</definedName>
    <definedName name="_xlnm._FilterDatabase" localSheetId="2" hidden="1">'SO 01 - Stavební úpravy'!$C$132:$K$193</definedName>
    <definedName name="_xlnm.Print_Area" localSheetId="2">'SO 01 - Stavební úpravy'!$C$4:$J$76,'SO 01 - Stavební úpravy'!$C$82:$J$114,'SO 01 - Stavební úpravy'!$C$120:$K$193</definedName>
    <definedName name="_xlnm.Print_Titles" localSheetId="2">'SO 01 - Stavební úpravy'!$132:$132</definedName>
    <definedName name="_xlnm._FilterDatabase" localSheetId="3" hidden="1">'SO 02 - Oprava osvětlení'!$C$120:$K$232</definedName>
    <definedName name="_xlnm.Print_Area" localSheetId="3">'SO 02 - Oprava osvětlení'!$C$4:$J$76,'SO 02 - Oprava osvětlení'!$C$82:$J$102,'SO 02 - Oprava osvětlení'!$C$108:$K$232</definedName>
    <definedName name="_xlnm.Print_Titles" localSheetId="3">'SO 02 - Oprava osvětlení'!$120:$120</definedName>
    <definedName name="_xlnm._FilterDatabase" localSheetId="4" hidden="1">'SO 03 - Klimatizace a vyt...'!$C$116:$K$134</definedName>
    <definedName name="_xlnm.Print_Area" localSheetId="4">'SO 03 - Klimatizace a vyt...'!$C$4:$J$76,'SO 03 - Klimatizace a vyt...'!$C$82:$J$98,'SO 03 - Klimatizace a vyt...'!$C$104:$K$134</definedName>
    <definedName name="_xlnm.Print_Titles" localSheetId="4">'SO 03 - Klimatizace a vyt...'!$116:$116</definedName>
    <definedName name="_xlnm._FilterDatabase" localSheetId="5" hidden="1">'VON - Vedlejší a ostatní ...'!$C$119:$K$127</definedName>
    <definedName name="_xlnm.Print_Area" localSheetId="5">'VON - Vedlejší a ostatní ...'!$C$4:$J$76,'VON - Vedlejší a ostatní ...'!$C$82:$J$101,'VON - Vedlejší a ostatní ...'!$C$107:$K$127</definedName>
    <definedName name="_xlnm.Print_Titles" localSheetId="5">'VON - Vedlejší a ostatní ...'!$119:$119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99"/>
  <c i="6"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114"/>
  <c r="E7"/>
  <c r="E110"/>
  <c i="5" r="J37"/>
  <c r="J36"/>
  <c i="1" r="AY98"/>
  <c i="5" r="J35"/>
  <c i="1" r="AX98"/>
  <c i="5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J114"/>
  <c r="F111"/>
  <c r="E109"/>
  <c r="J92"/>
  <c r="F89"/>
  <c r="E87"/>
  <c r="J21"/>
  <c r="E21"/>
  <c r="J113"/>
  <c r="J20"/>
  <c r="J18"/>
  <c r="E18"/>
  <c r="F114"/>
  <c r="J17"/>
  <c r="J15"/>
  <c r="E15"/>
  <c r="F91"/>
  <c r="J14"/>
  <c r="J12"/>
  <c r="J111"/>
  <c r="E7"/>
  <c r="E107"/>
  <c i="4" r="J37"/>
  <c r="J36"/>
  <c i="1" r="AY97"/>
  <c i="4" r="J35"/>
  <c i="1" r="AX97"/>
  <c i="4"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8"/>
  <c r="J117"/>
  <c r="F115"/>
  <c r="E113"/>
  <c r="J92"/>
  <c r="J91"/>
  <c r="F89"/>
  <c r="E87"/>
  <c r="J18"/>
  <c r="E18"/>
  <c r="F118"/>
  <c r="J17"/>
  <c r="J15"/>
  <c r="E15"/>
  <c r="F91"/>
  <c r="J14"/>
  <c r="J12"/>
  <c r="J89"/>
  <c r="E7"/>
  <c r="E111"/>
  <c i="3" r="J37"/>
  <c r="J36"/>
  <c i="1" r="AY96"/>
  <c i="3" r="J35"/>
  <c i="1" r="AX96"/>
  <c i="3"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7"/>
  <c r="BH137"/>
  <c r="BG137"/>
  <c r="BF137"/>
  <c r="T137"/>
  <c r="T136"/>
  <c r="T135"/>
  <c r="R137"/>
  <c r="R136"/>
  <c r="R135"/>
  <c r="P137"/>
  <c r="P136"/>
  <c r="P135"/>
  <c r="J130"/>
  <c r="F127"/>
  <c r="E125"/>
  <c r="J92"/>
  <c r="F89"/>
  <c r="E87"/>
  <c r="J21"/>
  <c r="E21"/>
  <c r="J129"/>
  <c r="J20"/>
  <c r="J18"/>
  <c r="E18"/>
  <c r="F130"/>
  <c r="J17"/>
  <c r="J15"/>
  <c r="E15"/>
  <c r="F91"/>
  <c r="J14"/>
  <c r="J12"/>
  <c r="J89"/>
  <c r="E7"/>
  <c r="E85"/>
  <c i="2" r="J37"/>
  <c r="J36"/>
  <c i="1" r="AY95"/>
  <c i="2" r="J35"/>
  <c i="1" r="AX95"/>
  <c i="2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J116"/>
  <c r="F113"/>
  <c r="E111"/>
  <c r="J92"/>
  <c r="F89"/>
  <c r="E87"/>
  <c r="J21"/>
  <c r="E21"/>
  <c r="J115"/>
  <c r="J20"/>
  <c r="J18"/>
  <c r="E18"/>
  <c r="F116"/>
  <c r="J17"/>
  <c r="J15"/>
  <c r="E15"/>
  <c r="F115"/>
  <c r="J14"/>
  <c r="J12"/>
  <c r="J89"/>
  <c r="E7"/>
  <c r="E85"/>
  <c i="1" r="L90"/>
  <c r="AM90"/>
  <c r="AM89"/>
  <c r="L89"/>
  <c r="AM87"/>
  <c r="L87"/>
  <c r="L85"/>
  <c r="L84"/>
  <c i="6" r="J127"/>
  <c r="BK125"/>
  <c r="J125"/>
  <c r="BK123"/>
  <c r="J123"/>
  <c i="5" r="J134"/>
  <c r="BK133"/>
  <c r="J129"/>
  <c r="BK127"/>
  <c r="BK126"/>
  <c r="J124"/>
  <c r="BK123"/>
  <c r="J122"/>
  <c r="J121"/>
  <c r="J120"/>
  <c r="J119"/>
  <c i="4" r="BK232"/>
  <c r="J231"/>
  <c r="J230"/>
  <c r="J229"/>
  <c r="J228"/>
  <c r="J227"/>
  <c r="BK226"/>
  <c r="J225"/>
  <c r="BK224"/>
  <c r="BK222"/>
  <c r="J221"/>
  <c r="J220"/>
  <c r="J218"/>
  <c r="BK216"/>
  <c r="BK214"/>
  <c r="BK210"/>
  <c r="J209"/>
  <c r="BK206"/>
  <c r="J203"/>
  <c r="BK200"/>
  <c r="BK199"/>
  <c r="BK197"/>
  <c r="J196"/>
  <c r="J194"/>
  <c r="J192"/>
  <c r="BK190"/>
  <c r="J187"/>
  <c r="J186"/>
  <c r="BK184"/>
  <c r="BK182"/>
  <c r="BK180"/>
  <c r="BK178"/>
  <c r="J172"/>
  <c r="J171"/>
  <c r="BK169"/>
  <c r="BK166"/>
  <c r="BK165"/>
  <c r="J164"/>
  <c r="BK163"/>
  <c r="J162"/>
  <c r="BK160"/>
  <c r="BK159"/>
  <c r="BK158"/>
  <c r="J157"/>
  <c r="J155"/>
  <c r="BK153"/>
  <c r="J152"/>
  <c r="BK150"/>
  <c r="BK148"/>
  <c r="BK145"/>
  <c r="J144"/>
  <c r="BK142"/>
  <c r="J141"/>
  <c r="J140"/>
  <c r="BK139"/>
  <c r="BK138"/>
  <c r="J136"/>
  <c r="BK135"/>
  <c r="BK134"/>
  <c r="BK133"/>
  <c r="BK132"/>
  <c r="J130"/>
  <c r="J129"/>
  <c r="BK128"/>
  <c r="BK127"/>
  <c r="BK125"/>
  <c r="J123"/>
  <c i="3" r="J193"/>
  <c r="BK191"/>
  <c r="J190"/>
  <c r="J188"/>
  <c r="BK186"/>
  <c r="J184"/>
  <c r="BK183"/>
  <c r="J180"/>
  <c r="BK178"/>
  <c r="J177"/>
  <c r="J176"/>
  <c r="BK174"/>
  <c r="BK173"/>
  <c r="J172"/>
  <c r="J165"/>
  <c r="J161"/>
  <c r="J160"/>
  <c r="J158"/>
  <c r="J156"/>
  <c r="J154"/>
  <c r="J153"/>
  <c r="J149"/>
  <c r="J148"/>
  <c r="BK145"/>
  <c r="BK143"/>
  <c r="J139"/>
  <c r="BK137"/>
  <c i="2" r="J160"/>
  <c r="BK159"/>
  <c r="J157"/>
  <c r="J155"/>
  <c r="BK154"/>
  <c r="J151"/>
  <c r="J150"/>
  <c r="J149"/>
  <c r="BK147"/>
  <c r="BK144"/>
  <c r="J142"/>
  <c r="BK141"/>
  <c r="BK140"/>
  <c r="BK137"/>
  <c r="BK136"/>
  <c r="BK134"/>
  <c r="J133"/>
  <c r="J130"/>
  <c r="BK129"/>
  <c r="BK127"/>
  <c r="BK125"/>
  <c r="BK120"/>
  <c i="1" r="AS94"/>
  <c i="6" r="BK127"/>
  <c i="5" r="BK134"/>
  <c r="J133"/>
  <c r="J132"/>
  <c r="J131"/>
  <c r="BK129"/>
  <c r="J128"/>
  <c r="J127"/>
  <c r="J125"/>
  <c r="BK124"/>
  <c r="J123"/>
  <c r="BK120"/>
  <c r="BK119"/>
  <c r="J118"/>
  <c i="4" r="BK228"/>
  <c r="J226"/>
  <c r="J224"/>
  <c r="BK223"/>
  <c r="J222"/>
  <c r="BK221"/>
  <c r="BK219"/>
  <c r="J217"/>
  <c r="J216"/>
  <c r="J215"/>
  <c r="J213"/>
  <c r="BK212"/>
  <c r="J211"/>
  <c r="J210"/>
  <c r="J208"/>
  <c r="BK207"/>
  <c r="J205"/>
  <c r="J204"/>
  <c r="BK203"/>
  <c r="BK202"/>
  <c r="BK201"/>
  <c r="J200"/>
  <c r="J199"/>
  <c r="J198"/>
  <c r="J197"/>
  <c r="BK196"/>
  <c r="BK195"/>
  <c r="BK194"/>
  <c r="J193"/>
  <c r="BK192"/>
  <c r="BK191"/>
  <c r="J190"/>
  <c r="J189"/>
  <c r="BK188"/>
  <c r="BK187"/>
  <c r="BK185"/>
  <c r="BK183"/>
  <c r="J182"/>
  <c r="J178"/>
  <c r="BK176"/>
  <c r="BK175"/>
  <c r="BK170"/>
  <c r="J169"/>
  <c r="BK168"/>
  <c r="BK167"/>
  <c r="J166"/>
  <c r="BK164"/>
  <c r="BK162"/>
  <c r="J161"/>
  <c r="J158"/>
  <c r="BK156"/>
  <c r="BK155"/>
  <c r="J154"/>
  <c r="BK152"/>
  <c r="BK151"/>
  <c r="J150"/>
  <c r="BK149"/>
  <c r="J148"/>
  <c r="BK147"/>
  <c r="J146"/>
  <c r="BK144"/>
  <c r="BK143"/>
  <c r="J142"/>
  <c r="J138"/>
  <c r="J137"/>
  <c r="J134"/>
  <c r="J132"/>
  <c r="J131"/>
  <c r="J128"/>
  <c r="BK126"/>
  <c r="J125"/>
  <c r="BK124"/>
  <c r="BK123"/>
  <c r="J122"/>
  <c i="3" r="J191"/>
  <c r="BK188"/>
  <c r="J187"/>
  <c r="J186"/>
  <c r="BK184"/>
  <c r="J183"/>
  <c r="J182"/>
  <c r="J181"/>
  <c r="BK179"/>
  <c r="BK177"/>
  <c r="BK175"/>
  <c r="J173"/>
  <c r="BK171"/>
  <c r="J170"/>
  <c r="J169"/>
  <c r="BK166"/>
  <c r="BK163"/>
  <c r="BK162"/>
  <c r="BK161"/>
  <c r="BK158"/>
  <c r="BK157"/>
  <c r="BK153"/>
  <c r="J152"/>
  <c r="BK149"/>
  <c r="BK148"/>
  <c r="J146"/>
  <c r="J145"/>
  <c r="J144"/>
  <c r="J143"/>
  <c r="J142"/>
  <c r="BK139"/>
  <c r="J137"/>
  <c i="2" r="J159"/>
  <c r="BK158"/>
  <c r="J156"/>
  <c r="J154"/>
  <c r="J153"/>
  <c r="BK152"/>
  <c r="BK150"/>
  <c r="BK148"/>
  <c r="BK146"/>
  <c r="J145"/>
  <c r="J144"/>
  <c r="J143"/>
  <c r="BK142"/>
  <c r="J140"/>
  <c r="J139"/>
  <c r="BK138"/>
  <c r="J136"/>
  <c r="J135"/>
  <c r="J132"/>
  <c r="J131"/>
  <c r="BK130"/>
  <c r="J127"/>
  <c r="BK126"/>
  <c r="BK124"/>
  <c r="J123"/>
  <c i="5" r="BK132"/>
  <c r="BK131"/>
  <c r="BK128"/>
  <c r="J126"/>
  <c r="BK125"/>
  <c r="BK122"/>
  <c r="BK121"/>
  <c r="BK118"/>
  <c i="4" r="J232"/>
  <c r="BK231"/>
  <c r="BK230"/>
  <c r="BK229"/>
  <c r="BK227"/>
  <c r="BK225"/>
  <c r="J223"/>
  <c r="BK220"/>
  <c r="J219"/>
  <c r="BK218"/>
  <c r="BK217"/>
  <c r="BK215"/>
  <c r="J214"/>
  <c r="BK213"/>
  <c r="J212"/>
  <c r="BK211"/>
  <c r="BK209"/>
  <c r="BK208"/>
  <c r="J207"/>
  <c r="J206"/>
  <c r="BK205"/>
  <c r="BK204"/>
  <c r="J202"/>
  <c r="J201"/>
  <c r="BK198"/>
  <c r="J195"/>
  <c r="BK193"/>
  <c r="J191"/>
  <c r="BK189"/>
  <c r="J188"/>
  <c r="BK186"/>
  <c r="J185"/>
  <c r="J184"/>
  <c r="J183"/>
  <c r="J180"/>
  <c r="J176"/>
  <c r="J175"/>
  <c r="BK172"/>
  <c r="BK171"/>
  <c r="J170"/>
  <c r="J168"/>
  <c r="J167"/>
  <c r="J165"/>
  <c r="J163"/>
  <c r="BK161"/>
  <c r="J160"/>
  <c r="J159"/>
  <c r="BK157"/>
  <c r="J156"/>
  <c r="BK154"/>
  <c r="J153"/>
  <c r="J151"/>
  <c r="J149"/>
  <c r="J147"/>
  <c r="BK146"/>
  <c r="J145"/>
  <c r="J143"/>
  <c r="BK141"/>
  <c r="BK140"/>
  <c r="J139"/>
  <c r="BK137"/>
  <c r="BK136"/>
  <c r="J135"/>
  <c r="J133"/>
  <c r="BK131"/>
  <c r="BK130"/>
  <c r="BK129"/>
  <c r="J127"/>
  <c r="J126"/>
  <c r="J124"/>
  <c r="BK122"/>
  <c i="3" r="BK193"/>
  <c r="BK190"/>
  <c r="BK187"/>
  <c r="BK182"/>
  <c r="BK181"/>
  <c r="BK180"/>
  <c r="J179"/>
  <c r="J178"/>
  <c r="BK176"/>
  <c r="J175"/>
  <c r="J174"/>
  <c r="BK172"/>
  <c r="J171"/>
  <c r="BK170"/>
  <c r="BK169"/>
  <c r="J166"/>
  <c r="BK165"/>
  <c r="J163"/>
  <c r="J162"/>
  <c r="BK160"/>
  <c r="J157"/>
  <c r="BK156"/>
  <c r="BK154"/>
  <c r="BK152"/>
  <c r="BK146"/>
  <c r="BK144"/>
  <c r="BK142"/>
  <c i="2" r="BK160"/>
  <c r="J158"/>
  <c r="BK157"/>
  <c r="BK156"/>
  <c r="BK155"/>
  <c r="BK153"/>
  <c r="J152"/>
  <c r="BK151"/>
  <c r="BK149"/>
  <c r="J148"/>
  <c r="J147"/>
  <c r="J146"/>
  <c r="BK145"/>
  <c r="BK143"/>
  <c r="J141"/>
  <c r="BK139"/>
  <c r="J138"/>
  <c r="J137"/>
  <c r="BK135"/>
  <c r="J134"/>
  <c r="BK133"/>
  <c r="BK132"/>
  <c r="BK131"/>
  <c r="J129"/>
  <c r="J126"/>
  <c r="J125"/>
  <c r="J124"/>
  <c r="BK123"/>
  <c r="J120"/>
  <c l="1" r="BK122"/>
  <c r="J122"/>
  <c r="J98"/>
  <c r="R122"/>
  <c r="R121"/>
  <c r="R119"/>
  <c r="R128"/>
  <c i="3" r="T141"/>
  <c r="R147"/>
  <c r="P151"/>
  <c r="BK155"/>
  <c r="J155"/>
  <c r="J106"/>
  <c r="R155"/>
  <c r="T159"/>
  <c r="T164"/>
  <c r="T168"/>
  <c r="T167"/>
  <c r="T185"/>
  <c r="T189"/>
  <c i="4" r="BK181"/>
  <c r="J181"/>
  <c r="J101"/>
  <c r="P181"/>
  <c i="2" r="BK128"/>
  <c r="J128"/>
  <c r="J99"/>
  <c r="T128"/>
  <c i="3" r="BK141"/>
  <c r="R141"/>
  <c r="R140"/>
  <c r="R134"/>
  <c r="T147"/>
  <c r="BK151"/>
  <c r="J151"/>
  <c r="J105"/>
  <c r="R151"/>
  <c r="R150"/>
  <c r="P155"/>
  <c r="BK159"/>
  <c r="J159"/>
  <c r="J107"/>
  <c r="R159"/>
  <c r="P164"/>
  <c r="R164"/>
  <c r="R168"/>
  <c r="P185"/>
  <c r="BK189"/>
  <c r="J189"/>
  <c r="J112"/>
  <c r="R189"/>
  <c i="4" r="R174"/>
  <c r="R173"/>
  <c r="R121"/>
  <c r="R181"/>
  <c i="2" r="P122"/>
  <c r="P121"/>
  <c r="P119"/>
  <c i="1" r="AU95"/>
  <c i="2" r="T122"/>
  <c r="T121"/>
  <c r="T119"/>
  <c r="P128"/>
  <c i="3" r="P141"/>
  <c r="BK147"/>
  <c r="J147"/>
  <c r="J103"/>
  <c r="P147"/>
  <c r="T151"/>
  <c r="T155"/>
  <c r="P159"/>
  <c r="BK164"/>
  <c r="J164"/>
  <c r="J108"/>
  <c r="BK168"/>
  <c r="P168"/>
  <c r="P167"/>
  <c r="BK185"/>
  <c r="J185"/>
  <c r="J111"/>
  <c r="R185"/>
  <c r="P189"/>
  <c i="4" r="BK174"/>
  <c r="J174"/>
  <c r="J98"/>
  <c r="P174"/>
  <c r="P173"/>
  <c r="P121"/>
  <c i="1" r="AU97"/>
  <c i="4" r="T174"/>
  <c r="T173"/>
  <c r="T121"/>
  <c r="T181"/>
  <c i="5" r="BK130"/>
  <c r="J130"/>
  <c r="J97"/>
  <c r="P130"/>
  <c r="P117"/>
  <c i="1" r="AU98"/>
  <c i="5" r="R130"/>
  <c r="R117"/>
  <c r="T130"/>
  <c r="T117"/>
  <c i="2" r="F92"/>
  <c r="J113"/>
  <c r="BE123"/>
  <c r="BE131"/>
  <c r="BE132"/>
  <c r="BE133"/>
  <c r="BE134"/>
  <c r="BE138"/>
  <c r="BE142"/>
  <c r="BE144"/>
  <c r="BE148"/>
  <c r="BE150"/>
  <c r="BE152"/>
  <c r="BE154"/>
  <c r="BE160"/>
  <c i="3" r="J91"/>
  <c r="E123"/>
  <c r="F129"/>
  <c r="BE145"/>
  <c r="BE146"/>
  <c r="BE152"/>
  <c r="BE153"/>
  <c r="BE154"/>
  <c r="BE157"/>
  <c r="BE158"/>
  <c r="BE162"/>
  <c r="BE169"/>
  <c r="BE171"/>
  <c r="BE180"/>
  <c r="BE186"/>
  <c r="BE191"/>
  <c r="BK138"/>
  <c r="J138"/>
  <c r="J100"/>
  <c i="4" r="F92"/>
  <c r="F117"/>
  <c r="BE130"/>
  <c r="BE134"/>
  <c r="BE135"/>
  <c r="BE136"/>
  <c r="BE139"/>
  <c r="BE143"/>
  <c r="BE144"/>
  <c r="BE145"/>
  <c r="BE152"/>
  <c r="BE153"/>
  <c r="BE156"/>
  <c r="BE159"/>
  <c r="BE160"/>
  <c r="BE164"/>
  <c r="BE166"/>
  <c r="BE176"/>
  <c r="BE180"/>
  <c r="BE185"/>
  <c r="BE188"/>
  <c r="BE192"/>
  <c r="BE194"/>
  <c r="BE197"/>
  <c r="BE202"/>
  <c r="BE203"/>
  <c r="BE204"/>
  <c r="BE206"/>
  <c r="BE207"/>
  <c r="BE208"/>
  <c r="BE210"/>
  <c r="BE212"/>
  <c r="BE214"/>
  <c r="BE216"/>
  <c r="BE218"/>
  <c r="BE222"/>
  <c r="BE226"/>
  <c r="BE228"/>
  <c r="BE231"/>
  <c i="5" r="F92"/>
  <c r="F113"/>
  <c r="BE120"/>
  <c r="BE125"/>
  <c r="BE134"/>
  <c i="6" r="J89"/>
  <c r="J91"/>
  <c i="2" r="F91"/>
  <c r="E109"/>
  <c r="BE120"/>
  <c r="BE125"/>
  <c r="BE127"/>
  <c r="BE129"/>
  <c r="BE137"/>
  <c r="BE141"/>
  <c r="BE143"/>
  <c r="BE145"/>
  <c r="BE147"/>
  <c r="BE149"/>
  <c r="BE151"/>
  <c r="BE157"/>
  <c i="3" r="F92"/>
  <c r="J127"/>
  <c r="BE148"/>
  <c r="BE156"/>
  <c r="BE160"/>
  <c r="BE161"/>
  <c r="BE163"/>
  <c r="BE165"/>
  <c r="BE170"/>
  <c r="BE172"/>
  <c r="BE174"/>
  <c r="BE176"/>
  <c r="BE178"/>
  <c r="BE181"/>
  <c r="BE182"/>
  <c r="BE183"/>
  <c r="BE184"/>
  <c r="BE187"/>
  <c r="BK136"/>
  <c r="J136"/>
  <c r="J99"/>
  <c i="4" r="E85"/>
  <c r="J115"/>
  <c r="BE122"/>
  <c r="BE123"/>
  <c r="BE125"/>
  <c r="BE127"/>
  <c r="BE128"/>
  <c r="BE129"/>
  <c r="BE131"/>
  <c r="BE132"/>
  <c r="BE137"/>
  <c r="BE142"/>
  <c r="BE147"/>
  <c r="BE148"/>
  <c r="BE149"/>
  <c r="BE150"/>
  <c r="BE151"/>
  <c r="BE155"/>
  <c r="BE157"/>
  <c r="BE161"/>
  <c r="BE163"/>
  <c r="BE165"/>
  <c r="BE169"/>
  <c r="BE170"/>
  <c r="BE171"/>
  <c r="BE172"/>
  <c r="BE175"/>
  <c r="BE182"/>
  <c r="BE184"/>
  <c r="BE186"/>
  <c r="BE187"/>
  <c r="BE190"/>
  <c r="BE191"/>
  <c r="BE193"/>
  <c r="BE195"/>
  <c r="BE199"/>
  <c r="BE200"/>
  <c r="BE201"/>
  <c r="BE209"/>
  <c r="BE211"/>
  <c r="BE215"/>
  <c r="BE220"/>
  <c r="BE224"/>
  <c r="BE227"/>
  <c r="BE229"/>
  <c r="BE230"/>
  <c r="BK177"/>
  <c r="J177"/>
  <c r="J99"/>
  <c i="5" r="E85"/>
  <c r="J89"/>
  <c r="J91"/>
  <c r="BE118"/>
  <c r="BE123"/>
  <c r="BE127"/>
  <c r="BE129"/>
  <c r="BE131"/>
  <c r="BE133"/>
  <c i="2" r="J91"/>
  <c r="BE124"/>
  <c r="BE126"/>
  <c r="BE130"/>
  <c r="BE135"/>
  <c r="BE136"/>
  <c r="BE139"/>
  <c r="BE140"/>
  <c r="BE146"/>
  <c r="BE153"/>
  <c r="BE155"/>
  <c r="BE156"/>
  <c r="BE158"/>
  <c r="BE159"/>
  <c i="3" r="BE137"/>
  <c r="BE139"/>
  <c r="BE142"/>
  <c r="BE143"/>
  <c r="BE144"/>
  <c r="BE149"/>
  <c r="BE166"/>
  <c r="BE173"/>
  <c r="BE175"/>
  <c r="BE177"/>
  <c r="BE179"/>
  <c r="BE188"/>
  <c r="BE190"/>
  <c r="BE193"/>
  <c r="BK192"/>
  <c r="J192"/>
  <c r="J113"/>
  <c i="4" r="BE124"/>
  <c r="BE126"/>
  <c r="BE133"/>
  <c r="BE138"/>
  <c r="BE140"/>
  <c r="BE141"/>
  <c r="BE146"/>
  <c r="BE154"/>
  <c r="BE158"/>
  <c r="BE162"/>
  <c r="BE167"/>
  <c r="BE168"/>
  <c r="BE178"/>
  <c r="BE183"/>
  <c r="BE189"/>
  <c r="BE196"/>
  <c r="BE198"/>
  <c r="BE205"/>
  <c r="BE213"/>
  <c r="BE217"/>
  <c r="BE219"/>
  <c r="BE221"/>
  <c r="BE223"/>
  <c r="BE225"/>
  <c r="BE232"/>
  <c r="BK179"/>
  <c r="J179"/>
  <c r="J100"/>
  <c i="5" r="BE119"/>
  <c r="BE121"/>
  <c r="BE122"/>
  <c r="BE124"/>
  <c r="BE126"/>
  <c r="BE128"/>
  <c r="BE132"/>
  <c r="BK117"/>
  <c r="J117"/>
  <c r="J96"/>
  <c i="6" r="E85"/>
  <c r="F91"/>
  <c r="F92"/>
  <c r="BE123"/>
  <c r="BE125"/>
  <c r="BE127"/>
  <c r="BK122"/>
  <c r="J122"/>
  <c r="J98"/>
  <c r="BK124"/>
  <c r="J124"/>
  <c r="J99"/>
  <c r="BK126"/>
  <c r="J126"/>
  <c r="J100"/>
  <c i="2" r="J34"/>
  <c i="1" r="AW95"/>
  <c i="4" r="F37"/>
  <c i="1" r="BD97"/>
  <c i="4" r="F34"/>
  <c i="1" r="BA97"/>
  <c i="3" r="F34"/>
  <c i="1" r="BA96"/>
  <c i="4" r="J34"/>
  <c i="1" r="AW97"/>
  <c i="5" r="J34"/>
  <c i="1" r="AW98"/>
  <c i="5" r="F36"/>
  <c i="1" r="BC98"/>
  <c i="6" r="J34"/>
  <c i="1" r="AW99"/>
  <c i="2" r="F34"/>
  <c i="1" r="BA95"/>
  <c i="5" r="F37"/>
  <c i="1" r="BD98"/>
  <c i="6" r="F34"/>
  <c i="1" r="BA99"/>
  <c i="6" r="F37"/>
  <c i="1" r="BD99"/>
  <c i="2" r="F37"/>
  <c i="1" r="BD95"/>
  <c i="3" r="F35"/>
  <c i="1" r="BB96"/>
  <c i="3" r="F37"/>
  <c i="1" r="BD96"/>
  <c i="2" r="F35"/>
  <c i="1" r="BB95"/>
  <c i="4" r="F35"/>
  <c i="1" r="BB97"/>
  <c i="6" r="F36"/>
  <c i="1" r="BC99"/>
  <c i="2" r="F36"/>
  <c i="1" r="BC95"/>
  <c i="3" r="J34"/>
  <c i="1" r="AW96"/>
  <c i="4" r="F36"/>
  <c i="1" r="BC97"/>
  <c i="3" r="F36"/>
  <c i="1" r="BC96"/>
  <c i="5" r="F34"/>
  <c i="1" r="BA98"/>
  <c i="5" r="F35"/>
  <c i="1" r="BB98"/>
  <c i="6" r="F35"/>
  <c i="1" r="BB99"/>
  <c i="3" l="1" r="BK167"/>
  <c r="J167"/>
  <c r="J109"/>
  <c r="T150"/>
  <c r="R167"/>
  <c r="R133"/>
  <c r="P140"/>
  <c r="BK140"/>
  <c r="J140"/>
  <c r="J101"/>
  <c r="P150"/>
  <c r="T140"/>
  <c r="T134"/>
  <c r="T133"/>
  <c i="2" r="BK121"/>
  <c r="J121"/>
  <c r="J97"/>
  <c i="3" r="BK135"/>
  <c r="J135"/>
  <c r="J98"/>
  <c r="J141"/>
  <c r="J102"/>
  <c r="J168"/>
  <c r="J110"/>
  <c i="4" r="BK173"/>
  <c r="J173"/>
  <c r="J97"/>
  <c i="3" r="BK150"/>
  <c r="J150"/>
  <c r="J104"/>
  <c i="6" r="BK121"/>
  <c r="J121"/>
  <c r="J97"/>
  <c i="3" r="J33"/>
  <c i="1" r="AV96"/>
  <c r="AT96"/>
  <c i="3" r="F33"/>
  <c i="1" r="AZ96"/>
  <c i="4" r="F33"/>
  <c i="1" r="AZ97"/>
  <c i="5" r="F33"/>
  <c i="1" r="AZ98"/>
  <c i="5" r="J30"/>
  <c i="1" r="AG98"/>
  <c r="BB94"/>
  <c r="W31"/>
  <c r="BA94"/>
  <c r="AW94"/>
  <c r="AK30"/>
  <c r="BC94"/>
  <c r="W32"/>
  <c i="2" r="F33"/>
  <c i="1" r="AZ95"/>
  <c i="5" r="J33"/>
  <c i="1" r="AV98"/>
  <c r="AT98"/>
  <c r="BD94"/>
  <c r="W33"/>
  <c i="2" r="J33"/>
  <c i="1" r="AV95"/>
  <c r="AT95"/>
  <c i="6" r="J33"/>
  <c i="1" r="AV99"/>
  <c r="AT99"/>
  <c i="4" r="J33"/>
  <c i="1" r="AV97"/>
  <c r="AT97"/>
  <c i="6" r="F33"/>
  <c i="1" r="AZ99"/>
  <c i="3" l="1" r="P134"/>
  <c r="P133"/>
  <c i="1" r="AU96"/>
  <c i="5" r="J39"/>
  <c i="4" r="BK121"/>
  <c r="J121"/>
  <c r="J96"/>
  <c i="2" r="BK119"/>
  <c r="J119"/>
  <c i="3" r="BK134"/>
  <c r="J134"/>
  <c r="J97"/>
  <c i="6" r="BK120"/>
  <c r="J120"/>
  <c r="J96"/>
  <c i="1" r="AN98"/>
  <c r="AU94"/>
  <c r="AY94"/>
  <c i="2" r="J30"/>
  <c i="1" r="AG95"/>
  <c r="AN95"/>
  <c r="AZ94"/>
  <c r="W29"/>
  <c r="AX94"/>
  <c r="W30"/>
  <c i="2" l="1" r="J39"/>
  <c r="J96"/>
  <c i="3" r="BK133"/>
  <c r="J133"/>
  <c r="J96"/>
  <c i="1" r="AV94"/>
  <c r="AK29"/>
  <c i="4" r="J30"/>
  <c i="1" r="AG97"/>
  <c r="AN97"/>
  <c i="6" r="J30"/>
  <c i="1" r="AG99"/>
  <c r="AN99"/>
  <c i="6" l="1" r="J39"/>
  <c i="4" r="J39"/>
  <c i="1" r="AT94"/>
  <c i="3" r="J30"/>
  <c i="1" r="AG96"/>
  <c r="AN96"/>
  <c i="3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<sst xmlns="http://schemas.openxmlformats.org/spreadsheetml/2006/main">
  <si>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</si>
  <si>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</si>
  <si>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</si>
  <si>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</si>
  <si>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</si>
  <si>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{68ae083d-23c7-416d-b300-acb2a4e8687b}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</si>
  <si>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</si>
  <si>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</si>
  <si>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</si>
  <si>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</si>
  <si>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</si>
  <si>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</si>
  <si>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</si>
  <si>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</si>
  <si>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20041-01-0620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</si>
  <si>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</si>
  <si>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</si>
  <si>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zastřešení nástupišť žst. Ostrava hlavní nádraží – Oprava osvětlení veřejně přístupových prostor</t>
  </si>
  <si>
    <t>KSO:</t>
  </si>
  <si>
    <t>CC-CZ:</t>
  </si>
  <si>
    <t>Místo:</t>
  </si>
  <si>
    <t xml:space="preserve"> </t>
  </si>
  <si>
    <t>Datum:</t>
  </si>
  <si>
    <t>29. 6. 2020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</si>
  <si>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</si>
  <si>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</si>
  <si>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</si>
  <si>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</si>
  <si>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</si>
  <si>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</si>
  <si>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</si>
  <si>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</si>
  <si>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</si>
  <si>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True</t>
  </si>
  <si>
    <t>Zpracovatel:</t>
  </si>
  <si>
    <t>4960417</t>
  </si>
  <si>
    <t>SUDOP BRNO, splo. s r.o.</t>
  </si>
  <si>
    <t>CZ 44960417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</si>
  <si>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</si>
  <si>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</si>
  <si>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</si>
  <si>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</si>
  <si>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</si>
  <si>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</si>
  <si>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</si>
  <si>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</si>
  <si>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</si>
  <si>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</si>
  <si>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</si>
  <si>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</si>
  <si>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</si>
  <si>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</si>
  <si>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</si>
  <si>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</si>
  <si>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</si>
  <si>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</si>
  <si>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</si>
  <si>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</si>
  <si>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</si>
  <si>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</si>
  <si>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</si>
  <si>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</si>
  <si>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</si>
  <si>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</si>
  <si>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</si>
  <si>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</si>
  <si>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</si>
  <si>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</si>
  <si>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</si>
  <si>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</si>
  <si>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</si>
  <si>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</si>
  <si>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</si>
  <si>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</si>
  <si>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</si>
  <si>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</si>
  <si>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</si>
  <si>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</si>
  <si>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</si>
  <si>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</si>
  <si>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</si>
  <si>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</si>
  <si>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</si>
  <si>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</si>
  <si>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</si>
  <si>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Dálkové ovládání</t>
  </si>
  <si>
    <t>STA</t>
  </si>
  <si>
    <t>1</t>
  </si>
  <si>
    <t>{98195ab3-ca4f-4387-bd8e-5f768cd7913f}</t>
  </si>
  <si>
    <t>2</t>
  </si>
  <si>
    <t>SO 01</t>
  </si>
  <si>
    <t>Stavební úpravy</t>
  </si>
  <si>
    <t>{29dd598d-b55e-463c-837f-ec474b5d464a}</t>
  </si>
  <si>
    <t>SO 02</t>
  </si>
  <si>
    <t>Oprava osvětlení</t>
  </si>
  <si>
    <t>{d26c48eb-6083-488d-bed6-666ee3874ee6}</t>
  </si>
  <si>
    <t>SO 03</t>
  </si>
  <si>
    <t>Klimatizace a vytápění</t>
  </si>
  <si>
    <t>{59877d33-ee9e-495e-b316-0ea039055cfe}</t>
  </si>
  <si>
    <t>VON</t>
  </si>
  <si>
    <t>Vedlejší a ostatní náklady</t>
  </si>
  <si>
    <t>{2239c7a9-a021-49f3-bc75-af14f9c27217}</t>
  </si>
  <si>
    <t>KRYCÍ LIST SOUPISU PRACÍ</t>
  </si>
  <si>
    <t>Objekt:</t>
  </si>
  <si>
    <t>PS 01 - Dálkové ovládání</t>
  </si>
  <si>
    <t>Ing. Radek Zezula, Ph.D.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</si>
  <si>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</si>
  <si>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</si>
  <si>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</si>
  <si>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</si>
  <si>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</si>
  <si>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</si>
  <si>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</si>
  <si>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</si>
  <si>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</si>
  <si>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</si>
  <si>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</si>
  <si>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</si>
  <si>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</si>
  <si>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</si>
  <si>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</si>
  <si>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</si>
  <si>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</si>
  <si>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</si>
  <si>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</si>
  <si>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</si>
  <si>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</si>
  <si>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</si>
  <si>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7491200020</t>
  </si>
  <si>
    <t>Elektroinstalační materiál Elektroinstalační lišty a kabelové žlaby Lišta LV 18x13 vkládací bílá 3m</t>
  </si>
  <si>
    <t>kus</t>
  </si>
  <si>
    <t>CS ÚRS 2020 01</t>
  </si>
  <si>
    <t>8</t>
  </si>
  <si>
    <t>ROZPOCET</t>
  </si>
  <si>
    <t>4</t>
  </si>
  <si>
    <t>-2048417005</t>
  </si>
  <si>
    <t>HSV</t>
  </si>
  <si>
    <t>Práce a dodávky HSV</t>
  </si>
  <si>
    <t>5</t>
  </si>
  <si>
    <t>Komunikace pozemní</t>
  </si>
  <si>
    <t>K</t>
  </si>
  <si>
    <t>5914155030</t>
  </si>
  <si>
    <t>Průraz stěnou do tl. 50cm, plochy 0,1m2 a následné zapravení</t>
  </si>
  <si>
    <t>1543120793</t>
  </si>
  <si>
    <t>23</t>
  </si>
  <si>
    <t>7590540225</t>
  </si>
  <si>
    <t>Metalický FTP patch kabel do 4m</t>
  </si>
  <si>
    <t>985846444</t>
  </si>
  <si>
    <t>24</t>
  </si>
  <si>
    <t>7590540213</t>
  </si>
  <si>
    <t>Metalický FTP patch kabel do 2m</t>
  </si>
  <si>
    <t>-68831313</t>
  </si>
  <si>
    <t>25</t>
  </si>
  <si>
    <t>7496701960</t>
  </si>
  <si>
    <t>Patch panel/zásuvka RJ45 na DIN osazená, včetně zakončení kabelu</t>
  </si>
  <si>
    <t>1393355126</t>
  </si>
  <si>
    <t>26</t>
  </si>
  <si>
    <t>7491205100</t>
  </si>
  <si>
    <t>Datová zásuvka RJ45 na omítku, osazená</t>
  </si>
  <si>
    <t>935321780</t>
  </si>
  <si>
    <t>OST</t>
  </si>
  <si>
    <t>Ostatní</t>
  </si>
  <si>
    <t>16</t>
  </si>
  <si>
    <t>7491152010</t>
  </si>
  <si>
    <t>Montáž trubek pevných elektroinstalačních tuhých z PVC uložených pevně na povrchu, volně nebo pod omítkou průměru do 40 mm</t>
  </si>
  <si>
    <t>m</t>
  </si>
  <si>
    <t>512</t>
  </si>
  <si>
    <t>328901265</t>
  </si>
  <si>
    <t>17</t>
  </si>
  <si>
    <t>7496700250</t>
  </si>
  <si>
    <t xml:space="preserve">DŘT, SKŘ, Elektrodispečink, DDTS DŘT a SKŘ skříně pro automatizaci Základní switche, switche s podporou POE, konfigurovatelné switche, průmyslové switche do RACKu, vysokorychlostní modemy Průmyslový switch  5x 10/100 Base-TX portů na DIN lištu</t>
  </si>
  <si>
    <t>128</t>
  </si>
  <si>
    <t>300749740</t>
  </si>
  <si>
    <t>7491251010</t>
  </si>
  <si>
    <t>Montáž lišt elektroinstalačních, kabelových žlabů z PVC-U jednokomorových zaklapávacích rozměru 40/40 mm</t>
  </si>
  <si>
    <t>-84794215</t>
  </si>
  <si>
    <t>3</t>
  </si>
  <si>
    <t>7590521889</t>
  </si>
  <si>
    <t>Venkovní vedení kabelová - metalické sítě Bezhalogenové ohniodolné PRAFlaGuard F 1x2x0.8</t>
  </si>
  <si>
    <t>1570556848</t>
  </si>
  <si>
    <t>7590521909</t>
  </si>
  <si>
    <t>Venkovní vedení kabelová - metalické sítě Bezhalogenové ohniodolné PRAFlaGuard F 3x2x0.8</t>
  </si>
  <si>
    <t>-1493300814</t>
  </si>
  <si>
    <t>7590540659</t>
  </si>
  <si>
    <t xml:space="preserve">Slaboproudé rozvody, kabely pro přívod a vnitřní instalaci SSTP kategorie 7,  900 MHz 10 Gbps SSTP Oplet kolem všech párů a stíněný každý pár, vnitřní, drát, bezhalogenní, nehořlavý, nízkodýmavý</t>
  </si>
  <si>
    <t>149422679</t>
  </si>
  <si>
    <t>7</t>
  </si>
  <si>
    <t>7593500215</t>
  </si>
  <si>
    <t>Trasy kabelového vedení Drátěný žlab zinkochromátovaný 60X60 DZ</t>
  </si>
  <si>
    <t>231230450</t>
  </si>
  <si>
    <t>7593500285</t>
  </si>
  <si>
    <t>Trasy kabelového vedení Přísušenství drátěných žlabů spojka DZS/B</t>
  </si>
  <si>
    <t>768415987</t>
  </si>
  <si>
    <t>9</t>
  </si>
  <si>
    <t>7593500290</t>
  </si>
  <si>
    <t>Trasy kabelového vedení Přísušenství drátěných žlabů Rychlospojka DZRS/B</t>
  </si>
  <si>
    <t>-1927264888</t>
  </si>
  <si>
    <t>10</t>
  </si>
  <si>
    <t>7593500300</t>
  </si>
  <si>
    <t>Trasy kabelového vedení Přísušenství drátěných žlabů Závěs DZZ/B</t>
  </si>
  <si>
    <t>1860416286</t>
  </si>
  <si>
    <t>11</t>
  </si>
  <si>
    <t>7593500335</t>
  </si>
  <si>
    <t>Trasy kabelového vedení Přísušenství drátěných žlabů kotva požárně odolná KPO 6X70</t>
  </si>
  <si>
    <t>1017957185</t>
  </si>
  <si>
    <t>12</t>
  </si>
  <si>
    <t>7593500350</t>
  </si>
  <si>
    <t>Trasy kabelového vedení Přísušenství drátěných žlabů Podpěra na stěnu DZDS 100/b</t>
  </si>
  <si>
    <t>1313549238</t>
  </si>
  <si>
    <t>6</t>
  </si>
  <si>
    <t>7593500840</t>
  </si>
  <si>
    <t>Trasy kabelového vedení Ohebná dvouplášťová korugovaná chránička 40/31smotek</t>
  </si>
  <si>
    <t>1714153355</t>
  </si>
  <si>
    <t>32</t>
  </si>
  <si>
    <t>7491552020</t>
  </si>
  <si>
    <t>Montáž protipožárních ucpávek a tmelů protipožární ucpávka kabelového prostupu, průměru do 110 mm, do EI 90 min.</t>
  </si>
  <si>
    <t>-1267388348</t>
  </si>
  <si>
    <t>31</t>
  </si>
  <si>
    <t>7491571030</t>
  </si>
  <si>
    <t>Demontáž stávajících ucpávek protipožárních plošných</t>
  </si>
  <si>
    <t>m2</t>
  </si>
  <si>
    <t>-764407545</t>
  </si>
  <si>
    <t>19</t>
  </si>
  <si>
    <t>7492751020</t>
  </si>
  <si>
    <t>Montáž ukončení kabelů nn v rozvaděči nebo na přístroji izolovaných s označením 2 - 5-ti žílových do 2,5 mm2</t>
  </si>
  <si>
    <t>-1277295684</t>
  </si>
  <si>
    <t>20</t>
  </si>
  <si>
    <t>7492751040</t>
  </si>
  <si>
    <t>Montáž ukončení kabelů nn v rozvaděči nebo na přístroji izolovaných s označením 7 - 12-ti žílových do 4 mm2</t>
  </si>
  <si>
    <t>-1233609416</t>
  </si>
  <si>
    <t>33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</si>
  <si>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</si>
  <si>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</t>
  </si>
  <si>
    <t>hod</t>
  </si>
  <si>
    <t>1919953181</t>
  </si>
  <si>
    <t>34</t>
  </si>
  <si>
    <t>7496754040</t>
  </si>
  <si>
    <t>Elektrodispečink SKŘ-DŘT úprava struktur a řídících programových tabulek ŘS ED pro objekt ŽST</t>
  </si>
  <si>
    <t>-1633693668</t>
  </si>
  <si>
    <t>35</t>
  </si>
  <si>
    <t>7496756010</t>
  </si>
  <si>
    <t>Montáž dálkové diagnostiky TS ŽDC software pro začlenění technologického celku do dálkové diagnostiky TS ŽDC</t>
  </si>
  <si>
    <t>2022643337</t>
  </si>
  <si>
    <t>36</t>
  </si>
  <si>
    <t>7496756037</t>
  </si>
  <si>
    <t>Montáž dálkové diagnostiky TS ŽDC sofware pro integraci OSV</t>
  </si>
  <si>
    <t>-817272589</t>
  </si>
  <si>
    <t>18</t>
  </si>
  <si>
    <t>7496756092</t>
  </si>
  <si>
    <t>Montáž dálkové diagnostiky TS ŽDC konfigurace síťového spojení</t>
  </si>
  <si>
    <t>1714314141</t>
  </si>
  <si>
    <t>37</t>
  </si>
  <si>
    <t>7499151010</t>
  </si>
  <si>
    <t>Dokončovací práce na elektrickém zařízení</t>
  </si>
  <si>
    <t>1727959488</t>
  </si>
  <si>
    <t>38</t>
  </si>
  <si>
    <t>7496700880</t>
  </si>
  <si>
    <t>DŘT, SKŘ, Elektrodispečink, DDTS DŘT a SKŘ skříně pro automatizaci Periférie Provozní dokumentace ŘS ED - úprava</t>
  </si>
  <si>
    <t>-1218673320</t>
  </si>
  <si>
    <t>39</t>
  </si>
  <si>
    <t>7499151040</t>
  </si>
  <si>
    <t>Dokončovací práce zaškolení obsluhy</t>
  </si>
  <si>
    <t>-1156366531</t>
  </si>
  <si>
    <t>13</t>
  </si>
  <si>
    <t>7590525135</t>
  </si>
  <si>
    <t>Pokládka kabelu metalického /demontáž PK2 do 1 kg/m</t>
  </si>
  <si>
    <t>351886674</t>
  </si>
  <si>
    <t>14</t>
  </si>
  <si>
    <t>7590525145</t>
  </si>
  <si>
    <t>Uložení do žlabu/trubky/lišty kabelu STP/UTP/FTP (do cat. 6)</t>
  </si>
  <si>
    <t>704665367</t>
  </si>
  <si>
    <t>30</t>
  </si>
  <si>
    <t>7590565125</t>
  </si>
  <si>
    <t>Uložení a propojení propojovací šňůry (patchcord) s konektory</t>
  </si>
  <si>
    <t>185178254</t>
  </si>
  <si>
    <t>27</t>
  </si>
  <si>
    <t>7590575010</t>
  </si>
  <si>
    <t>Montáž portu strukturované kabeláže</t>
  </si>
  <si>
    <t>2858532</t>
  </si>
  <si>
    <t>28</t>
  </si>
  <si>
    <t>7590575020</t>
  </si>
  <si>
    <t>Montáž zásuvky pro 1 datový port</t>
  </si>
  <si>
    <t>-732656978</t>
  </si>
  <si>
    <t>7593315272</t>
  </si>
  <si>
    <t>Montáž kabelového roštu pro volné/pevné uložení šířky 75 mm</t>
  </si>
  <si>
    <t>1047383274</t>
  </si>
  <si>
    <t>29</t>
  </si>
  <si>
    <t>7598075005</t>
  </si>
  <si>
    <t>Měření strukturované kabeláže 1 port</t>
  </si>
  <si>
    <t>-2083284065</t>
  </si>
  <si>
    <t>SO 01 - Stavební úpravy</t>
  </si>
  <si>
    <t>Lukáš Bobek</t>
  </si>
  <si>
    <t xml:space="preserve">    3 - Svislé a kompletní konstrukce</t>
  </si>
  <si>
    <t xml:space="preserve">      31 - Zdi pozemních staveb</t>
  </si>
  <si>
    <t xml:space="preserve">      34 - Stěny a příčky</t>
  </si>
  <si>
    <t xml:space="preserve">    6 - Úpravy povrchů, podlahy a osazování výplní</t>
  </si>
  <si>
    <t xml:space="preserve">      61 - Úprava povrchů vnitřních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</si>
  <si>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</si>
  <si>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</si>
  <si>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</si>
  <si>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</si>
  <si>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</si>
  <si>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</si>
  <si>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</si>
  <si>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</si>
  <si>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</si>
  <si>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784 - Dokončovací práce - malby a tapety</t>
  </si>
  <si>
    <t xml:space="preserve">    787 - Dokončovací práce - zasklívání</t>
  </si>
  <si>
    <t>Svislé a kompletní konstrukce</t>
  </si>
  <si>
    <t>Zdi pozemních staveb</t>
  </si>
  <si>
    <t>317142422</t>
  </si>
  <si>
    <t>Překlad nenosný pórobetonový š 100 mm v do 250 mm na tenkovrstvou maltu dl do 1250 mm</t>
  </si>
  <si>
    <t>-21172060</t>
  </si>
  <si>
    <t>Stěny a příčky</t>
  </si>
  <si>
    <t>342272245</t>
  </si>
  <si>
    <t>Příčka z pórobetonových hladkých tvárnic na tenkovrstvou maltu tl 150 mm</t>
  </si>
  <si>
    <t>-817239159</t>
  </si>
  <si>
    <t>Úpravy povrchů, podlahy a osazování výplní</t>
  </si>
  <si>
    <t>61</t>
  </si>
  <si>
    <t>Úprava povrchů vnitřních</t>
  </si>
  <si>
    <t>612131101</t>
  </si>
  <si>
    <t>Cementový postřik vnitřních stěn nanášený celoplošně ručně</t>
  </si>
  <si>
    <t>-1923494178</t>
  </si>
  <si>
    <t>612142001</t>
  </si>
  <si>
    <t>Potažení vnitřních stěn sklovláknitým pletivem vtlačeným do tenkovrstvé hmoty</t>
  </si>
  <si>
    <t>-805352819</t>
  </si>
  <si>
    <t>612321141</t>
  </si>
  <si>
    <t>Vápenocementová omítka štuková dvouvrstvá vnitřních stěn nanášená ručně</t>
  </si>
  <si>
    <t>2028496319</t>
  </si>
  <si>
    <t>611311131</t>
  </si>
  <si>
    <t>Potažení vnitřních rovných stropů vápenným štukem tloušťky do 3 mm</t>
  </si>
  <si>
    <t>-1588283618</t>
  </si>
  <si>
    <t>611325423</t>
  </si>
  <si>
    <t>Oprava vnitřní vápenocementové štukové omítky stropů v rozsahu plochy do 50%</t>
  </si>
  <si>
    <t>-1364835</t>
  </si>
  <si>
    <t>64</t>
  </si>
  <si>
    <t>Osazování výplní otvorů</t>
  </si>
  <si>
    <t>642942611</t>
  </si>
  <si>
    <t>Osazování zárubní nebo rámů dveřních kovových do 2,5 m2 na montážní pěnu</t>
  </si>
  <si>
    <t>1634326896</t>
  </si>
  <si>
    <t>55331415</t>
  </si>
  <si>
    <t>zárubeň ocelová pro běžné zdění a pórobeton s drážkou 150 levá/pravá 900</t>
  </si>
  <si>
    <t>320347105</t>
  </si>
  <si>
    <t>Ostatní konstrukce a práce, bourání</t>
  </si>
  <si>
    <t>94</t>
  </si>
  <si>
    <t>Lešení a stavební výtahy</t>
  </si>
  <si>
    <t>946112121</t>
  </si>
  <si>
    <t>Montáž pojízdných věží trubkových/dílcových š do 1,6 m dl do 3,2 m v do 10,6 m</t>
  </si>
  <si>
    <t>1318425043</t>
  </si>
  <si>
    <t>946112221</t>
  </si>
  <si>
    <t>Příplatek k pojízdným věžím š do 1,6 m dl do 3,2 m v do 10,6 m za první a ZKD den použití</t>
  </si>
  <si>
    <t>1068364602</t>
  </si>
  <si>
    <t>946112821</t>
  </si>
  <si>
    <t>Demontáž pojízdných věží trubkových/dílcových š do 1,6 m dl do 3,2 m v do 10,6 m</t>
  </si>
  <si>
    <t>-1576883888</t>
  </si>
  <si>
    <t>95</t>
  </si>
  <si>
    <t>Různé dokončovací konstrukce a práce pozemních staveb</t>
  </si>
  <si>
    <t>953943211</t>
  </si>
  <si>
    <t>Osazování hasicího přístroje</t>
  </si>
  <si>
    <t>-612605817</t>
  </si>
  <si>
    <t>44932114</t>
  </si>
  <si>
    <t>přístroj hasicí ruční práškový PG 6 LE</t>
  </si>
  <si>
    <t>73929386</t>
  </si>
  <si>
    <t>952901114</t>
  </si>
  <si>
    <t>Vyčištění budov bytové a občanské výstavby při výšce podlaží přes 4 m</t>
  </si>
  <si>
    <t>1931825540</t>
  </si>
  <si>
    <t>997</t>
  </si>
  <si>
    <t>Přesun sutě</t>
  </si>
  <si>
    <t>997006512</t>
  </si>
  <si>
    <t>Vodorovné doprava suti s naložením a složením na skládku do 1 km</t>
  </si>
  <si>
    <t>t</t>
  </si>
  <si>
    <t>-1405023055</t>
  </si>
  <si>
    <t>997006519</t>
  </si>
  <si>
    <t>Příplatek k vodorovnému přemístění suti na skládku ZKD 1 km přes 1 km</t>
  </si>
  <si>
    <t>44404723</t>
  </si>
  <si>
    <t>997013631</t>
  </si>
  <si>
    <t>Poplatek za uložení na skládce (skládkovné) stavebního odpadu směsného kód odpadu 17 09 04</t>
  </si>
  <si>
    <t>1323788849</t>
  </si>
  <si>
    <t>997013812</t>
  </si>
  <si>
    <t>Poplatek za uložení na skládce (skládkovné) stavebního odpadu na bázi sádry kód odpadu 17 08 02</t>
  </si>
  <si>
    <t>1133140959</t>
  </si>
  <si>
    <t>998</t>
  </si>
  <si>
    <t>Přesun hmot</t>
  </si>
  <si>
    <t>998011002</t>
  </si>
  <si>
    <t>Přesun hmot pro budovy zděné v do 12 m</t>
  </si>
  <si>
    <t>1217630973</t>
  </si>
  <si>
    <t>42</t>
  </si>
  <si>
    <t>63479019</t>
  </si>
  <si>
    <t>fólie na sklo ochranné a bezpečnostní neprůhledná</t>
  </si>
  <si>
    <t>-1607131497</t>
  </si>
  <si>
    <t>PSV</t>
  </si>
  <si>
    <t>Práce a dodávky PSV</t>
  </si>
  <si>
    <t>763</t>
  </si>
  <si>
    <t>Konstrukce suché výstavby</t>
  </si>
  <si>
    <t>763131531</t>
  </si>
  <si>
    <t>SDK podhled deska 1xDF 12,5 bez izolace jednovrstvá spodní kce profil CD+UD EI 15</t>
  </si>
  <si>
    <t>875641622</t>
  </si>
  <si>
    <t>22</t>
  </si>
  <si>
    <t>763131621</t>
  </si>
  <si>
    <t>Montáž desek tl. 12,5 mm SDK podhled</t>
  </si>
  <si>
    <t>-229518554</t>
  </si>
  <si>
    <t>59030021</t>
  </si>
  <si>
    <t>deska SDK A tl 12,5mm</t>
  </si>
  <si>
    <t>1974282529</t>
  </si>
  <si>
    <t>763135102</t>
  </si>
  <si>
    <t>Montáž SDK kazetového podhledu z kazet 600x600 mm na zavěšenou polozapuštěnou nosnou konstrukci</t>
  </si>
  <si>
    <t>410900778</t>
  </si>
  <si>
    <t>59030575</t>
  </si>
  <si>
    <t>podhled kazetový , polozapuštěný rastr tl 10mm 600x600mm</t>
  </si>
  <si>
    <t>-441649821</t>
  </si>
  <si>
    <t>763135812</t>
  </si>
  <si>
    <t>Demontáž podhledu sádrokartonového kazetového na roštu polozapuštěném</t>
  </si>
  <si>
    <t>1256633811</t>
  </si>
  <si>
    <t>763135881</t>
  </si>
  <si>
    <t>Demontáž kazet sádrokartonového podhledu</t>
  </si>
  <si>
    <t>-1805822726</t>
  </si>
  <si>
    <t>763164556</t>
  </si>
  <si>
    <t>SDK obklad kovových kcí tvaru L š přes 0,8 m desky 1xDF 15</t>
  </si>
  <si>
    <t>CS ÚRS 2019 02</t>
  </si>
  <si>
    <t>-513156147</t>
  </si>
  <si>
    <t>763164821</t>
  </si>
  <si>
    <t>Demontáž SDK obkladu kovových kcí opláštění jednoduché</t>
  </si>
  <si>
    <t>1496002472</t>
  </si>
  <si>
    <t>763172314</t>
  </si>
  <si>
    <t>Montáž revizních dvířek SDK kcí vel. 500x500 mm</t>
  </si>
  <si>
    <t>-1557097125</t>
  </si>
  <si>
    <t>59030713</t>
  </si>
  <si>
    <t>dvířka revizní s automatickým zámkem 500x500mm</t>
  </si>
  <si>
    <t>1996822084</t>
  </si>
  <si>
    <t>DMTZSDKDESKA.R</t>
  </si>
  <si>
    <t>Demontáž SDK desky podhledu stropu</t>
  </si>
  <si>
    <t>249650907</t>
  </si>
  <si>
    <t>DEKORPOD.R</t>
  </si>
  <si>
    <t>Dekorativní kazetový podhled dle skladby PO4 - DTD desky - kompletní dodávky a montáž dle popisu ( vyčištění,omytí, posouzení stavu, případná výměna cca 30%, obnovení nátěru)</t>
  </si>
  <si>
    <t>-1041484346</t>
  </si>
  <si>
    <t>ROSTKAZETA.R</t>
  </si>
  <si>
    <t>Výměna systémové nosné kce v rozsahu 50 % plochy dle popisu ve skladbě P03</t>
  </si>
  <si>
    <t>575698274</t>
  </si>
  <si>
    <t>SDKKCROŠT.R</t>
  </si>
  <si>
    <t>Výměna systémové nosné kce v rozsahu 25 % plochy dle popisu ve skladbě P01</t>
  </si>
  <si>
    <t>-1729681228</t>
  </si>
  <si>
    <t>998763302</t>
  </si>
  <si>
    <t>Přesun hmot tonážní pro sádrokartonové konstrukce v objektech v do 12 m</t>
  </si>
  <si>
    <t>-1528019507</t>
  </si>
  <si>
    <t>766</t>
  </si>
  <si>
    <t>Konstrukce truhlářské</t>
  </si>
  <si>
    <t>766660002</t>
  </si>
  <si>
    <t>Montáž dveřních křídel otvíravých jednokřídlových š přes 0,8 m do ocelové zárubně</t>
  </si>
  <si>
    <t>733598532</t>
  </si>
  <si>
    <t>61160053</t>
  </si>
  <si>
    <t>dveře jednokřídlé dřevěné bez povrchové úpravy plné 900x1970mm</t>
  </si>
  <si>
    <t>-1400468868</t>
  </si>
  <si>
    <t>998766102</t>
  </si>
  <si>
    <t>Přesun hmot tonážní pro konstrukce truhlářské v objektech v do 12 m</t>
  </si>
  <si>
    <t>-1930101368</t>
  </si>
  <si>
    <t>784</t>
  </si>
  <si>
    <t>Dokončovací práce - malby a tapety</t>
  </si>
  <si>
    <t>40</t>
  </si>
  <si>
    <t>784181123</t>
  </si>
  <si>
    <t>Hloubková jednonásobná penetrace podkladu v místnostech výšky do 5,00 m</t>
  </si>
  <si>
    <t>-1709838874</t>
  </si>
  <si>
    <t>41</t>
  </si>
  <si>
    <t>784211113</t>
  </si>
  <si>
    <t>Dvojnásobné bílé malby ze směsí za mokra velmi dobře otěruvzdorných v místnostech výšky do 5,00 m</t>
  </si>
  <si>
    <t>696252354</t>
  </si>
  <si>
    <t>787</t>
  </si>
  <si>
    <t>Dokončovací práce - zasklívání</t>
  </si>
  <si>
    <t>43</t>
  </si>
  <si>
    <t>787911115</t>
  </si>
  <si>
    <t>Montáž neprůhledné fólie na sklo</t>
  </si>
  <si>
    <t>-537353100</t>
  </si>
  <si>
    <t>SO 02 - Oprava osvětlení</t>
  </si>
  <si>
    <t>44960417</t>
  </si>
  <si>
    <t>SUDOP Brno spol. s r.o.</t>
  </si>
  <si>
    <t>Ing. Vojtěch Popelář</t>
  </si>
  <si>
    <t xml:space="preserve">    1 - Zemní práce</t>
  </si>
  <si>
    <t>7493101280</t>
  </si>
  <si>
    <t>Svítidlo nouzové typ N1 specifikace dle TOS</t>
  </si>
  <si>
    <t>492178645</t>
  </si>
  <si>
    <t>7492502720</t>
  </si>
  <si>
    <t>Kabely, vodiče, šňůry Cu - nn - bezhalogenové Kabel silový 4 a 5-žílový - retardující oheň (N2XH-J 5x6-10mm2)</t>
  </si>
  <si>
    <t>-1621365821</t>
  </si>
  <si>
    <t>7492502730</t>
  </si>
  <si>
    <t>Kabely, vodiče, šňůry Cu - nn - bezhalogenové Kabel silový 4 a 5-žílový - retardující oheň (N2XH-J 4/5x16-25mm2)</t>
  </si>
  <si>
    <t>-1463326265</t>
  </si>
  <si>
    <t>7492502650</t>
  </si>
  <si>
    <t>Kabely, vodiče, šňůry Cu - nn - bezhalogenové Kabel silový 2 a 3-žílový Retardující oheň (N2XH-J 2/3x4mm2)</t>
  </si>
  <si>
    <t>-859038393</t>
  </si>
  <si>
    <t>7492502640</t>
  </si>
  <si>
    <t>Kabely, vodiče, šňůry Cu - nn - bezhalogenové Kabel silový 2 a 3-žílový Retardující oheň (N2XH-J do 3x2,5mm2)</t>
  </si>
  <si>
    <t>1169856728</t>
  </si>
  <si>
    <t>7491209930</t>
  </si>
  <si>
    <t>Elektroinstalační materiál Kabelové žlaby plechové, pozinkované MARS EKO 62/50 5101</t>
  </si>
  <si>
    <t>-413140082</t>
  </si>
  <si>
    <t>7491100480</t>
  </si>
  <si>
    <t>Elektroinstalační trubka bezhalogenová pevná D32mm</t>
  </si>
  <si>
    <t>1823686011</t>
  </si>
  <si>
    <t>7491200670</t>
  </si>
  <si>
    <t>Elektroinstalační materiál Elektroinstalační lišty a kabelové žlaby Kanál EKE 180x60 vč.víka bílá 2m</t>
  </si>
  <si>
    <t>940359403</t>
  </si>
  <si>
    <t>7491204890</t>
  </si>
  <si>
    <t>Elektroinstalační materiál Zásuvky instalační Zásuvka TANGO 5518A-A2349 B</t>
  </si>
  <si>
    <t>1580941154</t>
  </si>
  <si>
    <t>45</t>
  </si>
  <si>
    <t>7491205060</t>
  </si>
  <si>
    <t>Zásuvka jednonásobná IP 44, s ochranným kolíkem, s víčkem</t>
  </si>
  <si>
    <t>1445788276</t>
  </si>
  <si>
    <t>46</t>
  </si>
  <si>
    <t>7491205710</t>
  </si>
  <si>
    <t xml:space="preserve">Elektroinstalační materiál Zásuvky instalační Zásuvka PCE 400V/32A, 5 pól., IP44, povrchová montáž </t>
  </si>
  <si>
    <t>1958798683</t>
  </si>
  <si>
    <t>47</t>
  </si>
  <si>
    <t>7491208000</t>
  </si>
  <si>
    <t>Elektroinstalační materiál Kabelový žebřík 600/60</t>
  </si>
  <si>
    <t>2107526036</t>
  </si>
  <si>
    <t>49</t>
  </si>
  <si>
    <t>7491201210</t>
  </si>
  <si>
    <t>Elektroinstalační materiál Elektroinstalační krabice odbočná do 4mm2 nástěnná IP65 bezhalogenová</t>
  </si>
  <si>
    <t>1061291509</t>
  </si>
  <si>
    <t>50</t>
  </si>
  <si>
    <t>7491201460</t>
  </si>
  <si>
    <t>Elektroinstalační materiál Elektroinstalační krabice odbočná do 4mm2 se zachováním funkce při požáru EL90</t>
  </si>
  <si>
    <t>923496239</t>
  </si>
  <si>
    <t>48</t>
  </si>
  <si>
    <t>7492300140</t>
  </si>
  <si>
    <t>Ostatní příslušenství Kabelová příchytka</t>
  </si>
  <si>
    <t>935086990</t>
  </si>
  <si>
    <t>52</t>
  </si>
  <si>
    <t>7492300130</t>
  </si>
  <si>
    <t>Kabelová příchytka s požární odolností pro kabely nouzového osvětlení</t>
  </si>
  <si>
    <t>78644528</t>
  </si>
  <si>
    <t>44</t>
  </si>
  <si>
    <t>7491205000</t>
  </si>
  <si>
    <t>Elektroinstalační materiál Zásuvky instalační Zásuvka do parapetního kanálu</t>
  </si>
  <si>
    <t>-1604083803</t>
  </si>
  <si>
    <t>7493500110</t>
  </si>
  <si>
    <t>Svorkovnicové skříně plastová do vnitřního prostředí do 40 svorek</t>
  </si>
  <si>
    <t>199114341</t>
  </si>
  <si>
    <t>7493600916</t>
  </si>
  <si>
    <t>Rozvaděč RV1p4a specifikace dle TOS</t>
  </si>
  <si>
    <t>375933210</t>
  </si>
  <si>
    <t>7493600911</t>
  </si>
  <si>
    <t>Rozvaděč RV2pl specifikace dle TOS</t>
  </si>
  <si>
    <t>148183633</t>
  </si>
  <si>
    <t>7493102220</t>
  </si>
  <si>
    <t>Venkovní osvětlení Rozvaděče pro napájení osvětlení železničních prostranství pro 9 - 12ks 3-f větví s PLC řídícím systémem</t>
  </si>
  <si>
    <t>-947197890</t>
  </si>
  <si>
    <t>7493102320</t>
  </si>
  <si>
    <t>Rozvaděč RH dle specifikace TOS</t>
  </si>
  <si>
    <t>1175008743</t>
  </si>
  <si>
    <t>7491209940</t>
  </si>
  <si>
    <t>Elektroinstalační materiál Kabelové žlaby plechové, pozinkované MARS EKO 125/50 5102</t>
  </si>
  <si>
    <t>-247354888</t>
  </si>
  <si>
    <t>7491209950</t>
  </si>
  <si>
    <t>Elektroinstalační materiál Kabelové žlaby plechové, pozinkované MARS EKO 250/50 5103</t>
  </si>
  <si>
    <t>-1100437633</t>
  </si>
  <si>
    <t>51</t>
  </si>
  <si>
    <t>7496600510</t>
  </si>
  <si>
    <t>Centrální bateriový systém CBS dle specifikace TOS vč. oživení, uvedení do provozu a zkoušek</t>
  </si>
  <si>
    <t>999023082</t>
  </si>
  <si>
    <t>7593500365</t>
  </si>
  <si>
    <t>Trasy kabelového vedení Přísušenství žlabů Podpěra na stěnu 250</t>
  </si>
  <si>
    <t>1896655970</t>
  </si>
  <si>
    <t>7491210140</t>
  </si>
  <si>
    <t>Elektroinstalační materiál Kabelové žlaby plechové, pozinkované Víko MARS EKO 62 5150</t>
  </si>
  <si>
    <t>962224894</t>
  </si>
  <si>
    <t>7491210150</t>
  </si>
  <si>
    <t>Elektroinstalační materiál Kabelové žlaby plechové, pozinkované Víko MARS EKO 125 5151</t>
  </si>
  <si>
    <t>-202979909</t>
  </si>
  <si>
    <t>7491210160</t>
  </si>
  <si>
    <t>Elektroinstalační materiál Kabelové žlaby plechové, pozinkované Víko MARS EKO 250 5152</t>
  </si>
  <si>
    <t>-1183670975</t>
  </si>
  <si>
    <t>7492501850</t>
  </si>
  <si>
    <t>Kabely, vodiče, šňůry Cu - nn Kabel silový 4 a 5-žílový Cu, plastová izolace CYKY 3J70+50 (3Bx70+50)</t>
  </si>
  <si>
    <t>-396734162</t>
  </si>
  <si>
    <t>7492501760</t>
  </si>
  <si>
    <t xml:space="preserve">Kabely, vodiče, šňůry Cu - nn Kabel silový 2 a 3-žílový Cu, plastová izolace CYKY 3J1,5  (3Cx 1,5)</t>
  </si>
  <si>
    <t>-1813301767</t>
  </si>
  <si>
    <t>7492502820</t>
  </si>
  <si>
    <t>Kabely, vodiče, šňůry Cu - nn - bezhalogenové Kabel silový 4 a 5-žílový - ohniodolný do 180 min. 1kV, (1-CSKH-V180 do 4/5x2,5mm2)</t>
  </si>
  <si>
    <t>-1570018261</t>
  </si>
  <si>
    <t>7492502690</t>
  </si>
  <si>
    <t>Kabely, vodiče, šňůry Cu - nn - bezhalogenové Kabel silový ohniodolný do 180min (1-CSKH-V180 2/3x6mm2)</t>
  </si>
  <si>
    <t>985024908</t>
  </si>
  <si>
    <t>7492502710</t>
  </si>
  <si>
    <t>Kabely, vodiče, šňůry Cu - nn - bezhalogenové Kabel silový 4 a 5-žílový - retardující oheň (N2XH-J 4/5x4mm2)</t>
  </si>
  <si>
    <t>2131256185</t>
  </si>
  <si>
    <t>7590522064</t>
  </si>
  <si>
    <t>Venkovní vedení kabelová - metalické sítě Bezhalogenové oheň retardující J-H(ST)H 4x2x06</t>
  </si>
  <si>
    <t>-446773128</t>
  </si>
  <si>
    <t>7492502700</t>
  </si>
  <si>
    <t>Kabely, vodiče, šňůry Cu - nn - bezhalogenové Kabel silový 4 a 5-žílový - retardující oheň (N2XH-J 4/5x2,5mm2)</t>
  </si>
  <si>
    <t>-1397713360</t>
  </si>
  <si>
    <t>7493100590</t>
  </si>
  <si>
    <t>Svítidlo nouzové typ N7 specifikace dle TOS</t>
  </si>
  <si>
    <t>-475375646</t>
  </si>
  <si>
    <t>7493100930</t>
  </si>
  <si>
    <t>Svítidlo nouzové typ N2 specifikace dle TOS</t>
  </si>
  <si>
    <t>1851397299</t>
  </si>
  <si>
    <t>7493100910</t>
  </si>
  <si>
    <t>Svítidlo nouzové typ N3 specifikace dle TOS</t>
  </si>
  <si>
    <t>-2104105714</t>
  </si>
  <si>
    <t>7493100580</t>
  </si>
  <si>
    <t>Svítidlo nouzové typ N6 specifikace dle TOS</t>
  </si>
  <si>
    <t>-1055287631</t>
  </si>
  <si>
    <t>101</t>
  </si>
  <si>
    <t>7493100600</t>
  </si>
  <si>
    <t>Svítidlo nouzové typ N5 specifikace dle TOS</t>
  </si>
  <si>
    <t>-1914043277</t>
  </si>
  <si>
    <t>7493100750</t>
  </si>
  <si>
    <t>Rámeček pro nouzové svítidlo N6</t>
  </si>
  <si>
    <t>-1941882653</t>
  </si>
  <si>
    <t>7493100950</t>
  </si>
  <si>
    <t>Svítidlo nouzové typ N4 specifikace dle TOS</t>
  </si>
  <si>
    <t>-1928615142</t>
  </si>
  <si>
    <t>7493101240</t>
  </si>
  <si>
    <t>Svítidlo přisazené LED typ A1 specifikace dle TOS</t>
  </si>
  <si>
    <t>251623934</t>
  </si>
  <si>
    <t>7493101050</t>
  </si>
  <si>
    <t>Svítidlo přisazené LED typ A2 specifikace dle TOS</t>
  </si>
  <si>
    <t>-1102976884</t>
  </si>
  <si>
    <t>7493101220</t>
  </si>
  <si>
    <t>Svítidlo do podhledu LED typ B specifikace dle TOS</t>
  </si>
  <si>
    <t>-2071639127</t>
  </si>
  <si>
    <t>7493100960</t>
  </si>
  <si>
    <t>Svítidlo LED přisazené typ C - specifikace dle TOS</t>
  </si>
  <si>
    <t>-479575542</t>
  </si>
  <si>
    <t>7493100740</t>
  </si>
  <si>
    <t>Box pro přisazenou montáž svítidla typu B - specifikace dle TOS</t>
  </si>
  <si>
    <t>-2124508056</t>
  </si>
  <si>
    <t>7493101230</t>
  </si>
  <si>
    <t>Svítidlo LED do podhledu typ D1 - specifikace dle TOS</t>
  </si>
  <si>
    <t>200523594</t>
  </si>
  <si>
    <t>7493101160</t>
  </si>
  <si>
    <t>Svítidlo LED do podhledu typ D2 - specifikace dle TOS</t>
  </si>
  <si>
    <t>-2035940258</t>
  </si>
  <si>
    <t>7493101290</t>
  </si>
  <si>
    <t>Svítidlo LED bodové dekorativní typ H - specifikace dle TOS</t>
  </si>
  <si>
    <t>-1014191337</t>
  </si>
  <si>
    <t>Zemní práce</t>
  </si>
  <si>
    <t>107</t>
  </si>
  <si>
    <t>119003227</t>
  </si>
  <si>
    <t>Mobilní plotová zábrana vyplněná dráty výšky do 2,2 m pro zabezpečení výkopu zřízení</t>
  </si>
  <si>
    <t>860489931</t>
  </si>
  <si>
    <t>108</t>
  </si>
  <si>
    <t>119003228</t>
  </si>
  <si>
    <t>Mobilní plotová zábrana vyplněná dráty výšky do 2,2 m pro zabezpečení výkopu odstranění</t>
  </si>
  <si>
    <t>1995054030</t>
  </si>
  <si>
    <t>100</t>
  </si>
  <si>
    <t>-189155609</t>
  </si>
  <si>
    <t>106</t>
  </si>
  <si>
    <t>946111113</t>
  </si>
  <si>
    <t>Montáž pojízdných věží trubkových/dílcových š do 0,9 m dl do 3,2 m v do 3,5 m</t>
  </si>
  <si>
    <t>-1172157159</t>
  </si>
  <si>
    <t>66</t>
  </si>
  <si>
    <t>1289310908</t>
  </si>
  <si>
    <t>86</t>
  </si>
  <si>
    <t>7491153030</t>
  </si>
  <si>
    <t>Řezání spár ve zdivu pro elektroinstalaci do š. 100mm a hloubky 50mm včetně opětovného zapravení.</t>
  </si>
  <si>
    <t>-106436980</t>
  </si>
  <si>
    <t>75</t>
  </si>
  <si>
    <t>7491251025</t>
  </si>
  <si>
    <t>Montáž lišt elektroinstalačních, kabelových žlabů z PVC-U jednokomorových zaklapávacích rozměru 100/100 - 100/150 mm</t>
  </si>
  <si>
    <t>1121964345</t>
  </si>
  <si>
    <t>60</t>
  </si>
  <si>
    <t>7491252020</t>
  </si>
  <si>
    <t>Montáž krabic elektroinstalačních, rozvodek - bez zapojení krabice odbočné s víčkem a svorkovnicí</t>
  </si>
  <si>
    <t>556969481</t>
  </si>
  <si>
    <t>7491254010</t>
  </si>
  <si>
    <t>Montáž zásuvek instalačních domovních 10/16 A, 250 V, bez přepěťové ochrany nebo se zabudovanou přepěťovou ochranou jednoduchých nebo dvojitých</t>
  </si>
  <si>
    <t>290348273</t>
  </si>
  <si>
    <t>59</t>
  </si>
  <si>
    <t>7491271010</t>
  </si>
  <si>
    <t>Demontáže elektroinstalace stávající elektroinstalace</t>
  </si>
  <si>
    <t>410933800</t>
  </si>
  <si>
    <t>53</t>
  </si>
  <si>
    <t>7491455012</t>
  </si>
  <si>
    <t>Montáž plechových pozinkovaných kabelových žlabů (včetně příslušenství) šířky 40-250/50 mm včetně víka a nosníků</t>
  </si>
  <si>
    <t>1408800879</t>
  </si>
  <si>
    <t>56</t>
  </si>
  <si>
    <t>7491510070</t>
  </si>
  <si>
    <t>Protipožární a kabelové ucpávky Protipožární ucpávky a tmely prostupu kabelového pr.do 110 mm, do EI 90 min.</t>
  </si>
  <si>
    <t>328931940</t>
  </si>
  <si>
    <t>54</t>
  </si>
  <si>
    <t>7491510060</t>
  </si>
  <si>
    <t>Protipožární a kabelové ucpávky Protipožární ucpávky a tmely stěnou / stropem, tl. do 50cm, do EI 90 min.</t>
  </si>
  <si>
    <t>485953414</t>
  </si>
  <si>
    <t>55</t>
  </si>
  <si>
    <t>7491552012</t>
  </si>
  <si>
    <t>Montáž protipožárních ucpávek a tmelů protipožární ucpávka stěnou nebo stropem tloušťky do 50 cm, do EI 90 min.</t>
  </si>
  <si>
    <t>-74172184</t>
  </si>
  <si>
    <t>57</t>
  </si>
  <si>
    <t>1489115172</t>
  </si>
  <si>
    <t>62</t>
  </si>
  <si>
    <t>7491555025</t>
  </si>
  <si>
    <t>Montáž svítidel LED přisazených, nástěnných, do podhledu, zavěšených včetně zapojení</t>
  </si>
  <si>
    <t>64758370</t>
  </si>
  <si>
    <t>65</t>
  </si>
  <si>
    <t>7491202440</t>
  </si>
  <si>
    <t>Elektroinstalační materiál Spínací přístroje instalační TANGO 3558A-A00620 B</t>
  </si>
  <si>
    <t>-2001515062</t>
  </si>
  <si>
    <t>63</t>
  </si>
  <si>
    <t>7491555070</t>
  </si>
  <si>
    <t>Montáž svítidel základních instalačních nouzových nástěnných nebo stropních s LED zdrojem</t>
  </si>
  <si>
    <t>478041158</t>
  </si>
  <si>
    <t>7491202310</t>
  </si>
  <si>
    <t>Elektroinstalační materiál Spínací přístroje instalační Tělo TANGO 3558-A01340 spínače č.1</t>
  </si>
  <si>
    <t>-264042307</t>
  </si>
  <si>
    <t>77</t>
  </si>
  <si>
    <t>7492553010</t>
  </si>
  <si>
    <t>Montáž kabelů 2- a 3-žílových Cu do 16 mm2</t>
  </si>
  <si>
    <t>-481695427</t>
  </si>
  <si>
    <t>76</t>
  </si>
  <si>
    <t>7492554010</t>
  </si>
  <si>
    <t>Montáž kabelů 4- a 5-žílových Cu do 16 mm2</t>
  </si>
  <si>
    <t>-790092380</t>
  </si>
  <si>
    <t>78</t>
  </si>
  <si>
    <t>7492554016</t>
  </si>
  <si>
    <t>Montáž kabelů 4- a 5-žílových Cu do 95 mm2</t>
  </si>
  <si>
    <t>1029988654</t>
  </si>
  <si>
    <t>79</t>
  </si>
  <si>
    <t>7492555012</t>
  </si>
  <si>
    <t>Montáž kabelů vícežílových Cu 12 x 1,5 mm2</t>
  </si>
  <si>
    <t>594218761</t>
  </si>
  <si>
    <t>80</t>
  </si>
  <si>
    <t>108502955</t>
  </si>
  <si>
    <t>82</t>
  </si>
  <si>
    <t>7492751022</t>
  </si>
  <si>
    <t>Montáž ukončení kabelů nn v rozvaděči nebo na přístroji izolovaných s označením 2 - 5-ti žílových do 25 mm2</t>
  </si>
  <si>
    <t>165558547</t>
  </si>
  <si>
    <t>105</t>
  </si>
  <si>
    <t>31686242</t>
  </si>
  <si>
    <t>lešení systémové pojízdné sestava o výšce 4,2m</t>
  </si>
  <si>
    <t>sada</t>
  </si>
  <si>
    <t>-1767250715</t>
  </si>
  <si>
    <t>102</t>
  </si>
  <si>
    <t>31391108</t>
  </si>
  <si>
    <t>plot mobilní drátěný v 2000mm</t>
  </si>
  <si>
    <t>130202155</t>
  </si>
  <si>
    <t>103</t>
  </si>
  <si>
    <t>31391120</t>
  </si>
  <si>
    <t>patka mobilního plotu betonová</t>
  </si>
  <si>
    <t>1633485670</t>
  </si>
  <si>
    <t>104</t>
  </si>
  <si>
    <t>31391121</t>
  </si>
  <si>
    <t>spojka mobilního plotu kovová</t>
  </si>
  <si>
    <t>-1984475247</t>
  </si>
  <si>
    <t>84</t>
  </si>
  <si>
    <t>7492751024</t>
  </si>
  <si>
    <t>Montáž ukončení kabelů nn v rozvaděči nebo na přístroji izolovaných s označením 2 - 5-ti žílových do 70 mm2</t>
  </si>
  <si>
    <t>1425773336</t>
  </si>
  <si>
    <t>81</t>
  </si>
  <si>
    <t>7492752010</t>
  </si>
  <si>
    <t>Montáž ukončení kabelů nn kabelovou spojkou 3/4/5 - žílové kabely s plastovou izolací do 16 mm2</t>
  </si>
  <si>
    <t>1719428675</t>
  </si>
  <si>
    <t>83</t>
  </si>
  <si>
    <t>7492752014</t>
  </si>
  <si>
    <t>Montáž ukončení kabelů nn kabelovou spojkou 3/4/5 - žílové kabely s plastovou izolací do 70 mm2</t>
  </si>
  <si>
    <t>1655626332</t>
  </si>
  <si>
    <t>67</t>
  </si>
  <si>
    <t>7493156012</t>
  </si>
  <si>
    <t>Montáž rozvaděče pro napájení osvětlení železničních prostranství přes 8 kusů 3-f vývodů</t>
  </si>
  <si>
    <t>833439273</t>
  </si>
  <si>
    <t>68</t>
  </si>
  <si>
    <t>7493156020</t>
  </si>
  <si>
    <t>Montáž rozvaděče pro napájení osvětlení železničních prostranství řídící PLC jednotky</t>
  </si>
  <si>
    <t>2108928618</t>
  </si>
  <si>
    <t>69</t>
  </si>
  <si>
    <t>7493156030</t>
  </si>
  <si>
    <t>Montáž rozvaděče pro napájení osvětlení železničních prostranství řídícího software do PLC řídící jednotky</t>
  </si>
  <si>
    <t>-1335537077</t>
  </si>
  <si>
    <t>58</t>
  </si>
  <si>
    <t>7493174010</t>
  </si>
  <si>
    <t>Demontáž svítidel nástěnných, stropních nebo závěsných</t>
  </si>
  <si>
    <t>1915526735</t>
  </si>
  <si>
    <t>99</t>
  </si>
  <si>
    <t>7491209000</t>
  </si>
  <si>
    <t>Dřevěný kryt kazetového stropu pro upevnění svítidla včetně dvou madel (rozměry dle stávajících krytů)</t>
  </si>
  <si>
    <t>-90551236</t>
  </si>
  <si>
    <t>87</t>
  </si>
  <si>
    <t>7493655030</t>
  </si>
  <si>
    <t>Příprava niky pro rozvaděč včteně dodatečného zapravení</t>
  </si>
  <si>
    <t>225647767</t>
  </si>
  <si>
    <t>71</t>
  </si>
  <si>
    <t>7494151010</t>
  </si>
  <si>
    <t>Montáž modulárních rozvodnic min. IP 30, počet modulů do 72</t>
  </si>
  <si>
    <t>-1186182301</t>
  </si>
  <si>
    <t>70</t>
  </si>
  <si>
    <t>7494251012</t>
  </si>
  <si>
    <t>Montáž rozvaděčů skříňových oceloplechových IP40, prázdných jednostranného pole výška do 2 250 mm hloubka do 800 mm š 600-800 mm</t>
  </si>
  <si>
    <t>1199601808</t>
  </si>
  <si>
    <t>74</t>
  </si>
  <si>
    <t>7494271010</t>
  </si>
  <si>
    <t>Demontáž rozvaděčů rozvodnice nn</t>
  </si>
  <si>
    <t>1464309457</t>
  </si>
  <si>
    <t>72</t>
  </si>
  <si>
    <t>7496553052</t>
  </si>
  <si>
    <t xml:space="preserve">Montáž svorkovnicové skříně  na stěnu</t>
  </si>
  <si>
    <t>-1810083456</t>
  </si>
  <si>
    <t>92</t>
  </si>
  <si>
    <t>7498150520</t>
  </si>
  <si>
    <t>Vyhotovení výchozí revizní zprávy pro opravné práce pro objem investičních nákladů přes 500 000 do 1 000 000 Kč</t>
  </si>
  <si>
    <t>-850436099</t>
  </si>
  <si>
    <t>93</t>
  </si>
  <si>
    <t>7498154020</t>
  </si>
  <si>
    <t>Měření intenzity osvětlení vnitřních prostor (orientační měření)</t>
  </si>
  <si>
    <t>-869255217</t>
  </si>
  <si>
    <t>7498251010</t>
  </si>
  <si>
    <t>Zkoušky a prohlídky rozvodných zařízení kontrola rozvaděčů nn silových, manipulačních, ovládacích, reléových, stejnosměrných 1 pole</t>
  </si>
  <si>
    <t>-2110131991</t>
  </si>
  <si>
    <t>7498351010</t>
  </si>
  <si>
    <t>Vydání průkazu způsobilosti pro funkční celek, provizorní stav</t>
  </si>
  <si>
    <t>465629136</t>
  </si>
  <si>
    <t>96</t>
  </si>
  <si>
    <t>675301495</t>
  </si>
  <si>
    <t>73</t>
  </si>
  <si>
    <t>7499151020</t>
  </si>
  <si>
    <t>Dokončovací práce úprava zapojení stávajících kabelových skříní/rozvaděčů</t>
  </si>
  <si>
    <t>-2137628767</t>
  </si>
  <si>
    <t>97</t>
  </si>
  <si>
    <t>7499151030</t>
  </si>
  <si>
    <t>Dokončovací práce zkušební provoz</t>
  </si>
  <si>
    <t>-788699805</t>
  </si>
  <si>
    <t>98</t>
  </si>
  <si>
    <t>7499151050</t>
  </si>
  <si>
    <t>Dokončovací práce manipulace na zařízeních prováděné provozovatelem</t>
  </si>
  <si>
    <t>645839349</t>
  </si>
  <si>
    <t>85</t>
  </si>
  <si>
    <t>7596335060</t>
  </si>
  <si>
    <t>Demontáž a opětovná montáž stávajícího reproduktoru v podhledu</t>
  </si>
  <si>
    <t>-1783417222</t>
  </si>
  <si>
    <t>88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</si>
  <si>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</si>
  <si>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</si>
  <si>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1639837968</t>
  </si>
  <si>
    <t>89</t>
  </si>
  <si>
    <t>9902900100</t>
  </si>
  <si>
    <t>Naložení sypanin, drobného kusového materiálu, suti</t>
  </si>
  <si>
    <t>405720753</t>
  </si>
  <si>
    <t>90</t>
  </si>
  <si>
    <t>9909000100</t>
  </si>
  <si>
    <t>Poplatek za uložení suti nebo hmot na oficiální skládku</t>
  </si>
  <si>
    <t>1385246828</t>
  </si>
  <si>
    <t>91</t>
  </si>
  <si>
    <t>9909000200</t>
  </si>
  <si>
    <t>Poplatek za uložení nebezpečného odpadu na oficiální skládku</t>
  </si>
  <si>
    <t>921456647</t>
  </si>
  <si>
    <t>SO 03 - Klimatizace a vytápění</t>
  </si>
  <si>
    <t>Ing. Josef Hejč</t>
  </si>
  <si>
    <t>7590180030</t>
  </si>
  <si>
    <t>Klimatizace Podstropní klimatizační jednotka (venkovní i vnitřní jednotka) nad 7 kW</t>
  </si>
  <si>
    <t>-926996131</t>
  </si>
  <si>
    <t>7590180010</t>
  </si>
  <si>
    <t>Klimatizace Podstropní klimatizační jednotka (venkovní i vnitřní jednotka) 3,5 kW, topení 4 kW</t>
  </si>
  <si>
    <t>2141216243</t>
  </si>
  <si>
    <t>7590180070</t>
  </si>
  <si>
    <t>Klimatizace Konzole venkovní pro zavěšení klimatizační jednotky</t>
  </si>
  <si>
    <t>459735983</t>
  </si>
  <si>
    <t>7590180040</t>
  </si>
  <si>
    <t>Klimatizace Klimatizace - Ovladač</t>
  </si>
  <si>
    <t>-1902665182</t>
  </si>
  <si>
    <t>7590180100</t>
  </si>
  <si>
    <t>Klimatizace potrubí Cu 6 mm izolované</t>
  </si>
  <si>
    <t>1672445861</t>
  </si>
  <si>
    <t>7590180102</t>
  </si>
  <si>
    <t>Klimatizace potrubí Cu 12 mm izolované</t>
  </si>
  <si>
    <t>-1552115787</t>
  </si>
  <si>
    <t>7491206680</t>
  </si>
  <si>
    <t>Elektroinstalační materiál Elektrické přímotopy Panel ECOFLEX 2000W ET 15</t>
  </si>
  <si>
    <t>206320316</t>
  </si>
  <si>
    <t>7590180050</t>
  </si>
  <si>
    <t>Klimatizace Kompletní technologické vedení ke klimatizaci do 5 kW vč. (CU potrubí (10)12/6 včetně izolace, potrubí odvodu kondenzátu, přívodní kabel bezhalogenový (N2XH) 3x2,5 a ovládací kabel bezhalogenový (N2XH) 5x1,5)</t>
  </si>
  <si>
    <t>1279430938</t>
  </si>
  <si>
    <t>7590180060</t>
  </si>
  <si>
    <t>Klimatizace Kompletní technologické vedení ke klimatizaci nad 5kW (CU potrubí 16/10 včetně izolace, potrubí odvodu kondenzátu, přívodní kabel bezhalogenový (N2XH) 3x2,5 a ovládací kabel bezhalogenový (N2XH) 5x1,5)</t>
  </si>
  <si>
    <t>253521094</t>
  </si>
  <si>
    <t>7590180160</t>
  </si>
  <si>
    <t>Klimatizace Pulsní ventil nad 5kW</t>
  </si>
  <si>
    <t>-2002313361</t>
  </si>
  <si>
    <t>7590180300</t>
  </si>
  <si>
    <t>Klimatizace Kniha kontroly úniku chladiva klimatizace</t>
  </si>
  <si>
    <t>-328137145</t>
  </si>
  <si>
    <t>7497300710</t>
  </si>
  <si>
    <t>Ochranný drátěný koš pro klimatizační jednotku</t>
  </si>
  <si>
    <t>-548186823</t>
  </si>
  <si>
    <t>7491256010</t>
  </si>
  <si>
    <t>Montáž elektrických přímotopů konvektorů přímotopných s termostatem do 3000 W</t>
  </si>
  <si>
    <t>-966473085</t>
  </si>
  <si>
    <t>7590185020</t>
  </si>
  <si>
    <t>Montáž klimatizační jednotky včetně rozvodů do 5 kW</t>
  </si>
  <si>
    <t>-1815080686</t>
  </si>
  <si>
    <t>7596955200</t>
  </si>
  <si>
    <t>Montáž ochranného koše pro klimatizační jednotku</t>
  </si>
  <si>
    <t>1676050070</t>
  </si>
  <si>
    <t>7598095659</t>
  </si>
  <si>
    <t>Vyhotovení revizní správy klimatizace</t>
  </si>
  <si>
    <t>-38636633</t>
  </si>
  <si>
    <t>VON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</si>
  <si>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</si>
  <si>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</si>
  <si>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</si>
  <si>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</si>
  <si>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</si>
  <si>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</si>
  <si>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</si>
  <si>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</si>
  <si>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</si>
  <si>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 xml:space="preserve">Zařízení staveniště </t>
  </si>
  <si>
    <t>kpl</t>
  </si>
  <si>
    <t>1024</t>
  </si>
  <si>
    <t>-950817845</t>
  </si>
  <si>
    <t>VRN7</t>
  </si>
  <si>
    <t>Provozní vlivy</t>
  </si>
  <si>
    <t>071002000</t>
  </si>
  <si>
    <t xml:space="preserve">Provoz investora, třetích osob </t>
  </si>
  <si>
    <t>-1330524240</t>
  </si>
  <si>
    <t>VRN8</t>
  </si>
  <si>
    <t>Přesun stavebních kapacit</t>
  </si>
  <si>
    <t>084003000</t>
  </si>
  <si>
    <t>Příplatky za práci v noci, o sobotách a nedělích, ve státem uznaný svátek</t>
  </si>
  <si>
    <t>-1147454024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</si>
</sst>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35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37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53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54</v>
      </c>
      <c r="AI60" s="39"/>
      <c r="AJ60" s="39"/>
      <c r="AK60" s="39"/>
      <c r="AL60" s="39"/>
      <c r="AM60" s="61" t="s">
        <v>55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56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57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54</v>
      </c>
      <c r="AI75" s="39"/>
      <c r="AJ75" s="39"/>
      <c r="AK75" s="39"/>
      <c r="AL75" s="39"/>
      <c r="AM75" s="61" t="s">
        <v>55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20041-01-0620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zastřešení nástupišť žst. Ostrava hlavní nádraží – Oprava osvětlení veřejně přístupových prostor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29. 6. 2020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59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SUDOP BRNO, splo. s 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60</v>
      </c>
      <c r="D92" s="91"/>
      <c r="E92" s="91"/>
      <c r="F92" s="91"/>
      <c r="G92" s="91"/>
      <c r="H92" s="92"/>
      <c r="I92" s="93" t="s">
        <v>61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62</v>
      </c>
      <c r="AH92" s="91"/>
      <c r="AI92" s="91"/>
      <c r="AJ92" s="91"/>
      <c r="AK92" s="91"/>
      <c r="AL92" s="91"/>
      <c r="AM92" s="91"/>
      <c r="AN92" s="93" t="s">
        <v>63</v>
      </c>
      <c r="AO92" s="91"/>
      <c r="AP92" s="95"/>
      <c r="AQ92" s="96" t="s">
        <v>64</v>
      </c>
      <c r="AR92" s="41"/>
      <c r="AS92" s="97" t="s">
        <v>65</v>
      </c>
      <c r="AT92" s="98" t="s">
        <v>66</v>
      </c>
      <c r="AU92" s="98" t="s">
        <v>67</v>
      </c>
      <c r="AV92" s="98" t="s">
        <v>68</v>
      </c>
      <c r="AW92" s="98" t="s">
        <v>69</v>
      </c>
      <c r="AX92" s="98" t="s">
        <v>70</v>
      </c>
      <c r="AY92" s="98" t="s">
        <v>71</v>
      </c>
      <c r="AZ92" s="98" t="s">
        <v>72</v>
      </c>
      <c r="BA92" s="98" t="s">
        <v>73</v>
      </c>
      <c r="BB92" s="98" t="s">
        <v>74</v>
      </c>
      <c r="BC92" s="98" t="s">
        <v>75</v>
      </c>
      <c r="BD92" s="99" t="s">
        <v>76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77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78</v>
      </c>
      <c r="BT94" s="114" t="s">
        <v>79</v>
      </c>
      <c r="BU94" s="115" t="s">
        <v>80</v>
      </c>
      <c r="BV94" s="114" t="s">
        <v>81</v>
      </c>
      <c r="BW94" s="114" t="s">
        <v>5</v>
      </c>
      <c r="BX94" s="114" t="s">
        <v>82</v>
      </c>
      <c r="CL94" s="114" t="s">
        <v>1</v>
      </c>
    </row>
    <row r="95" s="7" customFormat="1" ht="16.5" customHeight="1">
      <c r="A95" s="116" t="s">
        <v>83</v>
      </c>
      <c r="B95" s="117"/>
      <c r="C95" s="118"/>
      <c r="D95" s="119" t="s">
        <v>84</v>
      </c>
      <c r="E95" s="119"/>
      <c r="F95" s="119"/>
      <c r="G95" s="119"/>
      <c r="H95" s="119"/>
      <c r="I95" s="120"/>
      <c r="J95" s="119" t="s">
        <v>85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Dálkové ovládání'!J30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86</v>
      </c>
      <c r="AR95" s="123"/>
      <c r="AS95" s="124">
        <v>0</v>
      </c>
      <c r="AT95" s="125">
        <f>ROUND(SUM(AV95:AW95),2)</f>
        <v>0</v>
      </c>
      <c r="AU95" s="126">
        <f>'PS 01 - Dálkové ovládání'!P119</f>
        <v>0</v>
      </c>
      <c r="AV95" s="125">
        <f>'PS 01 - Dálkové ovládání'!J33</f>
        <v>0</v>
      </c>
      <c r="AW95" s="125">
        <f>'PS 01 - Dálkové ovládání'!J34</f>
        <v>0</v>
      </c>
      <c r="AX95" s="125">
        <f>'PS 01 - Dálkové ovládání'!J35</f>
        <v>0</v>
      </c>
      <c r="AY95" s="125">
        <f>'PS 01 - Dálkové ovládání'!J36</f>
        <v>0</v>
      </c>
      <c r="AZ95" s="125">
        <f>'PS 01 - Dálkové ovládání'!F33</f>
        <v>0</v>
      </c>
      <c r="BA95" s="125">
        <f>'PS 01 - Dálkové ovládání'!F34</f>
        <v>0</v>
      </c>
      <c r="BB95" s="125">
        <f>'PS 01 - Dálkové ovládání'!F35</f>
        <v>0</v>
      </c>
      <c r="BC95" s="125">
        <f>'PS 01 - Dálkové ovládání'!F36</f>
        <v>0</v>
      </c>
      <c r="BD95" s="127">
        <f>'PS 01 - Dálkové ovládání'!F37</f>
        <v>0</v>
      </c>
      <c r="BE95" s="7"/>
      <c r="BT95" s="128" t="s">
        <v>87</v>
      </c>
      <c r="BV95" s="128" t="s">
        <v>81</v>
      </c>
      <c r="BW95" s="128" t="s">
        <v>88</v>
      </c>
      <c r="BX95" s="128" t="s">
        <v>5</v>
      </c>
      <c r="CL95" s="128" t="s">
        <v>1</v>
      </c>
      <c r="CM95" s="128" t="s">
        <v>89</v>
      </c>
    </row>
    <row r="96" s="7" customFormat="1" ht="16.5" customHeight="1">
      <c r="A96" s="116" t="s">
        <v>83</v>
      </c>
      <c r="B96" s="117"/>
      <c r="C96" s="118"/>
      <c r="D96" s="119" t="s">
        <v>90</v>
      </c>
      <c r="E96" s="119"/>
      <c r="F96" s="119"/>
      <c r="G96" s="119"/>
      <c r="H96" s="119"/>
      <c r="I96" s="120"/>
      <c r="J96" s="119" t="s">
        <v>91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01 - Stavební úpravy'!J30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86</v>
      </c>
      <c r="AR96" s="123"/>
      <c r="AS96" s="124">
        <v>0</v>
      </c>
      <c r="AT96" s="125">
        <f>ROUND(SUM(AV96:AW96),2)</f>
        <v>0</v>
      </c>
      <c r="AU96" s="126">
        <f>'SO 01 - Stavební úpravy'!P133</f>
        <v>0</v>
      </c>
      <c r="AV96" s="125">
        <f>'SO 01 - Stavební úpravy'!J33</f>
        <v>0</v>
      </c>
      <c r="AW96" s="125">
        <f>'SO 01 - Stavební úpravy'!J34</f>
        <v>0</v>
      </c>
      <c r="AX96" s="125">
        <f>'SO 01 - Stavební úpravy'!J35</f>
        <v>0</v>
      </c>
      <c r="AY96" s="125">
        <f>'SO 01 - Stavební úpravy'!J36</f>
        <v>0</v>
      </c>
      <c r="AZ96" s="125">
        <f>'SO 01 - Stavební úpravy'!F33</f>
        <v>0</v>
      </c>
      <c r="BA96" s="125">
        <f>'SO 01 - Stavební úpravy'!F34</f>
        <v>0</v>
      </c>
      <c r="BB96" s="125">
        <f>'SO 01 - Stavební úpravy'!F35</f>
        <v>0</v>
      </c>
      <c r="BC96" s="125">
        <f>'SO 01 - Stavební úpravy'!F36</f>
        <v>0</v>
      </c>
      <c r="BD96" s="127">
        <f>'SO 01 - Stavební úpravy'!F37</f>
        <v>0</v>
      </c>
      <c r="BE96" s="7"/>
      <c r="BT96" s="128" t="s">
        <v>87</v>
      </c>
      <c r="BV96" s="128" t="s">
        <v>81</v>
      </c>
      <c r="BW96" s="128" t="s">
        <v>92</v>
      </c>
      <c r="BX96" s="128" t="s">
        <v>5</v>
      </c>
      <c r="CL96" s="128" t="s">
        <v>1</v>
      </c>
      <c r="CM96" s="128" t="s">
        <v>89</v>
      </c>
    </row>
    <row r="97" s="7" customFormat="1" ht="16.5" customHeight="1">
      <c r="A97" s="116" t="s">
        <v>83</v>
      </c>
      <c r="B97" s="117"/>
      <c r="C97" s="118"/>
      <c r="D97" s="119" t="s">
        <v>93</v>
      </c>
      <c r="E97" s="119"/>
      <c r="F97" s="119"/>
      <c r="G97" s="119"/>
      <c r="H97" s="119"/>
      <c r="I97" s="120"/>
      <c r="J97" s="119" t="s">
        <v>94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02 - Oprava osvětlení'!J30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86</v>
      </c>
      <c r="AR97" s="123"/>
      <c r="AS97" s="124">
        <v>0</v>
      </c>
      <c r="AT97" s="125">
        <f>ROUND(SUM(AV97:AW97),2)</f>
        <v>0</v>
      </c>
      <c r="AU97" s="126">
        <f>'SO 02 - Oprava osvětlení'!P121</f>
        <v>0</v>
      </c>
      <c r="AV97" s="125">
        <f>'SO 02 - Oprava osvětlení'!J33</f>
        <v>0</v>
      </c>
      <c r="AW97" s="125">
        <f>'SO 02 - Oprava osvětlení'!J34</f>
        <v>0</v>
      </c>
      <c r="AX97" s="125">
        <f>'SO 02 - Oprava osvětlení'!J35</f>
        <v>0</v>
      </c>
      <c r="AY97" s="125">
        <f>'SO 02 - Oprava osvětlení'!J36</f>
        <v>0</v>
      </c>
      <c r="AZ97" s="125">
        <f>'SO 02 - Oprava osvětlení'!F33</f>
        <v>0</v>
      </c>
      <c r="BA97" s="125">
        <f>'SO 02 - Oprava osvětlení'!F34</f>
        <v>0</v>
      </c>
      <c r="BB97" s="125">
        <f>'SO 02 - Oprava osvětlení'!F35</f>
        <v>0</v>
      </c>
      <c r="BC97" s="125">
        <f>'SO 02 - Oprava osvětlení'!F36</f>
        <v>0</v>
      </c>
      <c r="BD97" s="127">
        <f>'SO 02 - Oprava osvětlení'!F37</f>
        <v>0</v>
      </c>
      <c r="BE97" s="7"/>
      <c r="BT97" s="128" t="s">
        <v>87</v>
      </c>
      <c r="BV97" s="128" t="s">
        <v>81</v>
      </c>
      <c r="BW97" s="128" t="s">
        <v>95</v>
      </c>
      <c r="BX97" s="128" t="s">
        <v>5</v>
      </c>
      <c r="CL97" s="128" t="s">
        <v>1</v>
      </c>
      <c r="CM97" s="128" t="s">
        <v>89</v>
      </c>
    </row>
    <row r="98" s="7" customFormat="1" ht="16.5" customHeight="1">
      <c r="A98" s="116" t="s">
        <v>83</v>
      </c>
      <c r="B98" s="117"/>
      <c r="C98" s="118"/>
      <c r="D98" s="119" t="s">
        <v>96</v>
      </c>
      <c r="E98" s="119"/>
      <c r="F98" s="119"/>
      <c r="G98" s="119"/>
      <c r="H98" s="119"/>
      <c r="I98" s="120"/>
      <c r="J98" s="119" t="s">
        <v>97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'SO 03 - Klimatizace a vyt...'!J30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86</v>
      </c>
      <c r="AR98" s="123"/>
      <c r="AS98" s="124">
        <v>0</v>
      </c>
      <c r="AT98" s="125">
        <f>ROUND(SUM(AV98:AW98),2)</f>
        <v>0</v>
      </c>
      <c r="AU98" s="126">
        <f>'SO 03 - Klimatizace a vyt...'!P117</f>
        <v>0</v>
      </c>
      <c r="AV98" s="125">
        <f>'SO 03 - Klimatizace a vyt...'!J33</f>
        <v>0</v>
      </c>
      <c r="AW98" s="125">
        <f>'SO 03 - Klimatizace a vyt...'!J34</f>
        <v>0</v>
      </c>
      <c r="AX98" s="125">
        <f>'SO 03 - Klimatizace a vyt...'!J35</f>
        <v>0</v>
      </c>
      <c r="AY98" s="125">
        <f>'SO 03 - Klimatizace a vyt...'!J36</f>
        <v>0</v>
      </c>
      <c r="AZ98" s="125">
        <f>'SO 03 - Klimatizace a vyt...'!F33</f>
        <v>0</v>
      </c>
      <c r="BA98" s="125">
        <f>'SO 03 - Klimatizace a vyt...'!F34</f>
        <v>0</v>
      </c>
      <c r="BB98" s="125">
        <f>'SO 03 - Klimatizace a vyt...'!F35</f>
        <v>0</v>
      </c>
      <c r="BC98" s="125">
        <f>'SO 03 - Klimatizace a vyt...'!F36</f>
        <v>0</v>
      </c>
      <c r="BD98" s="127">
        <f>'SO 03 - Klimatizace a vyt...'!F37</f>
        <v>0</v>
      </c>
      <c r="BE98" s="7"/>
      <c r="BT98" s="128" t="s">
        <v>87</v>
      </c>
      <c r="BV98" s="128" t="s">
        <v>81</v>
      </c>
      <c r="BW98" s="128" t="s">
        <v>98</v>
      </c>
      <c r="BX98" s="128" t="s">
        <v>5</v>
      </c>
      <c r="CL98" s="128" t="s">
        <v>1</v>
      </c>
      <c r="CM98" s="128" t="s">
        <v>89</v>
      </c>
    </row>
    <row r="99" s="7" customFormat="1" ht="16.5" customHeight="1">
      <c r="A99" s="116" t="s">
        <v>83</v>
      </c>
      <c r="B99" s="117"/>
      <c r="C99" s="118"/>
      <c r="D99" s="119" t="s">
        <v>99</v>
      </c>
      <c r="E99" s="119"/>
      <c r="F99" s="119"/>
      <c r="G99" s="119"/>
      <c r="H99" s="119"/>
      <c r="I99" s="120"/>
      <c r="J99" s="119" t="s">
        <v>100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'VON - Vedlejší a ostatní 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99</v>
      </c>
      <c r="AR99" s="123"/>
      <c r="AS99" s="129">
        <v>0</v>
      </c>
      <c r="AT99" s="130">
        <f>ROUND(SUM(AV99:AW99),2)</f>
        <v>0</v>
      </c>
      <c r="AU99" s="131">
        <f>'VON - Vedlejší a ostatní ...'!P120</f>
        <v>0</v>
      </c>
      <c r="AV99" s="130">
        <f>'VON - Vedlejší a ostatní ...'!J33</f>
        <v>0</v>
      </c>
      <c r="AW99" s="130">
        <f>'VON - Vedlejší a ostatní ...'!J34</f>
        <v>0</v>
      </c>
      <c r="AX99" s="130">
        <f>'VON - Vedlejší a ostatní ...'!J35</f>
        <v>0</v>
      </c>
      <c r="AY99" s="130">
        <f>'VON - Vedlejší a ostatní ...'!J36</f>
        <v>0</v>
      </c>
      <c r="AZ99" s="130">
        <f>'VON - Vedlejší a ostatní ...'!F33</f>
        <v>0</v>
      </c>
      <c r="BA99" s="130">
        <f>'VON - Vedlejší a ostatní ...'!F34</f>
        <v>0</v>
      </c>
      <c r="BB99" s="130">
        <f>'VON - Vedlejší a ostatní ...'!F35</f>
        <v>0</v>
      </c>
      <c r="BC99" s="130">
        <f>'VON - Vedlejší a ostatní ...'!F36</f>
        <v>0</v>
      </c>
      <c r="BD99" s="132">
        <f>'VON - Vedlejší a ostatní ...'!F37</f>
        <v>0</v>
      </c>
      <c r="BE99" s="7"/>
      <c r="BT99" s="128" t="s">
        <v>87</v>
      </c>
      <c r="BV99" s="128" t="s">
        <v>81</v>
      </c>
      <c r="BW99" s="128" t="s">
        <v>101</v>
      </c>
      <c r="BX99" s="128" t="s">
        <v>5</v>
      </c>
      <c r="CL99" s="128" t="s">
        <v>1</v>
      </c>
      <c r="CM99" s="128" t="s">
        <v>89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k7SXhiZnUo1Lbvu8wp9d85V4fbNQkT1q20sQwTyXTWO2m3sTt2yPxdQF4VbZipwei0zjQ8PPJJRmBR4G07wsiA==" hashValue="58zZmSeAW6hM7HcrLG+hJLXSO71nHJjzCcmatDhH1vXKLmqU9jML33VdNpBuUZYSXg83Lly24JiMTdUQzAG0+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 01 - Dálkové ovládání'!C2" display="/"/>
    <hyperlink ref="A96" location="'SO 01 - Stavební úpravy'!C2" display="/"/>
    <hyperlink ref="A97" location="'SO 02 - Oprava osvětlení'!C2" display="/"/>
    <hyperlink ref="A98" location="'SO 03 - Klimatizace a vyt...'!C2" display="/"/>
    <hyperlink ref="A99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89</v>
      </c>
    </row>
    <row r="4" s="1" customFormat="1" ht="24.96" customHeight="1">
      <c r="B4" s="17"/>
      <c r="D4" s="137" t="s">
        <v>102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3.25" customHeight="1">
      <c r="B7" s="17"/>
      <c r="E7" s="140" t="str">
        <f>'Rekapitulace stavby'!K6</f>
        <v>Oprava zastřešení nástupišť žst. Ostrava hlavní nádraží – Oprava osvětlení veřejně přístupových prostor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103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104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29. 6. 2020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>70994234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>Správa železnic, státní organizace</v>
      </c>
      <c r="F15" s="35"/>
      <c r="G15" s="35"/>
      <c r="H15" s="35"/>
      <c r="I15" s="144" t="s">
        <v>28</v>
      </c>
      <c r="J15" s="143" t="str">
        <f>IF('Rekapitulace stavby'!AN11="","",'Rekapitulace stavby'!AN11)</f>
        <v>CZ 70994234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105</v>
      </c>
      <c r="F24" s="35"/>
      <c r="G24" s="35"/>
      <c r="H24" s="35"/>
      <c r="I24" s="144" t="s">
        <v>28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38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39</v>
      </c>
      <c r="E30" s="35"/>
      <c r="F30" s="35"/>
      <c r="G30" s="35"/>
      <c r="H30" s="35"/>
      <c r="I30" s="141"/>
      <c r="J30" s="154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41</v>
      </c>
      <c r="G32" s="35"/>
      <c r="H32" s="35"/>
      <c r="I32" s="156" t="s">
        <v>40</v>
      </c>
      <c r="J32" s="155" t="s">
        <v>42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43</v>
      </c>
      <c r="E33" s="139" t="s">
        <v>44</v>
      </c>
      <c r="F33" s="158">
        <f>ROUND((SUM(BE119:BE160)),  2)</f>
        <v>0</v>
      </c>
      <c r="G33" s="35"/>
      <c r="H33" s="35"/>
      <c r="I33" s="159">
        <v>0.20999999999999999</v>
      </c>
      <c r="J33" s="158">
        <f>ROUND(((SUM(BE119:BE160))*I33),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45</v>
      </c>
      <c r="F34" s="158">
        <f>ROUND((SUM(BF119:BF160)),  2)</f>
        <v>0</v>
      </c>
      <c r="G34" s="35"/>
      <c r="H34" s="35"/>
      <c r="I34" s="159">
        <v>0.14999999999999999</v>
      </c>
      <c r="J34" s="158">
        <f>ROUND(((SUM(BF119:BF160))*I34),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46</v>
      </c>
      <c r="F35" s="158">
        <f>ROUND((SUM(BG119:BG160)),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47</v>
      </c>
      <c r="F36" s="158">
        <f>ROUND((SUM(BH119:BH160)),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48</v>
      </c>
      <c r="F37" s="158">
        <f>ROUND((SUM(BI119:BI160)),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49</v>
      </c>
      <c r="E39" s="162"/>
      <c r="F39" s="162"/>
      <c r="G39" s="163" t="s">
        <v>50</v>
      </c>
      <c r="H39" s="164" t="s">
        <v>51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52</v>
      </c>
      <c r="E50" s="169"/>
      <c r="F50" s="169"/>
      <c r="G50" s="168" t="s">
        <v>53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4"/>
      <c r="J61" s="175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56</v>
      </c>
      <c r="E65" s="176"/>
      <c r="F65" s="176"/>
      <c r="G65" s="168" t="s">
        <v>57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4"/>
      <c r="J76" s="175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4" t="str">
        <f>E7</f>
        <v>Oprava zastřešení nástupišť žst. Ostrava hlavní nádraží – Oprava osvětlení veřejně přístupových prostor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Dálkové ovládání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29. 6. 2020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</v>
      </c>
      <c r="G91" s="37"/>
      <c r="H91" s="37"/>
      <c r="I91" s="144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Radek Zezula, Ph.D.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107</v>
      </c>
      <c r="D94" s="186"/>
      <c r="E94" s="186"/>
      <c r="F94" s="186"/>
      <c r="G94" s="186"/>
      <c r="H94" s="186"/>
      <c r="I94" s="187"/>
      <c r="J94" s="188" t="s">
        <v>108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109</v>
      </c>
      <c r="D96" s="37"/>
      <c r="E96" s="37"/>
      <c r="F96" s="37"/>
      <c r="G96" s="37"/>
      <c r="H96" s="37"/>
      <c r="I96" s="141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90"/>
      <c r="C97" s="191"/>
      <c r="D97" s="192" t="s">
        <v>111</v>
      </c>
      <c r="E97" s="193"/>
      <c r="F97" s="193"/>
      <c r="G97" s="193"/>
      <c r="H97" s="193"/>
      <c r="I97" s="194"/>
      <c r="J97" s="195">
        <f>J121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112</v>
      </c>
      <c r="E98" s="200"/>
      <c r="F98" s="200"/>
      <c r="G98" s="200"/>
      <c r="H98" s="200"/>
      <c r="I98" s="201"/>
      <c r="J98" s="202">
        <f>J122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0"/>
      <c r="C99" s="191"/>
      <c r="D99" s="192" t="s">
        <v>113</v>
      </c>
      <c r="E99" s="193"/>
      <c r="F99" s="193"/>
      <c r="G99" s="193"/>
      <c r="H99" s="193"/>
      <c r="I99" s="194"/>
      <c r="J99" s="195">
        <f>J128</f>
        <v>0</v>
      </c>
      <c r="K99" s="191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4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0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83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114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3.25" customHeight="1">
      <c r="A109" s="35"/>
      <c r="B109" s="36"/>
      <c r="C109" s="37"/>
      <c r="D109" s="37"/>
      <c r="E109" s="184" t="str">
        <f>E7</f>
        <v>Oprava zastřešení nástupišť žst. Ostrava hlavní nádraží – Oprava osvětlení veřejně přístupových prostor</v>
      </c>
      <c r="F109" s="29"/>
      <c r="G109" s="29"/>
      <c r="H109" s="29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103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PS 01 - Dálkové ovládání</v>
      </c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144" t="s">
        <v>22</v>
      </c>
      <c r="J113" s="76" t="str">
        <f>IF(J12="","",J12)</f>
        <v>29. 6. 2020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státní organizace</v>
      </c>
      <c r="G115" s="37"/>
      <c r="H115" s="37"/>
      <c r="I115" s="144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5.6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144" t="s">
        <v>34</v>
      </c>
      <c r="J116" s="33" t="str">
        <f>E24</f>
        <v>Ing. Radek Zezula, Ph.D.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204"/>
      <c r="B118" s="205"/>
      <c r="C118" s="206" t="s">
        <v>115</v>
      </c>
      <c r="D118" s="207" t="s">
        <v>64</v>
      </c>
      <c r="E118" s="207" t="s">
        <v>60</v>
      </c>
      <c r="F118" s="207" t="s">
        <v>61</v>
      </c>
      <c r="G118" s="207" t="s">
        <v>116</v>
      </c>
      <c r="H118" s="207" t="s">
        <v>117</v>
      </c>
      <c r="I118" s="208" t="s">
        <v>118</v>
      </c>
      <c r="J118" s="207" t="s">
        <v>108</v>
      </c>
      <c r="K118" s="209" t="s">
        <v>119</v>
      </c>
      <c r="L118" s="210"/>
      <c r="M118" s="97" t="s">
        <v>1</v>
      </c>
      <c r="N118" s="98" t="s">
        <v>43</v>
      </c>
      <c r="O118" s="98" t="s">
        <v>120</v>
      </c>
      <c r="P118" s="98" t="s">
        <v>121</v>
      </c>
      <c r="Q118" s="98" t="s">
        <v>122</v>
      </c>
      <c r="R118" s="98" t="s">
        <v>123</v>
      </c>
      <c r="S118" s="98" t="s">
        <v>124</v>
      </c>
      <c r="T118" s="99" t="s">
        <v>125</v>
      </c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</row>
    <row r="119" s="2" customFormat="1" ht="22.8" customHeight="1">
      <c r="A119" s="35"/>
      <c r="B119" s="36"/>
      <c r="C119" s="104" t="s">
        <v>126</v>
      </c>
      <c r="D119" s="37"/>
      <c r="E119" s="37"/>
      <c r="F119" s="37"/>
      <c r="G119" s="37"/>
      <c r="H119" s="37"/>
      <c r="I119" s="141"/>
      <c r="J119" s="211">
        <f>BK119</f>
        <v>0</v>
      </c>
      <c r="K119" s="37"/>
      <c r="L119" s="41"/>
      <c r="M119" s="100"/>
      <c r="N119" s="212"/>
      <c r="O119" s="101"/>
      <c r="P119" s="213">
        <f>P120+P121+P128</f>
        <v>0</v>
      </c>
      <c r="Q119" s="101"/>
      <c r="R119" s="213">
        <f>R120+R121+R128</f>
        <v>0</v>
      </c>
      <c r="S119" s="101"/>
      <c r="T119" s="214">
        <f>T120+T121+T128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78</v>
      </c>
      <c r="AU119" s="14" t="s">
        <v>110</v>
      </c>
      <c r="BK119" s="215">
        <f>BK120+BK121+BK128</f>
        <v>0</v>
      </c>
    </row>
    <row r="120" s="2" customFormat="1" ht="21.75" customHeight="1">
      <c r="A120" s="35"/>
      <c r="B120" s="36"/>
      <c r="C120" s="216" t="s">
        <v>87</v>
      </c>
      <c r="D120" s="216" t="s">
        <v>127</v>
      </c>
      <c r="E120" s="217" t="s">
        <v>128</v>
      </c>
      <c r="F120" s="218" t="s">
        <v>129</v>
      </c>
      <c r="G120" s="219" t="s">
        <v>130</v>
      </c>
      <c r="H120" s="220">
        <v>1</v>
      </c>
      <c r="I120" s="221"/>
      <c r="J120" s="222">
        <f>ROUND(I120*H120,2)</f>
        <v>0</v>
      </c>
      <c r="K120" s="218" t="s">
        <v>131</v>
      </c>
      <c r="L120" s="223"/>
      <c r="M120" s="224" t="s">
        <v>1</v>
      </c>
      <c r="N120" s="225" t="s">
        <v>44</v>
      </c>
      <c r="O120" s="88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8" t="s">
        <v>132</v>
      </c>
      <c r="AT120" s="228" t="s">
        <v>127</v>
      </c>
      <c r="AU120" s="228" t="s">
        <v>79</v>
      </c>
      <c r="AY120" s="14" t="s">
        <v>133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4" t="s">
        <v>87</v>
      </c>
      <c r="BK120" s="229">
        <f>ROUND(I120*H120,2)</f>
        <v>0</v>
      </c>
      <c r="BL120" s="14" t="s">
        <v>134</v>
      </c>
      <c r="BM120" s="228" t="s">
        <v>135</v>
      </c>
    </row>
    <row r="121" s="12" customFormat="1" ht="25.92" customHeight="1">
      <c r="A121" s="12"/>
      <c r="B121" s="230"/>
      <c r="C121" s="231"/>
      <c r="D121" s="232" t="s">
        <v>78</v>
      </c>
      <c r="E121" s="233" t="s">
        <v>136</v>
      </c>
      <c r="F121" s="233" t="s">
        <v>137</v>
      </c>
      <c r="G121" s="231"/>
      <c r="H121" s="231"/>
      <c r="I121" s="234"/>
      <c r="J121" s="235">
        <f>BK121</f>
        <v>0</v>
      </c>
      <c r="K121" s="231"/>
      <c r="L121" s="236"/>
      <c r="M121" s="237"/>
      <c r="N121" s="238"/>
      <c r="O121" s="238"/>
      <c r="P121" s="239">
        <f>P122</f>
        <v>0</v>
      </c>
      <c r="Q121" s="238"/>
      <c r="R121" s="239">
        <f>R122</f>
        <v>0</v>
      </c>
      <c r="S121" s="238"/>
      <c r="T121" s="24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41" t="s">
        <v>87</v>
      </c>
      <c r="AT121" s="242" t="s">
        <v>78</v>
      </c>
      <c r="AU121" s="242" t="s">
        <v>79</v>
      </c>
      <c r="AY121" s="241" t="s">
        <v>133</v>
      </c>
      <c r="BK121" s="243">
        <f>BK122</f>
        <v>0</v>
      </c>
    </row>
    <row r="122" s="12" customFormat="1" ht="22.8" customHeight="1">
      <c r="A122" s="12"/>
      <c r="B122" s="230"/>
      <c r="C122" s="231"/>
      <c r="D122" s="232" t="s">
        <v>78</v>
      </c>
      <c r="E122" s="244" t="s">
        <v>138</v>
      </c>
      <c r="F122" s="244" t="s">
        <v>139</v>
      </c>
      <c r="G122" s="231"/>
      <c r="H122" s="231"/>
      <c r="I122" s="234"/>
      <c r="J122" s="245">
        <f>BK122</f>
        <v>0</v>
      </c>
      <c r="K122" s="231"/>
      <c r="L122" s="236"/>
      <c r="M122" s="237"/>
      <c r="N122" s="238"/>
      <c r="O122" s="238"/>
      <c r="P122" s="239">
        <f>SUM(P123:P127)</f>
        <v>0</v>
      </c>
      <c r="Q122" s="238"/>
      <c r="R122" s="239">
        <f>SUM(R123:R127)</f>
        <v>0</v>
      </c>
      <c r="S122" s="238"/>
      <c r="T122" s="240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1" t="s">
        <v>87</v>
      </c>
      <c r="AT122" s="242" t="s">
        <v>78</v>
      </c>
      <c r="AU122" s="242" t="s">
        <v>87</v>
      </c>
      <c r="AY122" s="241" t="s">
        <v>133</v>
      </c>
      <c r="BK122" s="243">
        <f>SUM(BK123:BK127)</f>
        <v>0</v>
      </c>
    </row>
    <row r="123" s="2" customFormat="1" ht="21.75" customHeight="1">
      <c r="A123" s="35"/>
      <c r="B123" s="36"/>
      <c r="C123" s="246" t="s">
        <v>7</v>
      </c>
      <c r="D123" s="246" t="s">
        <v>140</v>
      </c>
      <c r="E123" s="247" t="s">
        <v>141</v>
      </c>
      <c r="F123" s="248" t="s">
        <v>142</v>
      </c>
      <c r="G123" s="249" t="s">
        <v>130</v>
      </c>
      <c r="H123" s="250">
        <v>1</v>
      </c>
      <c r="I123" s="251"/>
      <c r="J123" s="252">
        <f>ROUND(I123*H123,2)</f>
        <v>0</v>
      </c>
      <c r="K123" s="248" t="s">
        <v>131</v>
      </c>
      <c r="L123" s="41"/>
      <c r="M123" s="253" t="s">
        <v>1</v>
      </c>
      <c r="N123" s="254" t="s">
        <v>44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134</v>
      </c>
      <c r="AT123" s="228" t="s">
        <v>140</v>
      </c>
      <c r="AU123" s="228" t="s">
        <v>89</v>
      </c>
      <c r="AY123" s="14" t="s">
        <v>133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87</v>
      </c>
      <c r="BK123" s="229">
        <f>ROUND(I123*H123,2)</f>
        <v>0</v>
      </c>
      <c r="BL123" s="14" t="s">
        <v>134</v>
      </c>
      <c r="BM123" s="228" t="s">
        <v>143</v>
      </c>
    </row>
    <row r="124" s="2" customFormat="1" ht="16.5" customHeight="1">
      <c r="A124" s="35"/>
      <c r="B124" s="36"/>
      <c r="C124" s="216" t="s">
        <v>144</v>
      </c>
      <c r="D124" s="216" t="s">
        <v>127</v>
      </c>
      <c r="E124" s="217" t="s">
        <v>145</v>
      </c>
      <c r="F124" s="218" t="s">
        <v>146</v>
      </c>
      <c r="G124" s="219" t="s">
        <v>130</v>
      </c>
      <c r="H124" s="220">
        <v>1</v>
      </c>
      <c r="I124" s="221"/>
      <c r="J124" s="222">
        <f>ROUND(I124*H124,2)</f>
        <v>0</v>
      </c>
      <c r="K124" s="218" t="s">
        <v>131</v>
      </c>
      <c r="L124" s="223"/>
      <c r="M124" s="224" t="s">
        <v>1</v>
      </c>
      <c r="N124" s="225" t="s">
        <v>44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132</v>
      </c>
      <c r="AT124" s="228" t="s">
        <v>127</v>
      </c>
      <c r="AU124" s="228" t="s">
        <v>89</v>
      </c>
      <c r="AY124" s="14" t="s">
        <v>133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87</v>
      </c>
      <c r="BK124" s="229">
        <f>ROUND(I124*H124,2)</f>
        <v>0</v>
      </c>
      <c r="BL124" s="14" t="s">
        <v>134</v>
      </c>
      <c r="BM124" s="228" t="s">
        <v>147</v>
      </c>
    </row>
    <row r="125" s="2" customFormat="1" ht="16.5" customHeight="1">
      <c r="A125" s="35"/>
      <c r="B125" s="36"/>
      <c r="C125" s="216" t="s">
        <v>148</v>
      </c>
      <c r="D125" s="216" t="s">
        <v>127</v>
      </c>
      <c r="E125" s="217" t="s">
        <v>149</v>
      </c>
      <c r="F125" s="218" t="s">
        <v>150</v>
      </c>
      <c r="G125" s="219" t="s">
        <v>130</v>
      </c>
      <c r="H125" s="220">
        <v>5</v>
      </c>
      <c r="I125" s="221"/>
      <c r="J125" s="222">
        <f>ROUND(I125*H125,2)</f>
        <v>0</v>
      </c>
      <c r="K125" s="218" t="s">
        <v>131</v>
      </c>
      <c r="L125" s="223"/>
      <c r="M125" s="224" t="s">
        <v>1</v>
      </c>
      <c r="N125" s="225" t="s">
        <v>44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132</v>
      </c>
      <c r="AT125" s="228" t="s">
        <v>127</v>
      </c>
      <c r="AU125" s="228" t="s">
        <v>89</v>
      </c>
      <c r="AY125" s="14" t="s">
        <v>133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87</v>
      </c>
      <c r="BK125" s="229">
        <f>ROUND(I125*H125,2)</f>
        <v>0</v>
      </c>
      <c r="BL125" s="14" t="s">
        <v>134</v>
      </c>
      <c r="BM125" s="228" t="s">
        <v>151</v>
      </c>
    </row>
    <row r="126" s="2" customFormat="1" ht="21.75" customHeight="1">
      <c r="A126" s="35"/>
      <c r="B126" s="36"/>
      <c r="C126" s="216" t="s">
        <v>152</v>
      </c>
      <c r="D126" s="216" t="s">
        <v>127</v>
      </c>
      <c r="E126" s="217" t="s">
        <v>153</v>
      </c>
      <c r="F126" s="218" t="s">
        <v>154</v>
      </c>
      <c r="G126" s="219" t="s">
        <v>130</v>
      </c>
      <c r="H126" s="220">
        <v>2</v>
      </c>
      <c r="I126" s="221"/>
      <c r="J126" s="222">
        <f>ROUND(I126*H126,2)</f>
        <v>0</v>
      </c>
      <c r="K126" s="218" t="s">
        <v>131</v>
      </c>
      <c r="L126" s="223"/>
      <c r="M126" s="224" t="s">
        <v>1</v>
      </c>
      <c r="N126" s="225" t="s">
        <v>44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132</v>
      </c>
      <c r="AT126" s="228" t="s">
        <v>127</v>
      </c>
      <c r="AU126" s="228" t="s">
        <v>89</v>
      </c>
      <c r="AY126" s="14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87</v>
      </c>
      <c r="BK126" s="229">
        <f>ROUND(I126*H126,2)</f>
        <v>0</v>
      </c>
      <c r="BL126" s="14" t="s">
        <v>134</v>
      </c>
      <c r="BM126" s="228" t="s">
        <v>155</v>
      </c>
    </row>
    <row r="127" s="2" customFormat="1" ht="16.5" customHeight="1">
      <c r="A127" s="35"/>
      <c r="B127" s="36"/>
      <c r="C127" s="216" t="s">
        <v>156</v>
      </c>
      <c r="D127" s="216" t="s">
        <v>127</v>
      </c>
      <c r="E127" s="217" t="s">
        <v>157</v>
      </c>
      <c r="F127" s="218" t="s">
        <v>158</v>
      </c>
      <c r="G127" s="219" t="s">
        <v>130</v>
      </c>
      <c r="H127" s="220">
        <v>1</v>
      </c>
      <c r="I127" s="221"/>
      <c r="J127" s="222">
        <f>ROUND(I127*H127,2)</f>
        <v>0</v>
      </c>
      <c r="K127" s="218" t="s">
        <v>131</v>
      </c>
      <c r="L127" s="223"/>
      <c r="M127" s="224" t="s">
        <v>1</v>
      </c>
      <c r="N127" s="225" t="s">
        <v>44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132</v>
      </c>
      <c r="AT127" s="228" t="s">
        <v>127</v>
      </c>
      <c r="AU127" s="228" t="s">
        <v>89</v>
      </c>
      <c r="AY127" s="14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87</v>
      </c>
      <c r="BK127" s="229">
        <f>ROUND(I127*H127,2)</f>
        <v>0</v>
      </c>
      <c r="BL127" s="14" t="s">
        <v>134</v>
      </c>
      <c r="BM127" s="228" t="s">
        <v>159</v>
      </c>
    </row>
    <row r="128" s="12" customFormat="1" ht="25.92" customHeight="1">
      <c r="A128" s="12"/>
      <c r="B128" s="230"/>
      <c r="C128" s="231"/>
      <c r="D128" s="232" t="s">
        <v>78</v>
      </c>
      <c r="E128" s="233" t="s">
        <v>160</v>
      </c>
      <c r="F128" s="233" t="s">
        <v>161</v>
      </c>
      <c r="G128" s="231"/>
      <c r="H128" s="231"/>
      <c r="I128" s="234"/>
      <c r="J128" s="235">
        <f>BK128</f>
        <v>0</v>
      </c>
      <c r="K128" s="231"/>
      <c r="L128" s="236"/>
      <c r="M128" s="237"/>
      <c r="N128" s="238"/>
      <c r="O128" s="238"/>
      <c r="P128" s="239">
        <f>SUM(P129:P160)</f>
        <v>0</v>
      </c>
      <c r="Q128" s="238"/>
      <c r="R128" s="239">
        <f>SUM(R129:R160)</f>
        <v>0</v>
      </c>
      <c r="S128" s="238"/>
      <c r="T128" s="240">
        <f>SUM(T129:T160)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134</v>
      </c>
      <c r="AT128" s="242" t="s">
        <v>78</v>
      </c>
      <c r="AU128" s="242" t="s">
        <v>79</v>
      </c>
      <c r="AY128" s="241" t="s">
        <v>133</v>
      </c>
      <c r="BK128" s="243">
        <f>SUM(BK129:BK160)</f>
        <v>0</v>
      </c>
    </row>
    <row r="129" s="2" customFormat="1" ht="33" customHeight="1">
      <c r="A129" s="35"/>
      <c r="B129" s="36"/>
      <c r="C129" s="246" t="s">
        <v>162</v>
      </c>
      <c r="D129" s="246" t="s">
        <v>140</v>
      </c>
      <c r="E129" s="247" t="s">
        <v>163</v>
      </c>
      <c r="F129" s="248" t="s">
        <v>164</v>
      </c>
      <c r="G129" s="249" t="s">
        <v>165</v>
      </c>
      <c r="H129" s="250">
        <v>12</v>
      </c>
      <c r="I129" s="251"/>
      <c r="J129" s="252">
        <f>ROUND(I129*H129,2)</f>
        <v>0</v>
      </c>
      <c r="K129" s="248" t="s">
        <v>131</v>
      </c>
      <c r="L129" s="41"/>
      <c r="M129" s="253" t="s">
        <v>1</v>
      </c>
      <c r="N129" s="254" t="s">
        <v>44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166</v>
      </c>
      <c r="AT129" s="228" t="s">
        <v>140</v>
      </c>
      <c r="AU129" s="228" t="s">
        <v>87</v>
      </c>
      <c r="AY129" s="14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87</v>
      </c>
      <c r="BK129" s="229">
        <f>ROUND(I129*H129,2)</f>
        <v>0</v>
      </c>
      <c r="BL129" s="14" t="s">
        <v>166</v>
      </c>
      <c r="BM129" s="228" t="s">
        <v>167</v>
      </c>
    </row>
    <row r="130" s="2" customFormat="1" ht="55.5" customHeight="1">
      <c r="A130" s="35"/>
      <c r="B130" s="36"/>
      <c r="C130" s="216" t="s">
        <v>168</v>
      </c>
      <c r="D130" s="216" t="s">
        <v>127</v>
      </c>
      <c r="E130" s="217" t="s">
        <v>169</v>
      </c>
      <c r="F130" s="218" t="s">
        <v>170</v>
      </c>
      <c r="G130" s="219" t="s">
        <v>130</v>
      </c>
      <c r="H130" s="220">
        <v>1</v>
      </c>
      <c r="I130" s="221"/>
      <c r="J130" s="222">
        <f>ROUND(I130*H130,2)</f>
        <v>0</v>
      </c>
      <c r="K130" s="218" t="s">
        <v>131</v>
      </c>
      <c r="L130" s="223"/>
      <c r="M130" s="224" t="s">
        <v>1</v>
      </c>
      <c r="N130" s="225" t="s">
        <v>44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171</v>
      </c>
      <c r="AT130" s="228" t="s">
        <v>127</v>
      </c>
      <c r="AU130" s="228" t="s">
        <v>87</v>
      </c>
      <c r="AY130" s="14" t="s">
        <v>133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87</v>
      </c>
      <c r="BK130" s="229">
        <f>ROUND(I130*H130,2)</f>
        <v>0</v>
      </c>
      <c r="BL130" s="14" t="s">
        <v>171</v>
      </c>
      <c r="BM130" s="228" t="s">
        <v>172</v>
      </c>
    </row>
    <row r="131" s="2" customFormat="1" ht="21.75" customHeight="1">
      <c r="A131" s="35"/>
      <c r="B131" s="36"/>
      <c r="C131" s="246" t="s">
        <v>89</v>
      </c>
      <c r="D131" s="246" t="s">
        <v>140</v>
      </c>
      <c r="E131" s="247" t="s">
        <v>173</v>
      </c>
      <c r="F131" s="248" t="s">
        <v>174</v>
      </c>
      <c r="G131" s="249" t="s">
        <v>165</v>
      </c>
      <c r="H131" s="250">
        <v>3</v>
      </c>
      <c r="I131" s="251"/>
      <c r="J131" s="252">
        <f>ROUND(I131*H131,2)</f>
        <v>0</v>
      </c>
      <c r="K131" s="248" t="s">
        <v>131</v>
      </c>
      <c r="L131" s="41"/>
      <c r="M131" s="253" t="s">
        <v>1</v>
      </c>
      <c r="N131" s="254" t="s">
        <v>44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166</v>
      </c>
      <c r="AT131" s="228" t="s">
        <v>140</v>
      </c>
      <c r="AU131" s="228" t="s">
        <v>87</v>
      </c>
      <c r="AY131" s="14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87</v>
      </c>
      <c r="BK131" s="229">
        <f>ROUND(I131*H131,2)</f>
        <v>0</v>
      </c>
      <c r="BL131" s="14" t="s">
        <v>166</v>
      </c>
      <c r="BM131" s="228" t="s">
        <v>175</v>
      </c>
    </row>
    <row r="132" s="2" customFormat="1" ht="21.75" customHeight="1">
      <c r="A132" s="35"/>
      <c r="B132" s="36"/>
      <c r="C132" s="216" t="s">
        <v>176</v>
      </c>
      <c r="D132" s="216" t="s">
        <v>127</v>
      </c>
      <c r="E132" s="217" t="s">
        <v>177</v>
      </c>
      <c r="F132" s="218" t="s">
        <v>178</v>
      </c>
      <c r="G132" s="219" t="s">
        <v>165</v>
      </c>
      <c r="H132" s="220">
        <v>15</v>
      </c>
      <c r="I132" s="221"/>
      <c r="J132" s="222">
        <f>ROUND(I132*H132,2)</f>
        <v>0</v>
      </c>
      <c r="K132" s="218" t="s">
        <v>131</v>
      </c>
      <c r="L132" s="223"/>
      <c r="M132" s="224" t="s">
        <v>1</v>
      </c>
      <c r="N132" s="225" t="s">
        <v>44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171</v>
      </c>
      <c r="AT132" s="228" t="s">
        <v>127</v>
      </c>
      <c r="AU132" s="228" t="s">
        <v>87</v>
      </c>
      <c r="AY132" s="14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87</v>
      </c>
      <c r="BK132" s="229">
        <f>ROUND(I132*H132,2)</f>
        <v>0</v>
      </c>
      <c r="BL132" s="14" t="s">
        <v>171</v>
      </c>
      <c r="BM132" s="228" t="s">
        <v>179</v>
      </c>
    </row>
    <row r="133" s="2" customFormat="1" ht="21.75" customHeight="1">
      <c r="A133" s="35"/>
      <c r="B133" s="36"/>
      <c r="C133" s="216" t="s">
        <v>134</v>
      </c>
      <c r="D133" s="216" t="s">
        <v>127</v>
      </c>
      <c r="E133" s="217" t="s">
        <v>180</v>
      </c>
      <c r="F133" s="218" t="s">
        <v>181</v>
      </c>
      <c r="G133" s="219" t="s">
        <v>165</v>
      </c>
      <c r="H133" s="220">
        <v>15</v>
      </c>
      <c r="I133" s="221"/>
      <c r="J133" s="222">
        <f>ROUND(I133*H133,2)</f>
        <v>0</v>
      </c>
      <c r="K133" s="218" t="s">
        <v>131</v>
      </c>
      <c r="L133" s="223"/>
      <c r="M133" s="224" t="s">
        <v>1</v>
      </c>
      <c r="N133" s="225" t="s">
        <v>44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171</v>
      </c>
      <c r="AT133" s="228" t="s">
        <v>127</v>
      </c>
      <c r="AU133" s="228" t="s">
        <v>87</v>
      </c>
      <c r="AY133" s="14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87</v>
      </c>
      <c r="BK133" s="229">
        <f>ROUND(I133*H133,2)</f>
        <v>0</v>
      </c>
      <c r="BL133" s="14" t="s">
        <v>171</v>
      </c>
      <c r="BM133" s="228" t="s">
        <v>182</v>
      </c>
    </row>
    <row r="134" s="2" customFormat="1" ht="44.25" customHeight="1">
      <c r="A134" s="35"/>
      <c r="B134" s="36"/>
      <c r="C134" s="216" t="s">
        <v>138</v>
      </c>
      <c r="D134" s="216" t="s">
        <v>127</v>
      </c>
      <c r="E134" s="217" t="s">
        <v>183</v>
      </c>
      <c r="F134" s="218" t="s">
        <v>184</v>
      </c>
      <c r="G134" s="219" t="s">
        <v>165</v>
      </c>
      <c r="H134" s="220">
        <v>200</v>
      </c>
      <c r="I134" s="221"/>
      <c r="J134" s="222">
        <f>ROUND(I134*H134,2)</f>
        <v>0</v>
      </c>
      <c r="K134" s="218" t="s">
        <v>131</v>
      </c>
      <c r="L134" s="223"/>
      <c r="M134" s="224" t="s">
        <v>1</v>
      </c>
      <c r="N134" s="225" t="s">
        <v>44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171</v>
      </c>
      <c r="AT134" s="228" t="s">
        <v>127</v>
      </c>
      <c r="AU134" s="228" t="s">
        <v>87</v>
      </c>
      <c r="AY134" s="14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87</v>
      </c>
      <c r="BK134" s="229">
        <f>ROUND(I134*H134,2)</f>
        <v>0</v>
      </c>
      <c r="BL134" s="14" t="s">
        <v>171</v>
      </c>
      <c r="BM134" s="228" t="s">
        <v>185</v>
      </c>
    </row>
    <row r="135" s="2" customFormat="1" ht="21.75" customHeight="1">
      <c r="A135" s="35"/>
      <c r="B135" s="36"/>
      <c r="C135" s="216" t="s">
        <v>186</v>
      </c>
      <c r="D135" s="216" t="s">
        <v>127</v>
      </c>
      <c r="E135" s="217" t="s">
        <v>187</v>
      </c>
      <c r="F135" s="218" t="s">
        <v>188</v>
      </c>
      <c r="G135" s="219" t="s">
        <v>165</v>
      </c>
      <c r="H135" s="220">
        <v>31</v>
      </c>
      <c r="I135" s="221"/>
      <c r="J135" s="222">
        <f>ROUND(I135*H135,2)</f>
        <v>0</v>
      </c>
      <c r="K135" s="218" t="s">
        <v>131</v>
      </c>
      <c r="L135" s="223"/>
      <c r="M135" s="224" t="s">
        <v>1</v>
      </c>
      <c r="N135" s="225" t="s">
        <v>44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171</v>
      </c>
      <c r="AT135" s="228" t="s">
        <v>127</v>
      </c>
      <c r="AU135" s="228" t="s">
        <v>87</v>
      </c>
      <c r="AY135" s="14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87</v>
      </c>
      <c r="BK135" s="229">
        <f>ROUND(I135*H135,2)</f>
        <v>0</v>
      </c>
      <c r="BL135" s="14" t="s">
        <v>171</v>
      </c>
      <c r="BM135" s="228" t="s">
        <v>189</v>
      </c>
    </row>
    <row r="136" s="2" customFormat="1" ht="21.75" customHeight="1">
      <c r="A136" s="35"/>
      <c r="B136" s="36"/>
      <c r="C136" s="216" t="s">
        <v>132</v>
      </c>
      <c r="D136" s="216" t="s">
        <v>127</v>
      </c>
      <c r="E136" s="217" t="s">
        <v>190</v>
      </c>
      <c r="F136" s="218" t="s">
        <v>191</v>
      </c>
      <c r="G136" s="219" t="s">
        <v>130</v>
      </c>
      <c r="H136" s="220">
        <v>14</v>
      </c>
      <c r="I136" s="221"/>
      <c r="J136" s="222">
        <f>ROUND(I136*H136,2)</f>
        <v>0</v>
      </c>
      <c r="K136" s="218" t="s">
        <v>131</v>
      </c>
      <c r="L136" s="223"/>
      <c r="M136" s="224" t="s">
        <v>1</v>
      </c>
      <c r="N136" s="225" t="s">
        <v>44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171</v>
      </c>
      <c r="AT136" s="228" t="s">
        <v>127</v>
      </c>
      <c r="AU136" s="228" t="s">
        <v>87</v>
      </c>
      <c r="AY136" s="14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87</v>
      </c>
      <c r="BK136" s="229">
        <f>ROUND(I136*H136,2)</f>
        <v>0</v>
      </c>
      <c r="BL136" s="14" t="s">
        <v>171</v>
      </c>
      <c r="BM136" s="228" t="s">
        <v>192</v>
      </c>
    </row>
    <row r="137" s="2" customFormat="1" ht="21.75" customHeight="1">
      <c r="A137" s="35"/>
      <c r="B137" s="36"/>
      <c r="C137" s="216" t="s">
        <v>193</v>
      </c>
      <c r="D137" s="216" t="s">
        <v>127</v>
      </c>
      <c r="E137" s="217" t="s">
        <v>194</v>
      </c>
      <c r="F137" s="218" t="s">
        <v>195</v>
      </c>
      <c r="G137" s="219" t="s">
        <v>130</v>
      </c>
      <c r="H137" s="220">
        <v>22</v>
      </c>
      <c r="I137" s="221"/>
      <c r="J137" s="222">
        <f>ROUND(I137*H137,2)</f>
        <v>0</v>
      </c>
      <c r="K137" s="218" t="s">
        <v>131</v>
      </c>
      <c r="L137" s="223"/>
      <c r="M137" s="224" t="s">
        <v>1</v>
      </c>
      <c r="N137" s="225" t="s">
        <v>44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171</v>
      </c>
      <c r="AT137" s="228" t="s">
        <v>127</v>
      </c>
      <c r="AU137" s="228" t="s">
        <v>87</v>
      </c>
      <c r="AY137" s="14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87</v>
      </c>
      <c r="BK137" s="229">
        <f>ROUND(I137*H137,2)</f>
        <v>0</v>
      </c>
      <c r="BL137" s="14" t="s">
        <v>171</v>
      </c>
      <c r="BM137" s="228" t="s">
        <v>196</v>
      </c>
    </row>
    <row r="138" s="2" customFormat="1" ht="21.75" customHeight="1">
      <c r="A138" s="35"/>
      <c r="B138" s="36"/>
      <c r="C138" s="216" t="s">
        <v>197</v>
      </c>
      <c r="D138" s="216" t="s">
        <v>127</v>
      </c>
      <c r="E138" s="217" t="s">
        <v>198</v>
      </c>
      <c r="F138" s="218" t="s">
        <v>199</v>
      </c>
      <c r="G138" s="219" t="s">
        <v>130</v>
      </c>
      <c r="H138" s="220">
        <v>20</v>
      </c>
      <c r="I138" s="221"/>
      <c r="J138" s="222">
        <f>ROUND(I138*H138,2)</f>
        <v>0</v>
      </c>
      <c r="K138" s="218" t="s">
        <v>131</v>
      </c>
      <c r="L138" s="223"/>
      <c r="M138" s="224" t="s">
        <v>1</v>
      </c>
      <c r="N138" s="225" t="s">
        <v>44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171</v>
      </c>
      <c r="AT138" s="228" t="s">
        <v>127</v>
      </c>
      <c r="AU138" s="228" t="s">
        <v>87</v>
      </c>
      <c r="AY138" s="14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87</v>
      </c>
      <c r="BK138" s="229">
        <f>ROUND(I138*H138,2)</f>
        <v>0</v>
      </c>
      <c r="BL138" s="14" t="s">
        <v>171</v>
      </c>
      <c r="BM138" s="228" t="s">
        <v>200</v>
      </c>
    </row>
    <row r="139" s="2" customFormat="1" ht="21.75" customHeight="1">
      <c r="A139" s="35"/>
      <c r="B139" s="36"/>
      <c r="C139" s="216" t="s">
        <v>201</v>
      </c>
      <c r="D139" s="216" t="s">
        <v>127</v>
      </c>
      <c r="E139" s="217" t="s">
        <v>202</v>
      </c>
      <c r="F139" s="218" t="s">
        <v>203</v>
      </c>
      <c r="G139" s="219" t="s">
        <v>130</v>
      </c>
      <c r="H139" s="220">
        <v>16</v>
      </c>
      <c r="I139" s="221"/>
      <c r="J139" s="222">
        <f>ROUND(I139*H139,2)</f>
        <v>0</v>
      </c>
      <c r="K139" s="218" t="s">
        <v>131</v>
      </c>
      <c r="L139" s="223"/>
      <c r="M139" s="224" t="s">
        <v>1</v>
      </c>
      <c r="N139" s="225" t="s">
        <v>44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171</v>
      </c>
      <c r="AT139" s="228" t="s">
        <v>127</v>
      </c>
      <c r="AU139" s="228" t="s">
        <v>87</v>
      </c>
      <c r="AY139" s="14" t="s">
        <v>133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87</v>
      </c>
      <c r="BK139" s="229">
        <f>ROUND(I139*H139,2)</f>
        <v>0</v>
      </c>
      <c r="BL139" s="14" t="s">
        <v>171</v>
      </c>
      <c r="BM139" s="228" t="s">
        <v>204</v>
      </c>
    </row>
    <row r="140" s="2" customFormat="1" ht="21.75" customHeight="1">
      <c r="A140" s="35"/>
      <c r="B140" s="36"/>
      <c r="C140" s="216" t="s">
        <v>205</v>
      </c>
      <c r="D140" s="216" t="s">
        <v>127</v>
      </c>
      <c r="E140" s="217" t="s">
        <v>206</v>
      </c>
      <c r="F140" s="218" t="s">
        <v>207</v>
      </c>
      <c r="G140" s="219" t="s">
        <v>130</v>
      </c>
      <c r="H140" s="220">
        <v>8</v>
      </c>
      <c r="I140" s="221"/>
      <c r="J140" s="222">
        <f>ROUND(I140*H140,2)</f>
        <v>0</v>
      </c>
      <c r="K140" s="218" t="s">
        <v>131</v>
      </c>
      <c r="L140" s="223"/>
      <c r="M140" s="224" t="s">
        <v>1</v>
      </c>
      <c r="N140" s="225" t="s">
        <v>44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171</v>
      </c>
      <c r="AT140" s="228" t="s">
        <v>127</v>
      </c>
      <c r="AU140" s="228" t="s">
        <v>87</v>
      </c>
      <c r="AY140" s="14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87</v>
      </c>
      <c r="BK140" s="229">
        <f>ROUND(I140*H140,2)</f>
        <v>0</v>
      </c>
      <c r="BL140" s="14" t="s">
        <v>171</v>
      </c>
      <c r="BM140" s="228" t="s">
        <v>208</v>
      </c>
    </row>
    <row r="141" s="2" customFormat="1" ht="21.75" customHeight="1">
      <c r="A141" s="35"/>
      <c r="B141" s="36"/>
      <c r="C141" s="216" t="s">
        <v>209</v>
      </c>
      <c r="D141" s="216" t="s">
        <v>127</v>
      </c>
      <c r="E141" s="217" t="s">
        <v>210</v>
      </c>
      <c r="F141" s="218" t="s">
        <v>211</v>
      </c>
      <c r="G141" s="219" t="s">
        <v>165</v>
      </c>
      <c r="H141" s="220">
        <v>12</v>
      </c>
      <c r="I141" s="221"/>
      <c r="J141" s="222">
        <f>ROUND(I141*H141,2)</f>
        <v>0</v>
      </c>
      <c r="K141" s="218" t="s">
        <v>131</v>
      </c>
      <c r="L141" s="223"/>
      <c r="M141" s="224" t="s">
        <v>1</v>
      </c>
      <c r="N141" s="225" t="s">
        <v>44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171</v>
      </c>
      <c r="AT141" s="228" t="s">
        <v>127</v>
      </c>
      <c r="AU141" s="228" t="s">
        <v>87</v>
      </c>
      <c r="AY141" s="14" t="s">
        <v>133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87</v>
      </c>
      <c r="BK141" s="229">
        <f>ROUND(I141*H141,2)</f>
        <v>0</v>
      </c>
      <c r="BL141" s="14" t="s">
        <v>171</v>
      </c>
      <c r="BM141" s="228" t="s">
        <v>212</v>
      </c>
    </row>
    <row r="142" s="2" customFormat="1" ht="33" customHeight="1">
      <c r="A142" s="35"/>
      <c r="B142" s="36"/>
      <c r="C142" s="246" t="s">
        <v>213</v>
      </c>
      <c r="D142" s="246" t="s">
        <v>140</v>
      </c>
      <c r="E142" s="247" t="s">
        <v>214</v>
      </c>
      <c r="F142" s="248" t="s">
        <v>215</v>
      </c>
      <c r="G142" s="249" t="s">
        <v>130</v>
      </c>
      <c r="H142" s="250">
        <v>4</v>
      </c>
      <c r="I142" s="251"/>
      <c r="J142" s="252">
        <f>ROUND(I142*H142,2)</f>
        <v>0</v>
      </c>
      <c r="K142" s="248" t="s">
        <v>131</v>
      </c>
      <c r="L142" s="41"/>
      <c r="M142" s="253" t="s">
        <v>1</v>
      </c>
      <c r="N142" s="254" t="s">
        <v>44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166</v>
      </c>
      <c r="AT142" s="228" t="s">
        <v>140</v>
      </c>
      <c r="AU142" s="228" t="s">
        <v>87</v>
      </c>
      <c r="AY142" s="14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87</v>
      </c>
      <c r="BK142" s="229">
        <f>ROUND(I142*H142,2)</f>
        <v>0</v>
      </c>
      <c r="BL142" s="14" t="s">
        <v>166</v>
      </c>
      <c r="BM142" s="228" t="s">
        <v>216</v>
      </c>
    </row>
    <row r="143" s="2" customFormat="1" ht="16.5" customHeight="1">
      <c r="A143" s="35"/>
      <c r="B143" s="36"/>
      <c r="C143" s="246" t="s">
        <v>217</v>
      </c>
      <c r="D143" s="246" t="s">
        <v>140</v>
      </c>
      <c r="E143" s="247" t="s">
        <v>218</v>
      </c>
      <c r="F143" s="248" t="s">
        <v>219</v>
      </c>
      <c r="G143" s="249" t="s">
        <v>220</v>
      </c>
      <c r="H143" s="250">
        <v>0.20000000000000001</v>
      </c>
      <c r="I143" s="251"/>
      <c r="J143" s="252">
        <f>ROUND(I143*H143,2)</f>
        <v>0</v>
      </c>
      <c r="K143" s="248" t="s">
        <v>131</v>
      </c>
      <c r="L143" s="41"/>
      <c r="M143" s="253" t="s">
        <v>1</v>
      </c>
      <c r="N143" s="254" t="s">
        <v>44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166</v>
      </c>
      <c r="AT143" s="228" t="s">
        <v>140</v>
      </c>
      <c r="AU143" s="228" t="s">
        <v>87</v>
      </c>
      <c r="AY143" s="14" t="s">
        <v>133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87</v>
      </c>
      <c r="BK143" s="229">
        <f>ROUND(I143*H143,2)</f>
        <v>0</v>
      </c>
      <c r="BL143" s="14" t="s">
        <v>166</v>
      </c>
      <c r="BM143" s="228" t="s">
        <v>221</v>
      </c>
    </row>
    <row r="144" s="2" customFormat="1" ht="33" customHeight="1">
      <c r="A144" s="35"/>
      <c r="B144" s="36"/>
      <c r="C144" s="246" t="s">
        <v>222</v>
      </c>
      <c r="D144" s="246" t="s">
        <v>140</v>
      </c>
      <c r="E144" s="247" t="s">
        <v>223</v>
      </c>
      <c r="F144" s="248" t="s">
        <v>224</v>
      </c>
      <c r="G144" s="249" t="s">
        <v>130</v>
      </c>
      <c r="H144" s="250">
        <v>1</v>
      </c>
      <c r="I144" s="251"/>
      <c r="J144" s="252">
        <f>ROUND(I144*H144,2)</f>
        <v>0</v>
      </c>
      <c r="K144" s="248" t="s">
        <v>131</v>
      </c>
      <c r="L144" s="41"/>
      <c r="M144" s="253" t="s">
        <v>1</v>
      </c>
      <c r="N144" s="254" t="s">
        <v>44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166</v>
      </c>
      <c r="AT144" s="228" t="s">
        <v>140</v>
      </c>
      <c r="AU144" s="228" t="s">
        <v>87</v>
      </c>
      <c r="AY144" s="14" t="s">
        <v>133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87</v>
      </c>
      <c r="BK144" s="229">
        <f>ROUND(I144*H144,2)</f>
        <v>0</v>
      </c>
      <c r="BL144" s="14" t="s">
        <v>166</v>
      </c>
      <c r="BM144" s="228" t="s">
        <v>225</v>
      </c>
    </row>
    <row r="145" s="2" customFormat="1" ht="33" customHeight="1">
      <c r="A145" s="35"/>
      <c r="B145" s="36"/>
      <c r="C145" s="246" t="s">
        <v>226</v>
      </c>
      <c r="D145" s="246" t="s">
        <v>140</v>
      </c>
      <c r="E145" s="247" t="s">
        <v>227</v>
      </c>
      <c r="F145" s="248" t="s">
        <v>228</v>
      </c>
      <c r="G145" s="249" t="s">
        <v>130</v>
      </c>
      <c r="H145" s="250">
        <v>1</v>
      </c>
      <c r="I145" s="251"/>
      <c r="J145" s="252">
        <f>ROUND(I145*H145,2)</f>
        <v>0</v>
      </c>
      <c r="K145" s="248" t="s">
        <v>131</v>
      </c>
      <c r="L145" s="41"/>
      <c r="M145" s="253" t="s">
        <v>1</v>
      </c>
      <c r="N145" s="254" t="s">
        <v>44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166</v>
      </c>
      <c r="AT145" s="228" t="s">
        <v>140</v>
      </c>
      <c r="AU145" s="228" t="s">
        <v>87</v>
      </c>
      <c r="AY145" s="14" t="s">
        <v>133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87</v>
      </c>
      <c r="BK145" s="229">
        <f>ROUND(I145*H145,2)</f>
        <v>0</v>
      </c>
      <c r="BL145" s="14" t="s">
        <v>166</v>
      </c>
      <c r="BM145" s="228" t="s">
        <v>229</v>
      </c>
    </row>
    <row r="146" s="2" customFormat="1" ht="55.5" customHeight="1">
      <c r="A146" s="35"/>
      <c r="B146" s="36"/>
      <c r="C146" s="246" t="s">
        <v>230</v>
      </c>
      <c r="D146" s="246" t="s">
        <v>140</v>
      </c>
      <c r="E146" s="247" t="s">
        <v>231</v>
      </c>
      <c r="F146" s="248" t="s">
        <v>232</v>
      </c>
      <c r="G146" s="249" t="s">
        <v>233</v>
      </c>
      <c r="H146" s="250">
        <v>2.5</v>
      </c>
      <c r="I146" s="251"/>
      <c r="J146" s="252">
        <f>ROUND(I146*H146,2)</f>
        <v>0</v>
      </c>
      <c r="K146" s="248" t="s">
        <v>131</v>
      </c>
      <c r="L146" s="41"/>
      <c r="M146" s="253" t="s">
        <v>1</v>
      </c>
      <c r="N146" s="254" t="s">
        <v>44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166</v>
      </c>
      <c r="AT146" s="228" t="s">
        <v>140</v>
      </c>
      <c r="AU146" s="228" t="s">
        <v>87</v>
      </c>
      <c r="AY146" s="14" t="s">
        <v>133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87</v>
      </c>
      <c r="BK146" s="229">
        <f>ROUND(I146*H146,2)</f>
        <v>0</v>
      </c>
      <c r="BL146" s="14" t="s">
        <v>166</v>
      </c>
      <c r="BM146" s="228" t="s">
        <v>234</v>
      </c>
    </row>
    <row r="147" s="2" customFormat="1" ht="21.75" customHeight="1">
      <c r="A147" s="35"/>
      <c r="B147" s="36"/>
      <c r="C147" s="246" t="s">
        <v>235</v>
      </c>
      <c r="D147" s="246" t="s">
        <v>140</v>
      </c>
      <c r="E147" s="247" t="s">
        <v>236</v>
      </c>
      <c r="F147" s="248" t="s">
        <v>237</v>
      </c>
      <c r="G147" s="249" t="s">
        <v>130</v>
      </c>
      <c r="H147" s="250">
        <v>1</v>
      </c>
      <c r="I147" s="251"/>
      <c r="J147" s="252">
        <f>ROUND(I147*H147,2)</f>
        <v>0</v>
      </c>
      <c r="K147" s="248" t="s">
        <v>131</v>
      </c>
      <c r="L147" s="41"/>
      <c r="M147" s="253" t="s">
        <v>1</v>
      </c>
      <c r="N147" s="254" t="s">
        <v>44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166</v>
      </c>
      <c r="AT147" s="228" t="s">
        <v>140</v>
      </c>
      <c r="AU147" s="228" t="s">
        <v>87</v>
      </c>
      <c r="AY147" s="14" t="s">
        <v>133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87</v>
      </c>
      <c r="BK147" s="229">
        <f>ROUND(I147*H147,2)</f>
        <v>0</v>
      </c>
      <c r="BL147" s="14" t="s">
        <v>166</v>
      </c>
      <c r="BM147" s="228" t="s">
        <v>238</v>
      </c>
    </row>
    <row r="148" s="2" customFormat="1" ht="33" customHeight="1">
      <c r="A148" s="35"/>
      <c r="B148" s="36"/>
      <c r="C148" s="246" t="s">
        <v>239</v>
      </c>
      <c r="D148" s="246" t="s">
        <v>140</v>
      </c>
      <c r="E148" s="247" t="s">
        <v>240</v>
      </c>
      <c r="F148" s="248" t="s">
        <v>241</v>
      </c>
      <c r="G148" s="249" t="s">
        <v>130</v>
      </c>
      <c r="H148" s="250">
        <v>1</v>
      </c>
      <c r="I148" s="251"/>
      <c r="J148" s="252">
        <f>ROUND(I148*H148,2)</f>
        <v>0</v>
      </c>
      <c r="K148" s="248" t="s">
        <v>131</v>
      </c>
      <c r="L148" s="41"/>
      <c r="M148" s="253" t="s">
        <v>1</v>
      </c>
      <c r="N148" s="254" t="s">
        <v>44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166</v>
      </c>
      <c r="AT148" s="228" t="s">
        <v>140</v>
      </c>
      <c r="AU148" s="228" t="s">
        <v>87</v>
      </c>
      <c r="AY148" s="14" t="s">
        <v>133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87</v>
      </c>
      <c r="BK148" s="229">
        <f>ROUND(I148*H148,2)</f>
        <v>0</v>
      </c>
      <c r="BL148" s="14" t="s">
        <v>166</v>
      </c>
      <c r="BM148" s="228" t="s">
        <v>242</v>
      </c>
    </row>
    <row r="149" s="2" customFormat="1" ht="21.75" customHeight="1">
      <c r="A149" s="35"/>
      <c r="B149" s="36"/>
      <c r="C149" s="246" t="s">
        <v>243</v>
      </c>
      <c r="D149" s="246" t="s">
        <v>140</v>
      </c>
      <c r="E149" s="247" t="s">
        <v>244</v>
      </c>
      <c r="F149" s="248" t="s">
        <v>245</v>
      </c>
      <c r="G149" s="249" t="s">
        <v>130</v>
      </c>
      <c r="H149" s="250">
        <v>1</v>
      </c>
      <c r="I149" s="251"/>
      <c r="J149" s="252">
        <f>ROUND(I149*H149,2)</f>
        <v>0</v>
      </c>
      <c r="K149" s="248" t="s">
        <v>131</v>
      </c>
      <c r="L149" s="41"/>
      <c r="M149" s="253" t="s">
        <v>1</v>
      </c>
      <c r="N149" s="254" t="s">
        <v>44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166</v>
      </c>
      <c r="AT149" s="228" t="s">
        <v>140</v>
      </c>
      <c r="AU149" s="228" t="s">
        <v>87</v>
      </c>
      <c r="AY149" s="14" t="s">
        <v>133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87</v>
      </c>
      <c r="BK149" s="229">
        <f>ROUND(I149*H149,2)</f>
        <v>0</v>
      </c>
      <c r="BL149" s="14" t="s">
        <v>166</v>
      </c>
      <c r="BM149" s="228" t="s">
        <v>246</v>
      </c>
    </row>
    <row r="150" s="2" customFormat="1" ht="21.75" customHeight="1">
      <c r="A150" s="35"/>
      <c r="B150" s="36"/>
      <c r="C150" s="246" t="s">
        <v>247</v>
      </c>
      <c r="D150" s="246" t="s">
        <v>140</v>
      </c>
      <c r="E150" s="247" t="s">
        <v>248</v>
      </c>
      <c r="F150" s="248" t="s">
        <v>249</v>
      </c>
      <c r="G150" s="249" t="s">
        <v>130</v>
      </c>
      <c r="H150" s="250">
        <v>1</v>
      </c>
      <c r="I150" s="251"/>
      <c r="J150" s="252">
        <f>ROUND(I150*H150,2)</f>
        <v>0</v>
      </c>
      <c r="K150" s="248" t="s">
        <v>131</v>
      </c>
      <c r="L150" s="41"/>
      <c r="M150" s="253" t="s">
        <v>1</v>
      </c>
      <c r="N150" s="254" t="s">
        <v>44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166</v>
      </c>
      <c r="AT150" s="228" t="s">
        <v>140</v>
      </c>
      <c r="AU150" s="228" t="s">
        <v>87</v>
      </c>
      <c r="AY150" s="14" t="s">
        <v>133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87</v>
      </c>
      <c r="BK150" s="229">
        <f>ROUND(I150*H150,2)</f>
        <v>0</v>
      </c>
      <c r="BL150" s="14" t="s">
        <v>166</v>
      </c>
      <c r="BM150" s="228" t="s">
        <v>250</v>
      </c>
    </row>
    <row r="151" s="2" customFormat="1" ht="16.5" customHeight="1">
      <c r="A151" s="35"/>
      <c r="B151" s="36"/>
      <c r="C151" s="246" t="s">
        <v>251</v>
      </c>
      <c r="D151" s="246" t="s">
        <v>140</v>
      </c>
      <c r="E151" s="247" t="s">
        <v>252</v>
      </c>
      <c r="F151" s="248" t="s">
        <v>253</v>
      </c>
      <c r="G151" s="249" t="s">
        <v>233</v>
      </c>
      <c r="H151" s="250">
        <v>8</v>
      </c>
      <c r="I151" s="251"/>
      <c r="J151" s="252">
        <f>ROUND(I151*H151,2)</f>
        <v>0</v>
      </c>
      <c r="K151" s="248" t="s">
        <v>131</v>
      </c>
      <c r="L151" s="41"/>
      <c r="M151" s="253" t="s">
        <v>1</v>
      </c>
      <c r="N151" s="254" t="s">
        <v>44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166</v>
      </c>
      <c r="AT151" s="228" t="s">
        <v>140</v>
      </c>
      <c r="AU151" s="228" t="s">
        <v>87</v>
      </c>
      <c r="AY151" s="14" t="s">
        <v>133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87</v>
      </c>
      <c r="BK151" s="229">
        <f>ROUND(I151*H151,2)</f>
        <v>0</v>
      </c>
      <c r="BL151" s="14" t="s">
        <v>166</v>
      </c>
      <c r="BM151" s="228" t="s">
        <v>254</v>
      </c>
    </row>
    <row r="152" s="2" customFormat="1" ht="33" customHeight="1">
      <c r="A152" s="35"/>
      <c r="B152" s="36"/>
      <c r="C152" s="216" t="s">
        <v>255</v>
      </c>
      <c r="D152" s="216" t="s">
        <v>127</v>
      </c>
      <c r="E152" s="217" t="s">
        <v>256</v>
      </c>
      <c r="F152" s="218" t="s">
        <v>257</v>
      </c>
      <c r="G152" s="219" t="s">
        <v>130</v>
      </c>
      <c r="H152" s="220">
        <v>1</v>
      </c>
      <c r="I152" s="221"/>
      <c r="J152" s="222">
        <f>ROUND(I152*H152,2)</f>
        <v>0</v>
      </c>
      <c r="K152" s="218" t="s">
        <v>131</v>
      </c>
      <c r="L152" s="223"/>
      <c r="M152" s="224" t="s">
        <v>1</v>
      </c>
      <c r="N152" s="225" t="s">
        <v>44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171</v>
      </c>
      <c r="AT152" s="228" t="s">
        <v>127</v>
      </c>
      <c r="AU152" s="228" t="s">
        <v>87</v>
      </c>
      <c r="AY152" s="14" t="s">
        <v>133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87</v>
      </c>
      <c r="BK152" s="229">
        <f>ROUND(I152*H152,2)</f>
        <v>0</v>
      </c>
      <c r="BL152" s="14" t="s">
        <v>171</v>
      </c>
      <c r="BM152" s="228" t="s">
        <v>258</v>
      </c>
    </row>
    <row r="153" s="2" customFormat="1" ht="16.5" customHeight="1">
      <c r="A153" s="35"/>
      <c r="B153" s="36"/>
      <c r="C153" s="246" t="s">
        <v>259</v>
      </c>
      <c r="D153" s="246" t="s">
        <v>140</v>
      </c>
      <c r="E153" s="247" t="s">
        <v>260</v>
      </c>
      <c r="F153" s="248" t="s">
        <v>261</v>
      </c>
      <c r="G153" s="249" t="s">
        <v>233</v>
      </c>
      <c r="H153" s="250">
        <v>8</v>
      </c>
      <c r="I153" s="251"/>
      <c r="J153" s="252">
        <f>ROUND(I153*H153,2)</f>
        <v>0</v>
      </c>
      <c r="K153" s="248" t="s">
        <v>131</v>
      </c>
      <c r="L153" s="41"/>
      <c r="M153" s="253" t="s">
        <v>1</v>
      </c>
      <c r="N153" s="254" t="s">
        <v>44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166</v>
      </c>
      <c r="AT153" s="228" t="s">
        <v>140</v>
      </c>
      <c r="AU153" s="228" t="s">
        <v>87</v>
      </c>
      <c r="AY153" s="14" t="s">
        <v>133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87</v>
      </c>
      <c r="BK153" s="229">
        <f>ROUND(I153*H153,2)</f>
        <v>0</v>
      </c>
      <c r="BL153" s="14" t="s">
        <v>166</v>
      </c>
      <c r="BM153" s="228" t="s">
        <v>262</v>
      </c>
    </row>
    <row r="154" s="2" customFormat="1" ht="21.75" customHeight="1">
      <c r="A154" s="35"/>
      <c r="B154" s="36"/>
      <c r="C154" s="246" t="s">
        <v>263</v>
      </c>
      <c r="D154" s="246" t="s">
        <v>140</v>
      </c>
      <c r="E154" s="247" t="s">
        <v>264</v>
      </c>
      <c r="F154" s="248" t="s">
        <v>265</v>
      </c>
      <c r="G154" s="249" t="s">
        <v>165</v>
      </c>
      <c r="H154" s="250">
        <v>30</v>
      </c>
      <c r="I154" s="251"/>
      <c r="J154" s="252">
        <f>ROUND(I154*H154,2)</f>
        <v>0</v>
      </c>
      <c r="K154" s="248" t="s">
        <v>131</v>
      </c>
      <c r="L154" s="41"/>
      <c r="M154" s="253" t="s">
        <v>1</v>
      </c>
      <c r="N154" s="254" t="s">
        <v>44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166</v>
      </c>
      <c r="AT154" s="228" t="s">
        <v>140</v>
      </c>
      <c r="AU154" s="228" t="s">
        <v>87</v>
      </c>
      <c r="AY154" s="14" t="s">
        <v>133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87</v>
      </c>
      <c r="BK154" s="229">
        <f>ROUND(I154*H154,2)</f>
        <v>0</v>
      </c>
      <c r="BL154" s="14" t="s">
        <v>166</v>
      </c>
      <c r="BM154" s="228" t="s">
        <v>266</v>
      </c>
    </row>
    <row r="155" s="2" customFormat="1" ht="21.75" customHeight="1">
      <c r="A155" s="35"/>
      <c r="B155" s="36"/>
      <c r="C155" s="246" t="s">
        <v>267</v>
      </c>
      <c r="D155" s="246" t="s">
        <v>140</v>
      </c>
      <c r="E155" s="247" t="s">
        <v>268</v>
      </c>
      <c r="F155" s="248" t="s">
        <v>269</v>
      </c>
      <c r="G155" s="249" t="s">
        <v>165</v>
      </c>
      <c r="H155" s="250">
        <v>200</v>
      </c>
      <c r="I155" s="251"/>
      <c r="J155" s="252">
        <f>ROUND(I155*H155,2)</f>
        <v>0</v>
      </c>
      <c r="K155" s="248" t="s">
        <v>131</v>
      </c>
      <c r="L155" s="41"/>
      <c r="M155" s="253" t="s">
        <v>1</v>
      </c>
      <c r="N155" s="254" t="s">
        <v>44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166</v>
      </c>
      <c r="AT155" s="228" t="s">
        <v>140</v>
      </c>
      <c r="AU155" s="228" t="s">
        <v>87</v>
      </c>
      <c r="AY155" s="14" t="s">
        <v>133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87</v>
      </c>
      <c r="BK155" s="229">
        <f>ROUND(I155*H155,2)</f>
        <v>0</v>
      </c>
      <c r="BL155" s="14" t="s">
        <v>166</v>
      </c>
      <c r="BM155" s="228" t="s">
        <v>270</v>
      </c>
    </row>
    <row r="156" s="2" customFormat="1" ht="21.75" customHeight="1">
      <c r="A156" s="35"/>
      <c r="B156" s="36"/>
      <c r="C156" s="246" t="s">
        <v>271</v>
      </c>
      <c r="D156" s="246" t="s">
        <v>140</v>
      </c>
      <c r="E156" s="247" t="s">
        <v>272</v>
      </c>
      <c r="F156" s="248" t="s">
        <v>273</v>
      </c>
      <c r="G156" s="249" t="s">
        <v>130</v>
      </c>
      <c r="H156" s="250">
        <v>6</v>
      </c>
      <c r="I156" s="251"/>
      <c r="J156" s="252">
        <f>ROUND(I156*H156,2)</f>
        <v>0</v>
      </c>
      <c r="K156" s="248" t="s">
        <v>131</v>
      </c>
      <c r="L156" s="41"/>
      <c r="M156" s="253" t="s">
        <v>1</v>
      </c>
      <c r="N156" s="254" t="s">
        <v>44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166</v>
      </c>
      <c r="AT156" s="228" t="s">
        <v>140</v>
      </c>
      <c r="AU156" s="228" t="s">
        <v>87</v>
      </c>
      <c r="AY156" s="14" t="s">
        <v>133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87</v>
      </c>
      <c r="BK156" s="229">
        <f>ROUND(I156*H156,2)</f>
        <v>0</v>
      </c>
      <c r="BL156" s="14" t="s">
        <v>166</v>
      </c>
      <c r="BM156" s="228" t="s">
        <v>274</v>
      </c>
    </row>
    <row r="157" s="2" customFormat="1" ht="16.5" customHeight="1">
      <c r="A157" s="35"/>
      <c r="B157" s="36"/>
      <c r="C157" s="246" t="s">
        <v>275</v>
      </c>
      <c r="D157" s="246" t="s">
        <v>140</v>
      </c>
      <c r="E157" s="247" t="s">
        <v>276</v>
      </c>
      <c r="F157" s="248" t="s">
        <v>277</v>
      </c>
      <c r="G157" s="249" t="s">
        <v>130</v>
      </c>
      <c r="H157" s="250">
        <v>2</v>
      </c>
      <c r="I157" s="251"/>
      <c r="J157" s="252">
        <f>ROUND(I157*H157,2)</f>
        <v>0</v>
      </c>
      <c r="K157" s="248" t="s">
        <v>131</v>
      </c>
      <c r="L157" s="41"/>
      <c r="M157" s="253" t="s">
        <v>1</v>
      </c>
      <c r="N157" s="254" t="s">
        <v>44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166</v>
      </c>
      <c r="AT157" s="228" t="s">
        <v>140</v>
      </c>
      <c r="AU157" s="228" t="s">
        <v>87</v>
      </c>
      <c r="AY157" s="14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87</v>
      </c>
      <c r="BK157" s="229">
        <f>ROUND(I157*H157,2)</f>
        <v>0</v>
      </c>
      <c r="BL157" s="14" t="s">
        <v>166</v>
      </c>
      <c r="BM157" s="228" t="s">
        <v>278</v>
      </c>
    </row>
    <row r="158" s="2" customFormat="1" ht="16.5" customHeight="1">
      <c r="A158" s="35"/>
      <c r="B158" s="36"/>
      <c r="C158" s="246" t="s">
        <v>279</v>
      </c>
      <c r="D158" s="246" t="s">
        <v>140</v>
      </c>
      <c r="E158" s="247" t="s">
        <v>280</v>
      </c>
      <c r="F158" s="248" t="s">
        <v>281</v>
      </c>
      <c r="G158" s="249" t="s">
        <v>130</v>
      </c>
      <c r="H158" s="250">
        <v>1</v>
      </c>
      <c r="I158" s="251"/>
      <c r="J158" s="252">
        <f>ROUND(I158*H158,2)</f>
        <v>0</v>
      </c>
      <c r="K158" s="248" t="s">
        <v>131</v>
      </c>
      <c r="L158" s="41"/>
      <c r="M158" s="253" t="s">
        <v>1</v>
      </c>
      <c r="N158" s="254" t="s">
        <v>44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166</v>
      </c>
      <c r="AT158" s="228" t="s">
        <v>140</v>
      </c>
      <c r="AU158" s="228" t="s">
        <v>87</v>
      </c>
      <c r="AY158" s="14" t="s">
        <v>133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87</v>
      </c>
      <c r="BK158" s="229">
        <f>ROUND(I158*H158,2)</f>
        <v>0</v>
      </c>
      <c r="BL158" s="14" t="s">
        <v>166</v>
      </c>
      <c r="BM158" s="228" t="s">
        <v>282</v>
      </c>
    </row>
    <row r="159" s="2" customFormat="1" ht="21.75" customHeight="1">
      <c r="A159" s="35"/>
      <c r="B159" s="36"/>
      <c r="C159" s="246" t="s">
        <v>8</v>
      </c>
      <c r="D159" s="246" t="s">
        <v>140</v>
      </c>
      <c r="E159" s="247" t="s">
        <v>283</v>
      </c>
      <c r="F159" s="248" t="s">
        <v>284</v>
      </c>
      <c r="G159" s="249" t="s">
        <v>165</v>
      </c>
      <c r="H159" s="250">
        <v>31</v>
      </c>
      <c r="I159" s="251"/>
      <c r="J159" s="252">
        <f>ROUND(I159*H159,2)</f>
        <v>0</v>
      </c>
      <c r="K159" s="248" t="s">
        <v>131</v>
      </c>
      <c r="L159" s="41"/>
      <c r="M159" s="253" t="s">
        <v>1</v>
      </c>
      <c r="N159" s="254" t="s">
        <v>44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166</v>
      </c>
      <c r="AT159" s="228" t="s">
        <v>140</v>
      </c>
      <c r="AU159" s="228" t="s">
        <v>87</v>
      </c>
      <c r="AY159" s="14" t="s">
        <v>133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87</v>
      </c>
      <c r="BK159" s="229">
        <f>ROUND(I159*H159,2)</f>
        <v>0</v>
      </c>
      <c r="BL159" s="14" t="s">
        <v>166</v>
      </c>
      <c r="BM159" s="228" t="s">
        <v>285</v>
      </c>
    </row>
    <row r="160" s="2" customFormat="1" ht="16.5" customHeight="1">
      <c r="A160" s="35"/>
      <c r="B160" s="36"/>
      <c r="C160" s="246" t="s">
        <v>286</v>
      </c>
      <c r="D160" s="246" t="s">
        <v>140</v>
      </c>
      <c r="E160" s="247" t="s">
        <v>287</v>
      </c>
      <c r="F160" s="248" t="s">
        <v>288</v>
      </c>
      <c r="G160" s="249" t="s">
        <v>130</v>
      </c>
      <c r="H160" s="250">
        <v>2</v>
      </c>
      <c r="I160" s="251"/>
      <c r="J160" s="252">
        <f>ROUND(I160*H160,2)</f>
        <v>0</v>
      </c>
      <c r="K160" s="248" t="s">
        <v>131</v>
      </c>
      <c r="L160" s="41"/>
      <c r="M160" s="255" t="s">
        <v>1</v>
      </c>
      <c r="N160" s="256" t="s">
        <v>44</v>
      </c>
      <c r="O160" s="257"/>
      <c r="P160" s="258">
        <f>O160*H160</f>
        <v>0</v>
      </c>
      <c r="Q160" s="258">
        <v>0</v>
      </c>
      <c r="R160" s="258">
        <f>Q160*H160</f>
        <v>0</v>
      </c>
      <c r="S160" s="258">
        <v>0</v>
      </c>
      <c r="T160" s="25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166</v>
      </c>
      <c r="AT160" s="228" t="s">
        <v>140</v>
      </c>
      <c r="AU160" s="228" t="s">
        <v>87</v>
      </c>
      <c r="AY160" s="14" t="s">
        <v>133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87</v>
      </c>
      <c r="BK160" s="229">
        <f>ROUND(I160*H160,2)</f>
        <v>0</v>
      </c>
      <c r="BL160" s="14" t="s">
        <v>166</v>
      </c>
      <c r="BM160" s="228" t="s">
        <v>289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180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wVlyPwGNh+MwXD+W9c4T5n2yt9YmH3dCIginMFn9Yezj7hNfoQGJdhu9+zreJsts5zu321WG1IzeYnKPq8+ZgQ==" hashValue="Db7aaA+1eppIFYvuUnocNMxJAO2+2zNzI7VlKnPaZnC6/3NKSF5q6KgQfDzPb9Te9M0mDgpn1I1YyD5ulIBdKA==" algorithmName="SHA-512" password="CC35"/>
  <autoFilter ref="C118:K16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89</v>
      </c>
    </row>
    <row r="4" s="1" customFormat="1" ht="24.96" customHeight="1">
      <c r="B4" s="17"/>
      <c r="D4" s="137" t="s">
        <v>102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3.25" customHeight="1">
      <c r="B7" s="17"/>
      <c r="E7" s="140" t="str">
        <f>'Rekapitulace stavby'!K6</f>
        <v>Oprava zastřešení nástupišť žst. Ostrava hlavní nádraží – Oprava osvětlení veřejně přístupových prostor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103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290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29. 6. 2020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>70994234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>Správa železnic, státní organizace</v>
      </c>
      <c r="F15" s="35"/>
      <c r="G15" s="35"/>
      <c r="H15" s="35"/>
      <c r="I15" s="144" t="s">
        <v>28</v>
      </c>
      <c r="J15" s="143" t="str">
        <f>IF('Rekapitulace stavby'!AN11="","",'Rekapitulace stavby'!AN11)</f>
        <v>CZ 70994234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291</v>
      </c>
      <c r="F24" s="35"/>
      <c r="G24" s="35"/>
      <c r="H24" s="35"/>
      <c r="I24" s="144" t="s">
        <v>28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38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39</v>
      </c>
      <c r="E30" s="35"/>
      <c r="F30" s="35"/>
      <c r="G30" s="35"/>
      <c r="H30" s="35"/>
      <c r="I30" s="141"/>
      <c r="J30" s="154">
        <f>ROUND(J133,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41</v>
      </c>
      <c r="G32" s="35"/>
      <c r="H32" s="35"/>
      <c r="I32" s="156" t="s">
        <v>40</v>
      </c>
      <c r="J32" s="155" t="s">
        <v>42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43</v>
      </c>
      <c r="E33" s="139" t="s">
        <v>44</v>
      </c>
      <c r="F33" s="158">
        <f>ROUND((SUM(BE133:BE193)),  2)</f>
        <v>0</v>
      </c>
      <c r="G33" s="35"/>
      <c r="H33" s="35"/>
      <c r="I33" s="159">
        <v>0.20999999999999999</v>
      </c>
      <c r="J33" s="158">
        <f>ROUND(((SUM(BE133:BE193))*I33),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45</v>
      </c>
      <c r="F34" s="158">
        <f>ROUND((SUM(BF133:BF193)),  2)</f>
        <v>0</v>
      </c>
      <c r="G34" s="35"/>
      <c r="H34" s="35"/>
      <c r="I34" s="159">
        <v>0.14999999999999999</v>
      </c>
      <c r="J34" s="158">
        <f>ROUND(((SUM(BF133:BF193))*I34),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46</v>
      </c>
      <c r="F35" s="158">
        <f>ROUND((SUM(BG133:BG193)),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47</v>
      </c>
      <c r="F36" s="158">
        <f>ROUND((SUM(BH133:BH193)),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48</v>
      </c>
      <c r="F37" s="158">
        <f>ROUND((SUM(BI133:BI193)),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49</v>
      </c>
      <c r="E39" s="162"/>
      <c r="F39" s="162"/>
      <c r="G39" s="163" t="s">
        <v>50</v>
      </c>
      <c r="H39" s="164" t="s">
        <v>51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52</v>
      </c>
      <c r="E50" s="169"/>
      <c r="F50" s="169"/>
      <c r="G50" s="168" t="s">
        <v>53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4"/>
      <c r="J61" s="175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56</v>
      </c>
      <c r="E65" s="176"/>
      <c r="F65" s="176"/>
      <c r="G65" s="168" t="s">
        <v>57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4"/>
      <c r="J76" s="175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4" t="str">
        <f>E7</f>
        <v>Oprava zastřešení nástupišť žst. Ostrava hlavní nádraží – Oprava osvětlení veřejně přístupových prostor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Stavební úpravy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29. 6. 2020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</v>
      </c>
      <c r="G91" s="37"/>
      <c r="H91" s="37"/>
      <c r="I91" s="144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Lukáš Bobek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107</v>
      </c>
      <c r="D94" s="186"/>
      <c r="E94" s="186"/>
      <c r="F94" s="186"/>
      <c r="G94" s="186"/>
      <c r="H94" s="186"/>
      <c r="I94" s="187"/>
      <c r="J94" s="188" t="s">
        <v>108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109</v>
      </c>
      <c r="D96" s="37"/>
      <c r="E96" s="37"/>
      <c r="F96" s="37"/>
      <c r="G96" s="37"/>
      <c r="H96" s="37"/>
      <c r="I96" s="141"/>
      <c r="J96" s="107">
        <f>J133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90"/>
      <c r="C97" s="191"/>
      <c r="D97" s="192" t="s">
        <v>111</v>
      </c>
      <c r="E97" s="193"/>
      <c r="F97" s="193"/>
      <c r="G97" s="193"/>
      <c r="H97" s="193"/>
      <c r="I97" s="194"/>
      <c r="J97" s="195">
        <f>J134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292</v>
      </c>
      <c r="E98" s="200"/>
      <c r="F98" s="200"/>
      <c r="G98" s="200"/>
      <c r="H98" s="200"/>
      <c r="I98" s="201"/>
      <c r="J98" s="202">
        <f>J135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7"/>
      <c r="C99" s="198"/>
      <c r="D99" s="199" t="s">
        <v>293</v>
      </c>
      <c r="E99" s="200"/>
      <c r="F99" s="200"/>
      <c r="G99" s="200"/>
      <c r="H99" s="200"/>
      <c r="I99" s="201"/>
      <c r="J99" s="202">
        <f>J136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7"/>
      <c r="C100" s="198"/>
      <c r="D100" s="199" t="s">
        <v>294</v>
      </c>
      <c r="E100" s="200"/>
      <c r="F100" s="200"/>
      <c r="G100" s="200"/>
      <c r="H100" s="200"/>
      <c r="I100" s="201"/>
      <c r="J100" s="202">
        <f>J138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295</v>
      </c>
      <c r="E101" s="200"/>
      <c r="F101" s="200"/>
      <c r="G101" s="200"/>
      <c r="H101" s="200"/>
      <c r="I101" s="201"/>
      <c r="J101" s="202">
        <f>J140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7"/>
      <c r="C102" s="198"/>
      <c r="D102" s="199" t="s">
        <v>296</v>
      </c>
      <c r="E102" s="200"/>
      <c r="F102" s="200"/>
      <c r="G102" s="200"/>
      <c r="H102" s="200"/>
      <c r="I102" s="201"/>
      <c r="J102" s="202">
        <f>J141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7"/>
      <c r="C103" s="198"/>
      <c r="D103" s="199" t="s">
        <v>297</v>
      </c>
      <c r="E103" s="200"/>
      <c r="F103" s="200"/>
      <c r="G103" s="200"/>
      <c r="H103" s="200"/>
      <c r="I103" s="201"/>
      <c r="J103" s="202">
        <f>J147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298</v>
      </c>
      <c r="E104" s="200"/>
      <c r="F104" s="200"/>
      <c r="G104" s="200"/>
      <c r="H104" s="200"/>
      <c r="I104" s="201"/>
      <c r="J104" s="202">
        <f>J150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7"/>
      <c r="C105" s="198"/>
      <c r="D105" s="199" t="s">
        <v>299</v>
      </c>
      <c r="E105" s="200"/>
      <c r="F105" s="200"/>
      <c r="G105" s="200"/>
      <c r="H105" s="200"/>
      <c r="I105" s="201"/>
      <c r="J105" s="202">
        <f>J151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7"/>
      <c r="C106" s="198"/>
      <c r="D106" s="199" t="s">
        <v>300</v>
      </c>
      <c r="E106" s="200"/>
      <c r="F106" s="200"/>
      <c r="G106" s="200"/>
      <c r="H106" s="200"/>
      <c r="I106" s="201"/>
      <c r="J106" s="202">
        <f>J155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301</v>
      </c>
      <c r="E107" s="200"/>
      <c r="F107" s="200"/>
      <c r="G107" s="200"/>
      <c r="H107" s="200"/>
      <c r="I107" s="201"/>
      <c r="J107" s="202">
        <f>J159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302</v>
      </c>
      <c r="E108" s="200"/>
      <c r="F108" s="200"/>
      <c r="G108" s="200"/>
      <c r="H108" s="200"/>
      <c r="I108" s="201"/>
      <c r="J108" s="202">
        <f>J164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0"/>
      <c r="C109" s="191"/>
      <c r="D109" s="192" t="s">
        <v>303</v>
      </c>
      <c r="E109" s="193"/>
      <c r="F109" s="193"/>
      <c r="G109" s="193"/>
      <c r="H109" s="193"/>
      <c r="I109" s="194"/>
      <c r="J109" s="195">
        <f>J167</f>
        <v>0</v>
      </c>
      <c r="K109" s="191"/>
      <c r="L109" s="19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7"/>
      <c r="C110" s="198"/>
      <c r="D110" s="199" t="s">
        <v>304</v>
      </c>
      <c r="E110" s="200"/>
      <c r="F110" s="200"/>
      <c r="G110" s="200"/>
      <c r="H110" s="200"/>
      <c r="I110" s="201"/>
      <c r="J110" s="202">
        <f>J168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305</v>
      </c>
      <c r="E111" s="200"/>
      <c r="F111" s="200"/>
      <c r="G111" s="200"/>
      <c r="H111" s="200"/>
      <c r="I111" s="201"/>
      <c r="J111" s="202">
        <f>J185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306</v>
      </c>
      <c r="E112" s="200"/>
      <c r="F112" s="200"/>
      <c r="G112" s="200"/>
      <c r="H112" s="200"/>
      <c r="I112" s="201"/>
      <c r="J112" s="202">
        <f>J189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307</v>
      </c>
      <c r="E113" s="200"/>
      <c r="F113" s="200"/>
      <c r="G113" s="200"/>
      <c r="H113" s="200"/>
      <c r="I113" s="201"/>
      <c r="J113" s="202">
        <f>J192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63"/>
      <c r="C115" s="64"/>
      <c r="D115" s="64"/>
      <c r="E115" s="64"/>
      <c r="F115" s="64"/>
      <c r="G115" s="64"/>
      <c r="H115" s="64"/>
      <c r="I115" s="180"/>
      <c r="J115" s="64"/>
      <c r="K115" s="64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="2" customFormat="1" ht="6.96" customHeight="1">
      <c r="A119" s="35"/>
      <c r="B119" s="65"/>
      <c r="C119" s="66"/>
      <c r="D119" s="66"/>
      <c r="E119" s="66"/>
      <c r="F119" s="66"/>
      <c r="G119" s="66"/>
      <c r="H119" s="66"/>
      <c r="I119" s="183"/>
      <c r="J119" s="66"/>
      <c r="K119" s="66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4.96" customHeight="1">
      <c r="A120" s="35"/>
      <c r="B120" s="36"/>
      <c r="C120" s="20" t="s">
        <v>114</v>
      </c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16</v>
      </c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3.25" customHeight="1">
      <c r="A123" s="35"/>
      <c r="B123" s="36"/>
      <c r="C123" s="37"/>
      <c r="D123" s="37"/>
      <c r="E123" s="184" t="str">
        <f>E7</f>
        <v>Oprava zastřešení nástupišť žst. Ostrava hlavní nádraží – Oprava osvětlení veřejně přístupových prostor</v>
      </c>
      <c r="F123" s="29"/>
      <c r="G123" s="29"/>
      <c r="H123" s="29"/>
      <c r="I123" s="14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103</v>
      </c>
      <c r="D124" s="37"/>
      <c r="E124" s="37"/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E9</f>
        <v>SO 01 - Stavební úpravy</v>
      </c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14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F12</f>
        <v xml:space="preserve"> </v>
      </c>
      <c r="G127" s="37"/>
      <c r="H127" s="37"/>
      <c r="I127" s="144" t="s">
        <v>22</v>
      </c>
      <c r="J127" s="76" t="str">
        <f>IF(J12="","",J12)</f>
        <v>29. 6. 2020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141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7"/>
      <c r="E129" s="37"/>
      <c r="F129" s="24" t="str">
        <f>E15</f>
        <v>Správa železnic, státní organizace</v>
      </c>
      <c r="G129" s="37"/>
      <c r="H129" s="37"/>
      <c r="I129" s="144" t="s">
        <v>32</v>
      </c>
      <c r="J129" s="33" t="str">
        <f>E21</f>
        <v xml:space="preserve"> 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30</v>
      </c>
      <c r="D130" s="37"/>
      <c r="E130" s="37"/>
      <c r="F130" s="24" t="str">
        <f>IF(E18="","",E18)</f>
        <v>Vyplň údaj</v>
      </c>
      <c r="G130" s="37"/>
      <c r="H130" s="37"/>
      <c r="I130" s="144" t="s">
        <v>34</v>
      </c>
      <c r="J130" s="33" t="str">
        <f>E24</f>
        <v>Lukáš Bobek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141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204"/>
      <c r="B132" s="205"/>
      <c r="C132" s="206" t="s">
        <v>115</v>
      </c>
      <c r="D132" s="207" t="s">
        <v>64</v>
      </c>
      <c r="E132" s="207" t="s">
        <v>60</v>
      </c>
      <c r="F132" s="207" t="s">
        <v>61</v>
      </c>
      <c r="G132" s="207" t="s">
        <v>116</v>
      </c>
      <c r="H132" s="207" t="s">
        <v>117</v>
      </c>
      <c r="I132" s="208" t="s">
        <v>118</v>
      </c>
      <c r="J132" s="207" t="s">
        <v>108</v>
      </c>
      <c r="K132" s="209" t="s">
        <v>119</v>
      </c>
      <c r="L132" s="210"/>
      <c r="M132" s="97" t="s">
        <v>1</v>
      </c>
      <c r="N132" s="98" t="s">
        <v>43</v>
      </c>
      <c r="O132" s="98" t="s">
        <v>120</v>
      </c>
      <c r="P132" s="98" t="s">
        <v>121</v>
      </c>
      <c r="Q132" s="98" t="s">
        <v>122</v>
      </c>
      <c r="R132" s="98" t="s">
        <v>123</v>
      </c>
      <c r="S132" s="98" t="s">
        <v>124</v>
      </c>
      <c r="T132" s="99" t="s">
        <v>125</v>
      </c>
      <c r="U132" s="204"/>
      <c r="V132" s="204"/>
      <c r="W132" s="204"/>
      <c r="X132" s="204"/>
      <c r="Y132" s="204"/>
      <c r="Z132" s="204"/>
      <c r="AA132" s="204"/>
      <c r="AB132" s="204"/>
      <c r="AC132" s="204"/>
      <c r="AD132" s="204"/>
      <c r="AE132" s="204"/>
    </row>
    <row r="133" s="2" customFormat="1" ht="22.8" customHeight="1">
      <c r="A133" s="35"/>
      <c r="B133" s="36"/>
      <c r="C133" s="104" t="s">
        <v>126</v>
      </c>
      <c r="D133" s="37"/>
      <c r="E133" s="37"/>
      <c r="F133" s="37"/>
      <c r="G133" s="37"/>
      <c r="H133" s="37"/>
      <c r="I133" s="141"/>
      <c r="J133" s="211">
        <f>BK133</f>
        <v>0</v>
      </c>
      <c r="K133" s="37"/>
      <c r="L133" s="41"/>
      <c r="M133" s="100"/>
      <c r="N133" s="212"/>
      <c r="O133" s="101"/>
      <c r="P133" s="213">
        <f>P134+P167</f>
        <v>0</v>
      </c>
      <c r="Q133" s="101"/>
      <c r="R133" s="213">
        <f>R134+R167</f>
        <v>15.202832200000001</v>
      </c>
      <c r="S133" s="101"/>
      <c r="T133" s="214">
        <f>T134+T167</f>
        <v>2.3413086999999999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78</v>
      </c>
      <c r="AU133" s="14" t="s">
        <v>110</v>
      </c>
      <c r="BK133" s="215">
        <f>BK134+BK167</f>
        <v>0</v>
      </c>
    </row>
    <row r="134" s="12" customFormat="1" ht="25.92" customHeight="1">
      <c r="A134" s="12"/>
      <c r="B134" s="230"/>
      <c r="C134" s="231"/>
      <c r="D134" s="232" t="s">
        <v>78</v>
      </c>
      <c r="E134" s="233" t="s">
        <v>136</v>
      </c>
      <c r="F134" s="233" t="s">
        <v>137</v>
      </c>
      <c r="G134" s="231"/>
      <c r="H134" s="231"/>
      <c r="I134" s="234"/>
      <c r="J134" s="235">
        <f>BK134</f>
        <v>0</v>
      </c>
      <c r="K134" s="231"/>
      <c r="L134" s="236"/>
      <c r="M134" s="237"/>
      <c r="N134" s="238"/>
      <c r="O134" s="238"/>
      <c r="P134" s="239">
        <f>P135+P140+P150+P159+P164</f>
        <v>0</v>
      </c>
      <c r="Q134" s="238"/>
      <c r="R134" s="239">
        <f>R135+R140+R150+R159+R164</f>
        <v>4.9986052000000001</v>
      </c>
      <c r="S134" s="238"/>
      <c r="T134" s="240">
        <f>T135+T140+T150+T159+T164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1" t="s">
        <v>87</v>
      </c>
      <c r="AT134" s="242" t="s">
        <v>78</v>
      </c>
      <c r="AU134" s="242" t="s">
        <v>79</v>
      </c>
      <c r="AY134" s="241" t="s">
        <v>133</v>
      </c>
      <c r="BK134" s="243">
        <f>BK135+BK140+BK150+BK159+BK164</f>
        <v>0</v>
      </c>
    </row>
    <row r="135" s="12" customFormat="1" ht="22.8" customHeight="1">
      <c r="A135" s="12"/>
      <c r="B135" s="230"/>
      <c r="C135" s="231"/>
      <c r="D135" s="232" t="s">
        <v>78</v>
      </c>
      <c r="E135" s="244" t="s">
        <v>176</v>
      </c>
      <c r="F135" s="244" t="s">
        <v>308</v>
      </c>
      <c r="G135" s="231"/>
      <c r="H135" s="231"/>
      <c r="I135" s="234"/>
      <c r="J135" s="245">
        <f>BK135</f>
        <v>0</v>
      </c>
      <c r="K135" s="231"/>
      <c r="L135" s="236"/>
      <c r="M135" s="237"/>
      <c r="N135" s="238"/>
      <c r="O135" s="238"/>
      <c r="P135" s="239">
        <f>P136+P138</f>
        <v>0</v>
      </c>
      <c r="Q135" s="238"/>
      <c r="R135" s="239">
        <f>R136+R138</f>
        <v>1.1619300000000001</v>
      </c>
      <c r="S135" s="238"/>
      <c r="T135" s="240">
        <f>T136+T138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1" t="s">
        <v>87</v>
      </c>
      <c r="AT135" s="242" t="s">
        <v>78</v>
      </c>
      <c r="AU135" s="242" t="s">
        <v>87</v>
      </c>
      <c r="AY135" s="241" t="s">
        <v>133</v>
      </c>
      <c r="BK135" s="243">
        <f>BK136+BK138</f>
        <v>0</v>
      </c>
    </row>
    <row r="136" s="12" customFormat="1" ht="20.88" customHeight="1">
      <c r="A136" s="12"/>
      <c r="B136" s="230"/>
      <c r="C136" s="231"/>
      <c r="D136" s="232" t="s">
        <v>78</v>
      </c>
      <c r="E136" s="244" t="s">
        <v>217</v>
      </c>
      <c r="F136" s="244" t="s">
        <v>309</v>
      </c>
      <c r="G136" s="231"/>
      <c r="H136" s="231"/>
      <c r="I136" s="234"/>
      <c r="J136" s="245">
        <f>BK136</f>
        <v>0</v>
      </c>
      <c r="K136" s="231"/>
      <c r="L136" s="236"/>
      <c r="M136" s="237"/>
      <c r="N136" s="238"/>
      <c r="O136" s="238"/>
      <c r="P136" s="239">
        <f>P137</f>
        <v>0</v>
      </c>
      <c r="Q136" s="238"/>
      <c r="R136" s="239">
        <f>R137</f>
        <v>0.026280000000000001</v>
      </c>
      <c r="S136" s="238"/>
      <c r="T136" s="24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1" t="s">
        <v>87</v>
      </c>
      <c r="AT136" s="242" t="s">
        <v>78</v>
      </c>
      <c r="AU136" s="242" t="s">
        <v>89</v>
      </c>
      <c r="AY136" s="241" t="s">
        <v>133</v>
      </c>
      <c r="BK136" s="243">
        <f>BK137</f>
        <v>0</v>
      </c>
    </row>
    <row r="137" s="2" customFormat="1" ht="21.75" customHeight="1">
      <c r="A137" s="35"/>
      <c r="B137" s="36"/>
      <c r="C137" s="246" t="s">
        <v>87</v>
      </c>
      <c r="D137" s="246" t="s">
        <v>140</v>
      </c>
      <c r="E137" s="247" t="s">
        <v>310</v>
      </c>
      <c r="F137" s="248" t="s">
        <v>311</v>
      </c>
      <c r="G137" s="249" t="s">
        <v>130</v>
      </c>
      <c r="H137" s="250">
        <v>1</v>
      </c>
      <c r="I137" s="251"/>
      <c r="J137" s="252">
        <f>ROUND(I137*H137,2)</f>
        <v>0</v>
      </c>
      <c r="K137" s="248" t="s">
        <v>131</v>
      </c>
      <c r="L137" s="41"/>
      <c r="M137" s="253" t="s">
        <v>1</v>
      </c>
      <c r="N137" s="254" t="s">
        <v>44</v>
      </c>
      <c r="O137" s="88"/>
      <c r="P137" s="226">
        <f>O137*H137</f>
        <v>0</v>
      </c>
      <c r="Q137" s="226">
        <v>0.026280000000000001</v>
      </c>
      <c r="R137" s="226">
        <f>Q137*H137</f>
        <v>0.026280000000000001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134</v>
      </c>
      <c r="AT137" s="228" t="s">
        <v>140</v>
      </c>
      <c r="AU137" s="228" t="s">
        <v>176</v>
      </c>
      <c r="AY137" s="14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87</v>
      </c>
      <c r="BK137" s="229">
        <f>ROUND(I137*H137,2)</f>
        <v>0</v>
      </c>
      <c r="BL137" s="14" t="s">
        <v>134</v>
      </c>
      <c r="BM137" s="228" t="s">
        <v>312</v>
      </c>
    </row>
    <row r="138" s="12" customFormat="1" ht="20.88" customHeight="1">
      <c r="A138" s="12"/>
      <c r="B138" s="230"/>
      <c r="C138" s="231"/>
      <c r="D138" s="232" t="s">
        <v>78</v>
      </c>
      <c r="E138" s="244" t="s">
        <v>235</v>
      </c>
      <c r="F138" s="244" t="s">
        <v>313</v>
      </c>
      <c r="G138" s="231"/>
      <c r="H138" s="231"/>
      <c r="I138" s="234"/>
      <c r="J138" s="245">
        <f>BK138</f>
        <v>0</v>
      </c>
      <c r="K138" s="231"/>
      <c r="L138" s="236"/>
      <c r="M138" s="237"/>
      <c r="N138" s="238"/>
      <c r="O138" s="238"/>
      <c r="P138" s="239">
        <f>P139</f>
        <v>0</v>
      </c>
      <c r="Q138" s="238"/>
      <c r="R138" s="239">
        <f>R139</f>
        <v>1.1356500000000001</v>
      </c>
      <c r="S138" s="238"/>
      <c r="T138" s="24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1" t="s">
        <v>87</v>
      </c>
      <c r="AT138" s="242" t="s">
        <v>78</v>
      </c>
      <c r="AU138" s="242" t="s">
        <v>89</v>
      </c>
      <c r="AY138" s="241" t="s">
        <v>133</v>
      </c>
      <c r="BK138" s="243">
        <f>BK139</f>
        <v>0</v>
      </c>
    </row>
    <row r="139" s="2" customFormat="1" ht="21.75" customHeight="1">
      <c r="A139" s="35"/>
      <c r="B139" s="36"/>
      <c r="C139" s="246" t="s">
        <v>89</v>
      </c>
      <c r="D139" s="246" t="s">
        <v>140</v>
      </c>
      <c r="E139" s="247" t="s">
        <v>314</v>
      </c>
      <c r="F139" s="248" t="s">
        <v>315</v>
      </c>
      <c r="G139" s="249" t="s">
        <v>220</v>
      </c>
      <c r="H139" s="250">
        <v>15</v>
      </c>
      <c r="I139" s="251"/>
      <c r="J139" s="252">
        <f>ROUND(I139*H139,2)</f>
        <v>0</v>
      </c>
      <c r="K139" s="248" t="s">
        <v>131</v>
      </c>
      <c r="L139" s="41"/>
      <c r="M139" s="253" t="s">
        <v>1</v>
      </c>
      <c r="N139" s="254" t="s">
        <v>44</v>
      </c>
      <c r="O139" s="88"/>
      <c r="P139" s="226">
        <f>O139*H139</f>
        <v>0</v>
      </c>
      <c r="Q139" s="226">
        <v>0.07571</v>
      </c>
      <c r="R139" s="226">
        <f>Q139*H139</f>
        <v>1.1356500000000001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134</v>
      </c>
      <c r="AT139" s="228" t="s">
        <v>140</v>
      </c>
      <c r="AU139" s="228" t="s">
        <v>176</v>
      </c>
      <c r="AY139" s="14" t="s">
        <v>133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87</v>
      </c>
      <c r="BK139" s="229">
        <f>ROUND(I139*H139,2)</f>
        <v>0</v>
      </c>
      <c r="BL139" s="14" t="s">
        <v>134</v>
      </c>
      <c r="BM139" s="228" t="s">
        <v>316</v>
      </c>
    </row>
    <row r="140" s="12" customFormat="1" ht="22.8" customHeight="1">
      <c r="A140" s="12"/>
      <c r="B140" s="230"/>
      <c r="C140" s="231"/>
      <c r="D140" s="232" t="s">
        <v>78</v>
      </c>
      <c r="E140" s="244" t="s">
        <v>209</v>
      </c>
      <c r="F140" s="244" t="s">
        <v>317</v>
      </c>
      <c r="G140" s="231"/>
      <c r="H140" s="231"/>
      <c r="I140" s="234"/>
      <c r="J140" s="245">
        <f>BK140</f>
        <v>0</v>
      </c>
      <c r="K140" s="231"/>
      <c r="L140" s="236"/>
      <c r="M140" s="237"/>
      <c r="N140" s="238"/>
      <c r="O140" s="238"/>
      <c r="P140" s="239">
        <f>P141+P147</f>
        <v>0</v>
      </c>
      <c r="Q140" s="238"/>
      <c r="R140" s="239">
        <f>R141+R147</f>
        <v>3.7376599999999995</v>
      </c>
      <c r="S140" s="238"/>
      <c r="T140" s="240">
        <f>T141+T147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1" t="s">
        <v>87</v>
      </c>
      <c r="AT140" s="242" t="s">
        <v>78</v>
      </c>
      <c r="AU140" s="242" t="s">
        <v>87</v>
      </c>
      <c r="AY140" s="241" t="s">
        <v>133</v>
      </c>
      <c r="BK140" s="243">
        <f>BK141+BK147</f>
        <v>0</v>
      </c>
    </row>
    <row r="141" s="12" customFormat="1" ht="20.88" customHeight="1">
      <c r="A141" s="12"/>
      <c r="B141" s="230"/>
      <c r="C141" s="231"/>
      <c r="D141" s="232" t="s">
        <v>78</v>
      </c>
      <c r="E141" s="244" t="s">
        <v>318</v>
      </c>
      <c r="F141" s="244" t="s">
        <v>319</v>
      </c>
      <c r="G141" s="231"/>
      <c r="H141" s="231"/>
      <c r="I141" s="234"/>
      <c r="J141" s="245">
        <f>BK141</f>
        <v>0</v>
      </c>
      <c r="K141" s="231"/>
      <c r="L141" s="236"/>
      <c r="M141" s="237"/>
      <c r="N141" s="238"/>
      <c r="O141" s="238"/>
      <c r="P141" s="239">
        <f>SUM(P142:P146)</f>
        <v>0</v>
      </c>
      <c r="Q141" s="238"/>
      <c r="R141" s="239">
        <f>SUM(R142:R146)</f>
        <v>3.7138999999999998</v>
      </c>
      <c r="S141" s="238"/>
      <c r="T141" s="240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41" t="s">
        <v>87</v>
      </c>
      <c r="AT141" s="242" t="s">
        <v>78</v>
      </c>
      <c r="AU141" s="242" t="s">
        <v>89</v>
      </c>
      <c r="AY141" s="241" t="s">
        <v>133</v>
      </c>
      <c r="BK141" s="243">
        <f>SUM(BK142:BK146)</f>
        <v>0</v>
      </c>
    </row>
    <row r="142" s="2" customFormat="1" ht="21.75" customHeight="1">
      <c r="A142" s="35"/>
      <c r="B142" s="36"/>
      <c r="C142" s="246" t="s">
        <v>176</v>
      </c>
      <c r="D142" s="246" t="s">
        <v>140</v>
      </c>
      <c r="E142" s="247" t="s">
        <v>320</v>
      </c>
      <c r="F142" s="248" t="s">
        <v>321</v>
      </c>
      <c r="G142" s="249" t="s">
        <v>220</v>
      </c>
      <c r="H142" s="250">
        <v>30</v>
      </c>
      <c r="I142" s="251"/>
      <c r="J142" s="252">
        <f>ROUND(I142*H142,2)</f>
        <v>0</v>
      </c>
      <c r="K142" s="248" t="s">
        <v>131</v>
      </c>
      <c r="L142" s="41"/>
      <c r="M142" s="253" t="s">
        <v>1</v>
      </c>
      <c r="N142" s="254" t="s">
        <v>44</v>
      </c>
      <c r="O142" s="88"/>
      <c r="P142" s="226">
        <f>O142*H142</f>
        <v>0</v>
      </c>
      <c r="Q142" s="226">
        <v>0.0073499999999999998</v>
      </c>
      <c r="R142" s="226">
        <f>Q142*H142</f>
        <v>0.2205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134</v>
      </c>
      <c r="AT142" s="228" t="s">
        <v>140</v>
      </c>
      <c r="AU142" s="228" t="s">
        <v>176</v>
      </c>
      <c r="AY142" s="14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87</v>
      </c>
      <c r="BK142" s="229">
        <f>ROUND(I142*H142,2)</f>
        <v>0</v>
      </c>
      <c r="BL142" s="14" t="s">
        <v>134</v>
      </c>
      <c r="BM142" s="228" t="s">
        <v>322</v>
      </c>
    </row>
    <row r="143" s="2" customFormat="1" ht="21.75" customHeight="1">
      <c r="A143" s="35"/>
      <c r="B143" s="36"/>
      <c r="C143" s="246" t="s">
        <v>134</v>
      </c>
      <c r="D143" s="246" t="s">
        <v>140</v>
      </c>
      <c r="E143" s="247" t="s">
        <v>323</v>
      </c>
      <c r="F143" s="248" t="s">
        <v>324</v>
      </c>
      <c r="G143" s="249" t="s">
        <v>220</v>
      </c>
      <c r="H143" s="250">
        <v>30</v>
      </c>
      <c r="I143" s="251"/>
      <c r="J143" s="252">
        <f>ROUND(I143*H143,2)</f>
        <v>0</v>
      </c>
      <c r="K143" s="248" t="s">
        <v>131</v>
      </c>
      <c r="L143" s="41"/>
      <c r="M143" s="253" t="s">
        <v>1</v>
      </c>
      <c r="N143" s="254" t="s">
        <v>44</v>
      </c>
      <c r="O143" s="88"/>
      <c r="P143" s="226">
        <f>O143*H143</f>
        <v>0</v>
      </c>
      <c r="Q143" s="226">
        <v>0.0043800000000000002</v>
      </c>
      <c r="R143" s="226">
        <f>Q143*H143</f>
        <v>0.13140000000000002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134</v>
      </c>
      <c r="AT143" s="228" t="s">
        <v>140</v>
      </c>
      <c r="AU143" s="228" t="s">
        <v>176</v>
      </c>
      <c r="AY143" s="14" t="s">
        <v>133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87</v>
      </c>
      <c r="BK143" s="229">
        <f>ROUND(I143*H143,2)</f>
        <v>0</v>
      </c>
      <c r="BL143" s="14" t="s">
        <v>134</v>
      </c>
      <c r="BM143" s="228" t="s">
        <v>325</v>
      </c>
    </row>
    <row r="144" s="2" customFormat="1" ht="21.75" customHeight="1">
      <c r="A144" s="35"/>
      <c r="B144" s="36"/>
      <c r="C144" s="246" t="s">
        <v>138</v>
      </c>
      <c r="D144" s="246" t="s">
        <v>140</v>
      </c>
      <c r="E144" s="247" t="s">
        <v>326</v>
      </c>
      <c r="F144" s="248" t="s">
        <v>327</v>
      </c>
      <c r="G144" s="249" t="s">
        <v>220</v>
      </c>
      <c r="H144" s="250">
        <v>30</v>
      </c>
      <c r="I144" s="251"/>
      <c r="J144" s="252">
        <f>ROUND(I144*H144,2)</f>
        <v>0</v>
      </c>
      <c r="K144" s="248" t="s">
        <v>131</v>
      </c>
      <c r="L144" s="41"/>
      <c r="M144" s="253" t="s">
        <v>1</v>
      </c>
      <c r="N144" s="254" t="s">
        <v>44</v>
      </c>
      <c r="O144" s="88"/>
      <c r="P144" s="226">
        <f>O144*H144</f>
        <v>0</v>
      </c>
      <c r="Q144" s="226">
        <v>0.018380000000000001</v>
      </c>
      <c r="R144" s="226">
        <f>Q144*H144</f>
        <v>0.5514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134</v>
      </c>
      <c r="AT144" s="228" t="s">
        <v>140</v>
      </c>
      <c r="AU144" s="228" t="s">
        <v>176</v>
      </c>
      <c r="AY144" s="14" t="s">
        <v>133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87</v>
      </c>
      <c r="BK144" s="229">
        <f>ROUND(I144*H144,2)</f>
        <v>0</v>
      </c>
      <c r="BL144" s="14" t="s">
        <v>134</v>
      </c>
      <c r="BM144" s="228" t="s">
        <v>328</v>
      </c>
    </row>
    <row r="145" s="2" customFormat="1" ht="21.75" customHeight="1">
      <c r="A145" s="35"/>
      <c r="B145" s="36"/>
      <c r="C145" s="246" t="s">
        <v>209</v>
      </c>
      <c r="D145" s="246" t="s">
        <v>140</v>
      </c>
      <c r="E145" s="247" t="s">
        <v>329</v>
      </c>
      <c r="F145" s="248" t="s">
        <v>330</v>
      </c>
      <c r="G145" s="249" t="s">
        <v>220</v>
      </c>
      <c r="H145" s="250">
        <v>47</v>
      </c>
      <c r="I145" s="251"/>
      <c r="J145" s="252">
        <f>ROUND(I145*H145,2)</f>
        <v>0</v>
      </c>
      <c r="K145" s="248" t="s">
        <v>131</v>
      </c>
      <c r="L145" s="41"/>
      <c r="M145" s="253" t="s">
        <v>1</v>
      </c>
      <c r="N145" s="254" t="s">
        <v>44</v>
      </c>
      <c r="O145" s="88"/>
      <c r="P145" s="226">
        <f>O145*H145</f>
        <v>0</v>
      </c>
      <c r="Q145" s="226">
        <v>0.0030000000000000001</v>
      </c>
      <c r="R145" s="226">
        <f>Q145*H145</f>
        <v>0.14100000000000001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134</v>
      </c>
      <c r="AT145" s="228" t="s">
        <v>140</v>
      </c>
      <c r="AU145" s="228" t="s">
        <v>176</v>
      </c>
      <c r="AY145" s="14" t="s">
        <v>133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87</v>
      </c>
      <c r="BK145" s="229">
        <f>ROUND(I145*H145,2)</f>
        <v>0</v>
      </c>
      <c r="BL145" s="14" t="s">
        <v>134</v>
      </c>
      <c r="BM145" s="228" t="s">
        <v>331</v>
      </c>
    </row>
    <row r="146" s="2" customFormat="1" ht="21.75" customHeight="1">
      <c r="A146" s="35"/>
      <c r="B146" s="36"/>
      <c r="C146" s="246" t="s">
        <v>186</v>
      </c>
      <c r="D146" s="246" t="s">
        <v>140</v>
      </c>
      <c r="E146" s="247" t="s">
        <v>332</v>
      </c>
      <c r="F146" s="248" t="s">
        <v>333</v>
      </c>
      <c r="G146" s="249" t="s">
        <v>220</v>
      </c>
      <c r="H146" s="250">
        <v>94</v>
      </c>
      <c r="I146" s="251"/>
      <c r="J146" s="252">
        <f>ROUND(I146*H146,2)</f>
        <v>0</v>
      </c>
      <c r="K146" s="248" t="s">
        <v>131</v>
      </c>
      <c r="L146" s="41"/>
      <c r="M146" s="253" t="s">
        <v>1</v>
      </c>
      <c r="N146" s="254" t="s">
        <v>44</v>
      </c>
      <c r="O146" s="88"/>
      <c r="P146" s="226">
        <f>O146*H146</f>
        <v>0</v>
      </c>
      <c r="Q146" s="226">
        <v>0.028400000000000002</v>
      </c>
      <c r="R146" s="226">
        <f>Q146*H146</f>
        <v>2.6696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134</v>
      </c>
      <c r="AT146" s="228" t="s">
        <v>140</v>
      </c>
      <c r="AU146" s="228" t="s">
        <v>176</v>
      </c>
      <c r="AY146" s="14" t="s">
        <v>133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87</v>
      </c>
      <c r="BK146" s="229">
        <f>ROUND(I146*H146,2)</f>
        <v>0</v>
      </c>
      <c r="BL146" s="14" t="s">
        <v>134</v>
      </c>
      <c r="BM146" s="228" t="s">
        <v>334</v>
      </c>
    </row>
    <row r="147" s="12" customFormat="1" ht="20.88" customHeight="1">
      <c r="A147" s="12"/>
      <c r="B147" s="230"/>
      <c r="C147" s="231"/>
      <c r="D147" s="232" t="s">
        <v>78</v>
      </c>
      <c r="E147" s="244" t="s">
        <v>335</v>
      </c>
      <c r="F147" s="244" t="s">
        <v>336</v>
      </c>
      <c r="G147" s="231"/>
      <c r="H147" s="231"/>
      <c r="I147" s="234"/>
      <c r="J147" s="245">
        <f>BK147</f>
        <v>0</v>
      </c>
      <c r="K147" s="231"/>
      <c r="L147" s="236"/>
      <c r="M147" s="237"/>
      <c r="N147" s="238"/>
      <c r="O147" s="238"/>
      <c r="P147" s="239">
        <f>SUM(P148:P149)</f>
        <v>0</v>
      </c>
      <c r="Q147" s="238"/>
      <c r="R147" s="239">
        <f>SUM(R148:R149)</f>
        <v>0.02376</v>
      </c>
      <c r="S147" s="238"/>
      <c r="T147" s="240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1" t="s">
        <v>87</v>
      </c>
      <c r="AT147" s="242" t="s">
        <v>78</v>
      </c>
      <c r="AU147" s="242" t="s">
        <v>89</v>
      </c>
      <c r="AY147" s="241" t="s">
        <v>133</v>
      </c>
      <c r="BK147" s="243">
        <f>SUM(BK148:BK149)</f>
        <v>0</v>
      </c>
    </row>
    <row r="148" s="2" customFormat="1" ht="21.75" customHeight="1">
      <c r="A148" s="35"/>
      <c r="B148" s="36"/>
      <c r="C148" s="246" t="s">
        <v>132</v>
      </c>
      <c r="D148" s="246" t="s">
        <v>140</v>
      </c>
      <c r="E148" s="247" t="s">
        <v>337</v>
      </c>
      <c r="F148" s="248" t="s">
        <v>338</v>
      </c>
      <c r="G148" s="249" t="s">
        <v>130</v>
      </c>
      <c r="H148" s="250">
        <v>1</v>
      </c>
      <c r="I148" s="251"/>
      <c r="J148" s="252">
        <f>ROUND(I148*H148,2)</f>
        <v>0</v>
      </c>
      <c r="K148" s="248" t="s">
        <v>131</v>
      </c>
      <c r="L148" s="41"/>
      <c r="M148" s="253" t="s">
        <v>1</v>
      </c>
      <c r="N148" s="254" t="s">
        <v>44</v>
      </c>
      <c r="O148" s="88"/>
      <c r="P148" s="226">
        <f>O148*H148</f>
        <v>0</v>
      </c>
      <c r="Q148" s="226">
        <v>0.00048000000000000001</v>
      </c>
      <c r="R148" s="226">
        <f>Q148*H148</f>
        <v>0.00048000000000000001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134</v>
      </c>
      <c r="AT148" s="228" t="s">
        <v>140</v>
      </c>
      <c r="AU148" s="228" t="s">
        <v>176</v>
      </c>
      <c r="AY148" s="14" t="s">
        <v>133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87</v>
      </c>
      <c r="BK148" s="229">
        <f>ROUND(I148*H148,2)</f>
        <v>0</v>
      </c>
      <c r="BL148" s="14" t="s">
        <v>134</v>
      </c>
      <c r="BM148" s="228" t="s">
        <v>339</v>
      </c>
    </row>
    <row r="149" s="2" customFormat="1" ht="21.75" customHeight="1">
      <c r="A149" s="35"/>
      <c r="B149" s="36"/>
      <c r="C149" s="216" t="s">
        <v>193</v>
      </c>
      <c r="D149" s="216" t="s">
        <v>127</v>
      </c>
      <c r="E149" s="217" t="s">
        <v>340</v>
      </c>
      <c r="F149" s="218" t="s">
        <v>341</v>
      </c>
      <c r="G149" s="219" t="s">
        <v>130</v>
      </c>
      <c r="H149" s="220">
        <v>1</v>
      </c>
      <c r="I149" s="221"/>
      <c r="J149" s="222">
        <f>ROUND(I149*H149,2)</f>
        <v>0</v>
      </c>
      <c r="K149" s="218" t="s">
        <v>131</v>
      </c>
      <c r="L149" s="223"/>
      <c r="M149" s="224" t="s">
        <v>1</v>
      </c>
      <c r="N149" s="225" t="s">
        <v>44</v>
      </c>
      <c r="O149" s="88"/>
      <c r="P149" s="226">
        <f>O149*H149</f>
        <v>0</v>
      </c>
      <c r="Q149" s="226">
        <v>0.023279999999999999</v>
      </c>
      <c r="R149" s="226">
        <f>Q149*H149</f>
        <v>0.023279999999999999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132</v>
      </c>
      <c r="AT149" s="228" t="s">
        <v>127</v>
      </c>
      <c r="AU149" s="228" t="s">
        <v>176</v>
      </c>
      <c r="AY149" s="14" t="s">
        <v>133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87</v>
      </c>
      <c r="BK149" s="229">
        <f>ROUND(I149*H149,2)</f>
        <v>0</v>
      </c>
      <c r="BL149" s="14" t="s">
        <v>134</v>
      </c>
      <c r="BM149" s="228" t="s">
        <v>342</v>
      </c>
    </row>
    <row r="150" s="12" customFormat="1" ht="22.8" customHeight="1">
      <c r="A150" s="12"/>
      <c r="B150" s="230"/>
      <c r="C150" s="231"/>
      <c r="D150" s="232" t="s">
        <v>78</v>
      </c>
      <c r="E150" s="244" t="s">
        <v>193</v>
      </c>
      <c r="F150" s="244" t="s">
        <v>343</v>
      </c>
      <c r="G150" s="231"/>
      <c r="H150" s="231"/>
      <c r="I150" s="234"/>
      <c r="J150" s="245">
        <f>BK150</f>
        <v>0</v>
      </c>
      <c r="K150" s="231"/>
      <c r="L150" s="236"/>
      <c r="M150" s="237"/>
      <c r="N150" s="238"/>
      <c r="O150" s="238"/>
      <c r="P150" s="239">
        <f>P151+P155</f>
        <v>0</v>
      </c>
      <c r="Q150" s="238"/>
      <c r="R150" s="239">
        <f>R151+R155</f>
        <v>0.096615200000000012</v>
      </c>
      <c r="S150" s="238"/>
      <c r="T150" s="240">
        <f>T151+T155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41" t="s">
        <v>87</v>
      </c>
      <c r="AT150" s="242" t="s">
        <v>78</v>
      </c>
      <c r="AU150" s="242" t="s">
        <v>87</v>
      </c>
      <c r="AY150" s="241" t="s">
        <v>133</v>
      </c>
      <c r="BK150" s="243">
        <f>BK151+BK155</f>
        <v>0</v>
      </c>
    </row>
    <row r="151" s="12" customFormat="1" ht="20.88" customHeight="1">
      <c r="A151" s="12"/>
      <c r="B151" s="230"/>
      <c r="C151" s="231"/>
      <c r="D151" s="232" t="s">
        <v>78</v>
      </c>
      <c r="E151" s="244" t="s">
        <v>344</v>
      </c>
      <c r="F151" s="244" t="s">
        <v>345</v>
      </c>
      <c r="G151" s="231"/>
      <c r="H151" s="231"/>
      <c r="I151" s="234"/>
      <c r="J151" s="245">
        <f>BK151</f>
        <v>0</v>
      </c>
      <c r="K151" s="231"/>
      <c r="L151" s="236"/>
      <c r="M151" s="237"/>
      <c r="N151" s="238"/>
      <c r="O151" s="238"/>
      <c r="P151" s="239">
        <f>SUM(P152:P154)</f>
        <v>0</v>
      </c>
      <c r="Q151" s="238"/>
      <c r="R151" s="239">
        <f>SUM(R152:R154)</f>
        <v>0</v>
      </c>
      <c r="S151" s="238"/>
      <c r="T151" s="240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1" t="s">
        <v>87</v>
      </c>
      <c r="AT151" s="242" t="s">
        <v>78</v>
      </c>
      <c r="AU151" s="242" t="s">
        <v>89</v>
      </c>
      <c r="AY151" s="241" t="s">
        <v>133</v>
      </c>
      <c r="BK151" s="243">
        <f>SUM(BK152:BK154)</f>
        <v>0</v>
      </c>
    </row>
    <row r="152" s="2" customFormat="1" ht="21.75" customHeight="1">
      <c r="A152" s="35"/>
      <c r="B152" s="36"/>
      <c r="C152" s="246" t="s">
        <v>197</v>
      </c>
      <c r="D152" s="246" t="s">
        <v>140</v>
      </c>
      <c r="E152" s="247" t="s">
        <v>346</v>
      </c>
      <c r="F152" s="248" t="s">
        <v>347</v>
      </c>
      <c r="G152" s="249" t="s">
        <v>130</v>
      </c>
      <c r="H152" s="250">
        <v>2</v>
      </c>
      <c r="I152" s="251"/>
      <c r="J152" s="252">
        <f>ROUND(I152*H152,2)</f>
        <v>0</v>
      </c>
      <c r="K152" s="248" t="s">
        <v>131</v>
      </c>
      <c r="L152" s="41"/>
      <c r="M152" s="253" t="s">
        <v>1</v>
      </c>
      <c r="N152" s="254" t="s">
        <v>44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134</v>
      </c>
      <c r="AT152" s="228" t="s">
        <v>140</v>
      </c>
      <c r="AU152" s="228" t="s">
        <v>176</v>
      </c>
      <c r="AY152" s="14" t="s">
        <v>133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87</v>
      </c>
      <c r="BK152" s="229">
        <f>ROUND(I152*H152,2)</f>
        <v>0</v>
      </c>
      <c r="BL152" s="14" t="s">
        <v>134</v>
      </c>
      <c r="BM152" s="228" t="s">
        <v>348</v>
      </c>
    </row>
    <row r="153" s="2" customFormat="1" ht="21.75" customHeight="1">
      <c r="A153" s="35"/>
      <c r="B153" s="36"/>
      <c r="C153" s="246" t="s">
        <v>201</v>
      </c>
      <c r="D153" s="246" t="s">
        <v>140</v>
      </c>
      <c r="E153" s="247" t="s">
        <v>349</v>
      </c>
      <c r="F153" s="248" t="s">
        <v>350</v>
      </c>
      <c r="G153" s="249" t="s">
        <v>130</v>
      </c>
      <c r="H153" s="250">
        <v>180</v>
      </c>
      <c r="I153" s="251"/>
      <c r="J153" s="252">
        <f>ROUND(I153*H153,2)</f>
        <v>0</v>
      </c>
      <c r="K153" s="248" t="s">
        <v>131</v>
      </c>
      <c r="L153" s="41"/>
      <c r="M153" s="253" t="s">
        <v>1</v>
      </c>
      <c r="N153" s="254" t="s">
        <v>44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134</v>
      </c>
      <c r="AT153" s="228" t="s">
        <v>140</v>
      </c>
      <c r="AU153" s="228" t="s">
        <v>176</v>
      </c>
      <c r="AY153" s="14" t="s">
        <v>133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87</v>
      </c>
      <c r="BK153" s="229">
        <f>ROUND(I153*H153,2)</f>
        <v>0</v>
      </c>
      <c r="BL153" s="14" t="s">
        <v>134</v>
      </c>
      <c r="BM153" s="228" t="s">
        <v>351</v>
      </c>
    </row>
    <row r="154" s="2" customFormat="1" ht="21.75" customHeight="1">
      <c r="A154" s="35"/>
      <c r="B154" s="36"/>
      <c r="C154" s="246" t="s">
        <v>205</v>
      </c>
      <c r="D154" s="246" t="s">
        <v>140</v>
      </c>
      <c r="E154" s="247" t="s">
        <v>352</v>
      </c>
      <c r="F154" s="248" t="s">
        <v>353</v>
      </c>
      <c r="G154" s="249" t="s">
        <v>130</v>
      </c>
      <c r="H154" s="250">
        <v>2</v>
      </c>
      <c r="I154" s="251"/>
      <c r="J154" s="252">
        <f>ROUND(I154*H154,2)</f>
        <v>0</v>
      </c>
      <c r="K154" s="248" t="s">
        <v>131</v>
      </c>
      <c r="L154" s="41"/>
      <c r="M154" s="253" t="s">
        <v>1</v>
      </c>
      <c r="N154" s="254" t="s">
        <v>44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134</v>
      </c>
      <c r="AT154" s="228" t="s">
        <v>140</v>
      </c>
      <c r="AU154" s="228" t="s">
        <v>176</v>
      </c>
      <c r="AY154" s="14" t="s">
        <v>133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87</v>
      </c>
      <c r="BK154" s="229">
        <f>ROUND(I154*H154,2)</f>
        <v>0</v>
      </c>
      <c r="BL154" s="14" t="s">
        <v>134</v>
      </c>
      <c r="BM154" s="228" t="s">
        <v>354</v>
      </c>
    </row>
    <row r="155" s="12" customFormat="1" ht="20.88" customHeight="1">
      <c r="A155" s="12"/>
      <c r="B155" s="230"/>
      <c r="C155" s="231"/>
      <c r="D155" s="232" t="s">
        <v>78</v>
      </c>
      <c r="E155" s="244" t="s">
        <v>355</v>
      </c>
      <c r="F155" s="244" t="s">
        <v>356</v>
      </c>
      <c r="G155" s="231"/>
      <c r="H155" s="231"/>
      <c r="I155" s="234"/>
      <c r="J155" s="245">
        <f>BK155</f>
        <v>0</v>
      </c>
      <c r="K155" s="231"/>
      <c r="L155" s="236"/>
      <c r="M155" s="237"/>
      <c r="N155" s="238"/>
      <c r="O155" s="238"/>
      <c r="P155" s="239">
        <f>SUM(P156:P158)</f>
        <v>0</v>
      </c>
      <c r="Q155" s="238"/>
      <c r="R155" s="239">
        <f>SUM(R156:R158)</f>
        <v>0.096615200000000012</v>
      </c>
      <c r="S155" s="238"/>
      <c r="T155" s="240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41" t="s">
        <v>87</v>
      </c>
      <c r="AT155" s="242" t="s">
        <v>78</v>
      </c>
      <c r="AU155" s="242" t="s">
        <v>89</v>
      </c>
      <c r="AY155" s="241" t="s">
        <v>133</v>
      </c>
      <c r="BK155" s="243">
        <f>SUM(BK156:BK158)</f>
        <v>0</v>
      </c>
    </row>
    <row r="156" s="2" customFormat="1" ht="16.5" customHeight="1">
      <c r="A156" s="35"/>
      <c r="B156" s="36"/>
      <c r="C156" s="246" t="s">
        <v>263</v>
      </c>
      <c r="D156" s="246" t="s">
        <v>140</v>
      </c>
      <c r="E156" s="247" t="s">
        <v>357</v>
      </c>
      <c r="F156" s="248" t="s">
        <v>358</v>
      </c>
      <c r="G156" s="249" t="s">
        <v>130</v>
      </c>
      <c r="H156" s="250">
        <v>1</v>
      </c>
      <c r="I156" s="251"/>
      <c r="J156" s="252">
        <f>ROUND(I156*H156,2)</f>
        <v>0</v>
      </c>
      <c r="K156" s="248" t="s">
        <v>131</v>
      </c>
      <c r="L156" s="41"/>
      <c r="M156" s="253" t="s">
        <v>1</v>
      </c>
      <c r="N156" s="254" t="s">
        <v>44</v>
      </c>
      <c r="O156" s="88"/>
      <c r="P156" s="226">
        <f>O156*H156</f>
        <v>0</v>
      </c>
      <c r="Q156" s="226">
        <v>0.00018000000000000001</v>
      </c>
      <c r="R156" s="226">
        <f>Q156*H156</f>
        <v>0.00018000000000000001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134</v>
      </c>
      <c r="AT156" s="228" t="s">
        <v>140</v>
      </c>
      <c r="AU156" s="228" t="s">
        <v>176</v>
      </c>
      <c r="AY156" s="14" t="s">
        <v>133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87</v>
      </c>
      <c r="BK156" s="229">
        <f>ROUND(I156*H156,2)</f>
        <v>0</v>
      </c>
      <c r="BL156" s="14" t="s">
        <v>134</v>
      </c>
      <c r="BM156" s="228" t="s">
        <v>359</v>
      </c>
    </row>
    <row r="157" s="2" customFormat="1" ht="16.5" customHeight="1">
      <c r="A157" s="35"/>
      <c r="B157" s="36"/>
      <c r="C157" s="216" t="s">
        <v>267</v>
      </c>
      <c r="D157" s="216" t="s">
        <v>127</v>
      </c>
      <c r="E157" s="217" t="s">
        <v>360</v>
      </c>
      <c r="F157" s="218" t="s">
        <v>361</v>
      </c>
      <c r="G157" s="219" t="s">
        <v>130</v>
      </c>
      <c r="H157" s="220">
        <v>1</v>
      </c>
      <c r="I157" s="221"/>
      <c r="J157" s="222">
        <f>ROUND(I157*H157,2)</f>
        <v>0</v>
      </c>
      <c r="K157" s="218" t="s">
        <v>131</v>
      </c>
      <c r="L157" s="223"/>
      <c r="M157" s="224" t="s">
        <v>1</v>
      </c>
      <c r="N157" s="225" t="s">
        <v>44</v>
      </c>
      <c r="O157" s="88"/>
      <c r="P157" s="226">
        <f>O157*H157</f>
        <v>0</v>
      </c>
      <c r="Q157" s="226">
        <v>0.012</v>
      </c>
      <c r="R157" s="226">
        <f>Q157*H157</f>
        <v>0.012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132</v>
      </c>
      <c r="AT157" s="228" t="s">
        <v>127</v>
      </c>
      <c r="AU157" s="228" t="s">
        <v>176</v>
      </c>
      <c r="AY157" s="14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87</v>
      </c>
      <c r="BK157" s="229">
        <f>ROUND(I157*H157,2)</f>
        <v>0</v>
      </c>
      <c r="BL157" s="14" t="s">
        <v>134</v>
      </c>
      <c r="BM157" s="228" t="s">
        <v>362</v>
      </c>
    </row>
    <row r="158" s="2" customFormat="1" ht="21.75" customHeight="1">
      <c r="A158" s="35"/>
      <c r="B158" s="36"/>
      <c r="C158" s="246" t="s">
        <v>8</v>
      </c>
      <c r="D158" s="246" t="s">
        <v>140</v>
      </c>
      <c r="E158" s="247" t="s">
        <v>363</v>
      </c>
      <c r="F158" s="248" t="s">
        <v>364</v>
      </c>
      <c r="G158" s="249" t="s">
        <v>220</v>
      </c>
      <c r="H158" s="250">
        <v>2110.8800000000001</v>
      </c>
      <c r="I158" s="251"/>
      <c r="J158" s="252">
        <f>ROUND(I158*H158,2)</f>
        <v>0</v>
      </c>
      <c r="K158" s="248" t="s">
        <v>131</v>
      </c>
      <c r="L158" s="41"/>
      <c r="M158" s="253" t="s">
        <v>1</v>
      </c>
      <c r="N158" s="254" t="s">
        <v>44</v>
      </c>
      <c r="O158" s="88"/>
      <c r="P158" s="226">
        <f>O158*H158</f>
        <v>0</v>
      </c>
      <c r="Q158" s="226">
        <v>4.0000000000000003E-05</v>
      </c>
      <c r="R158" s="226">
        <f>Q158*H158</f>
        <v>0.084435200000000016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134</v>
      </c>
      <c r="AT158" s="228" t="s">
        <v>140</v>
      </c>
      <c r="AU158" s="228" t="s">
        <v>176</v>
      </c>
      <c r="AY158" s="14" t="s">
        <v>133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87</v>
      </c>
      <c r="BK158" s="229">
        <f>ROUND(I158*H158,2)</f>
        <v>0</v>
      </c>
      <c r="BL158" s="14" t="s">
        <v>134</v>
      </c>
      <c r="BM158" s="228" t="s">
        <v>365</v>
      </c>
    </row>
    <row r="159" s="12" customFormat="1" ht="22.8" customHeight="1">
      <c r="A159" s="12"/>
      <c r="B159" s="230"/>
      <c r="C159" s="231"/>
      <c r="D159" s="232" t="s">
        <v>78</v>
      </c>
      <c r="E159" s="244" t="s">
        <v>366</v>
      </c>
      <c r="F159" s="244" t="s">
        <v>367</v>
      </c>
      <c r="G159" s="231"/>
      <c r="H159" s="231"/>
      <c r="I159" s="234"/>
      <c r="J159" s="245">
        <f>BK159</f>
        <v>0</v>
      </c>
      <c r="K159" s="231"/>
      <c r="L159" s="236"/>
      <c r="M159" s="237"/>
      <c r="N159" s="238"/>
      <c r="O159" s="238"/>
      <c r="P159" s="239">
        <f>SUM(P160:P163)</f>
        <v>0</v>
      </c>
      <c r="Q159" s="238"/>
      <c r="R159" s="239">
        <f>SUM(R160:R163)</f>
        <v>0</v>
      </c>
      <c r="S159" s="238"/>
      <c r="T159" s="240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41" t="s">
        <v>87</v>
      </c>
      <c r="AT159" s="242" t="s">
        <v>78</v>
      </c>
      <c r="AU159" s="242" t="s">
        <v>87</v>
      </c>
      <c r="AY159" s="241" t="s">
        <v>133</v>
      </c>
      <c r="BK159" s="243">
        <f>SUM(BK160:BK163)</f>
        <v>0</v>
      </c>
    </row>
    <row r="160" s="2" customFormat="1" ht="21.75" customHeight="1">
      <c r="A160" s="35"/>
      <c r="B160" s="36"/>
      <c r="C160" s="246" t="s">
        <v>162</v>
      </c>
      <c r="D160" s="246" t="s">
        <v>140</v>
      </c>
      <c r="E160" s="247" t="s">
        <v>368</v>
      </c>
      <c r="F160" s="248" t="s">
        <v>369</v>
      </c>
      <c r="G160" s="249" t="s">
        <v>370</v>
      </c>
      <c r="H160" s="250">
        <v>2.3410000000000002</v>
      </c>
      <c r="I160" s="251"/>
      <c r="J160" s="252">
        <f>ROUND(I160*H160,2)</f>
        <v>0</v>
      </c>
      <c r="K160" s="248" t="s">
        <v>1</v>
      </c>
      <c r="L160" s="41"/>
      <c r="M160" s="253" t="s">
        <v>1</v>
      </c>
      <c r="N160" s="254" t="s">
        <v>44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134</v>
      </c>
      <c r="AT160" s="228" t="s">
        <v>140</v>
      </c>
      <c r="AU160" s="228" t="s">
        <v>89</v>
      </c>
      <c r="AY160" s="14" t="s">
        <v>133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87</v>
      </c>
      <c r="BK160" s="229">
        <f>ROUND(I160*H160,2)</f>
        <v>0</v>
      </c>
      <c r="BL160" s="14" t="s">
        <v>134</v>
      </c>
      <c r="BM160" s="228" t="s">
        <v>371</v>
      </c>
    </row>
    <row r="161" s="2" customFormat="1" ht="21.75" customHeight="1">
      <c r="A161" s="35"/>
      <c r="B161" s="36"/>
      <c r="C161" s="246" t="s">
        <v>168</v>
      </c>
      <c r="D161" s="246" t="s">
        <v>140</v>
      </c>
      <c r="E161" s="247" t="s">
        <v>372</v>
      </c>
      <c r="F161" s="248" t="s">
        <v>373</v>
      </c>
      <c r="G161" s="249" t="s">
        <v>370</v>
      </c>
      <c r="H161" s="250">
        <v>23.41</v>
      </c>
      <c r="I161" s="251"/>
      <c r="J161" s="252">
        <f>ROUND(I161*H161,2)</f>
        <v>0</v>
      </c>
      <c r="K161" s="248" t="s">
        <v>1</v>
      </c>
      <c r="L161" s="41"/>
      <c r="M161" s="253" t="s">
        <v>1</v>
      </c>
      <c r="N161" s="254" t="s">
        <v>44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134</v>
      </c>
      <c r="AT161" s="228" t="s">
        <v>140</v>
      </c>
      <c r="AU161" s="228" t="s">
        <v>89</v>
      </c>
      <c r="AY161" s="14" t="s">
        <v>133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87</v>
      </c>
      <c r="BK161" s="229">
        <f>ROUND(I161*H161,2)</f>
        <v>0</v>
      </c>
      <c r="BL161" s="14" t="s">
        <v>134</v>
      </c>
      <c r="BM161" s="228" t="s">
        <v>374</v>
      </c>
    </row>
    <row r="162" s="2" customFormat="1" ht="21.75" customHeight="1">
      <c r="A162" s="35"/>
      <c r="B162" s="36"/>
      <c r="C162" s="246" t="s">
        <v>247</v>
      </c>
      <c r="D162" s="246" t="s">
        <v>140</v>
      </c>
      <c r="E162" s="247" t="s">
        <v>375</v>
      </c>
      <c r="F162" s="248" t="s">
        <v>376</v>
      </c>
      <c r="G162" s="249" t="s">
        <v>370</v>
      </c>
      <c r="H162" s="250">
        <v>1.141</v>
      </c>
      <c r="I162" s="251"/>
      <c r="J162" s="252">
        <f>ROUND(I162*H162,2)</f>
        <v>0</v>
      </c>
      <c r="K162" s="248" t="s">
        <v>131</v>
      </c>
      <c r="L162" s="41"/>
      <c r="M162" s="253" t="s">
        <v>1</v>
      </c>
      <c r="N162" s="254" t="s">
        <v>44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134</v>
      </c>
      <c r="AT162" s="228" t="s">
        <v>140</v>
      </c>
      <c r="AU162" s="228" t="s">
        <v>89</v>
      </c>
      <c r="AY162" s="14" t="s">
        <v>133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87</v>
      </c>
      <c r="BK162" s="229">
        <f>ROUND(I162*H162,2)</f>
        <v>0</v>
      </c>
      <c r="BL162" s="14" t="s">
        <v>134</v>
      </c>
      <c r="BM162" s="228" t="s">
        <v>377</v>
      </c>
    </row>
    <row r="163" s="2" customFormat="1" ht="21.75" customHeight="1">
      <c r="A163" s="35"/>
      <c r="B163" s="36"/>
      <c r="C163" s="246" t="s">
        <v>222</v>
      </c>
      <c r="D163" s="246" t="s">
        <v>140</v>
      </c>
      <c r="E163" s="247" t="s">
        <v>378</v>
      </c>
      <c r="F163" s="248" t="s">
        <v>379</v>
      </c>
      <c r="G163" s="249" t="s">
        <v>370</v>
      </c>
      <c r="H163" s="250">
        <v>1.2</v>
      </c>
      <c r="I163" s="251"/>
      <c r="J163" s="252">
        <f>ROUND(I163*H163,2)</f>
        <v>0</v>
      </c>
      <c r="K163" s="248" t="s">
        <v>131</v>
      </c>
      <c r="L163" s="41"/>
      <c r="M163" s="253" t="s">
        <v>1</v>
      </c>
      <c r="N163" s="254" t="s">
        <v>44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134</v>
      </c>
      <c r="AT163" s="228" t="s">
        <v>140</v>
      </c>
      <c r="AU163" s="228" t="s">
        <v>89</v>
      </c>
      <c r="AY163" s="14" t="s">
        <v>133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87</v>
      </c>
      <c r="BK163" s="229">
        <f>ROUND(I163*H163,2)</f>
        <v>0</v>
      </c>
      <c r="BL163" s="14" t="s">
        <v>134</v>
      </c>
      <c r="BM163" s="228" t="s">
        <v>380</v>
      </c>
    </row>
    <row r="164" s="12" customFormat="1" ht="22.8" customHeight="1">
      <c r="A164" s="12"/>
      <c r="B164" s="230"/>
      <c r="C164" s="231"/>
      <c r="D164" s="232" t="s">
        <v>78</v>
      </c>
      <c r="E164" s="244" t="s">
        <v>381</v>
      </c>
      <c r="F164" s="244" t="s">
        <v>382</v>
      </c>
      <c r="G164" s="231"/>
      <c r="H164" s="231"/>
      <c r="I164" s="234"/>
      <c r="J164" s="245">
        <f>BK164</f>
        <v>0</v>
      </c>
      <c r="K164" s="231"/>
      <c r="L164" s="236"/>
      <c r="M164" s="237"/>
      <c r="N164" s="238"/>
      <c r="O164" s="238"/>
      <c r="P164" s="239">
        <f>SUM(P165:P166)</f>
        <v>0</v>
      </c>
      <c r="Q164" s="238"/>
      <c r="R164" s="239">
        <f>SUM(R165:R166)</f>
        <v>0.0023999999999999998</v>
      </c>
      <c r="S164" s="238"/>
      <c r="T164" s="240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41" t="s">
        <v>87</v>
      </c>
      <c r="AT164" s="242" t="s">
        <v>78</v>
      </c>
      <c r="AU164" s="242" t="s">
        <v>87</v>
      </c>
      <c r="AY164" s="241" t="s">
        <v>133</v>
      </c>
      <c r="BK164" s="243">
        <f>SUM(BK165:BK166)</f>
        <v>0</v>
      </c>
    </row>
    <row r="165" s="2" customFormat="1" ht="16.5" customHeight="1">
      <c r="A165" s="35"/>
      <c r="B165" s="36"/>
      <c r="C165" s="246" t="s">
        <v>226</v>
      </c>
      <c r="D165" s="246" t="s">
        <v>140</v>
      </c>
      <c r="E165" s="247" t="s">
        <v>383</v>
      </c>
      <c r="F165" s="248" t="s">
        <v>384</v>
      </c>
      <c r="G165" s="249" t="s">
        <v>370</v>
      </c>
      <c r="H165" s="250">
        <v>4.9989999999999997</v>
      </c>
      <c r="I165" s="251"/>
      <c r="J165" s="252">
        <f>ROUND(I165*H165,2)</f>
        <v>0</v>
      </c>
      <c r="K165" s="248" t="s">
        <v>131</v>
      </c>
      <c r="L165" s="41"/>
      <c r="M165" s="253" t="s">
        <v>1</v>
      </c>
      <c r="N165" s="254" t="s">
        <v>44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134</v>
      </c>
      <c r="AT165" s="228" t="s">
        <v>140</v>
      </c>
      <c r="AU165" s="228" t="s">
        <v>89</v>
      </c>
      <c r="AY165" s="14" t="s">
        <v>133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87</v>
      </c>
      <c r="BK165" s="229">
        <f>ROUND(I165*H165,2)</f>
        <v>0</v>
      </c>
      <c r="BL165" s="14" t="s">
        <v>134</v>
      </c>
      <c r="BM165" s="228" t="s">
        <v>385</v>
      </c>
    </row>
    <row r="166" s="2" customFormat="1" ht="16.5" customHeight="1">
      <c r="A166" s="35"/>
      <c r="B166" s="36"/>
      <c r="C166" s="216" t="s">
        <v>386</v>
      </c>
      <c r="D166" s="216" t="s">
        <v>127</v>
      </c>
      <c r="E166" s="217" t="s">
        <v>387</v>
      </c>
      <c r="F166" s="218" t="s">
        <v>388</v>
      </c>
      <c r="G166" s="219" t="s">
        <v>220</v>
      </c>
      <c r="H166" s="220">
        <v>4</v>
      </c>
      <c r="I166" s="221"/>
      <c r="J166" s="222">
        <f>ROUND(I166*H166,2)</f>
        <v>0</v>
      </c>
      <c r="K166" s="218" t="s">
        <v>131</v>
      </c>
      <c r="L166" s="223"/>
      <c r="M166" s="224" t="s">
        <v>1</v>
      </c>
      <c r="N166" s="225" t="s">
        <v>44</v>
      </c>
      <c r="O166" s="88"/>
      <c r="P166" s="226">
        <f>O166*H166</f>
        <v>0</v>
      </c>
      <c r="Q166" s="226">
        <v>0.00059999999999999995</v>
      </c>
      <c r="R166" s="226">
        <f>Q166*H166</f>
        <v>0.0023999999999999998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132</v>
      </c>
      <c r="AT166" s="228" t="s">
        <v>127</v>
      </c>
      <c r="AU166" s="228" t="s">
        <v>89</v>
      </c>
      <c r="AY166" s="14" t="s">
        <v>133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87</v>
      </c>
      <c r="BK166" s="229">
        <f>ROUND(I166*H166,2)</f>
        <v>0</v>
      </c>
      <c r="BL166" s="14" t="s">
        <v>134</v>
      </c>
      <c r="BM166" s="228" t="s">
        <v>389</v>
      </c>
    </row>
    <row r="167" s="12" customFormat="1" ht="25.92" customHeight="1">
      <c r="A167" s="12"/>
      <c r="B167" s="230"/>
      <c r="C167" s="231"/>
      <c r="D167" s="232" t="s">
        <v>78</v>
      </c>
      <c r="E167" s="233" t="s">
        <v>390</v>
      </c>
      <c r="F167" s="233" t="s">
        <v>391</v>
      </c>
      <c r="G167" s="231"/>
      <c r="H167" s="231"/>
      <c r="I167" s="234"/>
      <c r="J167" s="235">
        <f>BK167</f>
        <v>0</v>
      </c>
      <c r="K167" s="231"/>
      <c r="L167" s="236"/>
      <c r="M167" s="237"/>
      <c r="N167" s="238"/>
      <c r="O167" s="238"/>
      <c r="P167" s="239">
        <f>P168+P185+P189+P192</f>
        <v>0</v>
      </c>
      <c r="Q167" s="238"/>
      <c r="R167" s="239">
        <f>R168+R185+R189+R192</f>
        <v>10.204227000000001</v>
      </c>
      <c r="S167" s="238"/>
      <c r="T167" s="240">
        <f>T168+T185+T189+T192</f>
        <v>2.3413086999999999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41" t="s">
        <v>89</v>
      </c>
      <c r="AT167" s="242" t="s">
        <v>78</v>
      </c>
      <c r="AU167" s="242" t="s">
        <v>79</v>
      </c>
      <c r="AY167" s="241" t="s">
        <v>133</v>
      </c>
      <c r="BK167" s="243">
        <f>BK168+BK185+BK189+BK192</f>
        <v>0</v>
      </c>
    </row>
    <row r="168" s="12" customFormat="1" ht="22.8" customHeight="1">
      <c r="A168" s="12"/>
      <c r="B168" s="230"/>
      <c r="C168" s="231"/>
      <c r="D168" s="232" t="s">
        <v>78</v>
      </c>
      <c r="E168" s="244" t="s">
        <v>392</v>
      </c>
      <c r="F168" s="244" t="s">
        <v>393</v>
      </c>
      <c r="G168" s="231"/>
      <c r="H168" s="231"/>
      <c r="I168" s="234"/>
      <c r="J168" s="245">
        <f>BK168</f>
        <v>0</v>
      </c>
      <c r="K168" s="231"/>
      <c r="L168" s="236"/>
      <c r="M168" s="237"/>
      <c r="N168" s="238"/>
      <c r="O168" s="238"/>
      <c r="P168" s="239">
        <f>SUM(P169:P184)</f>
        <v>0</v>
      </c>
      <c r="Q168" s="238"/>
      <c r="R168" s="239">
        <f>SUM(R169:R184)</f>
        <v>9.6436070000000012</v>
      </c>
      <c r="S168" s="238"/>
      <c r="T168" s="240">
        <f>SUM(T169:T184)</f>
        <v>2.3413086999999999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41" t="s">
        <v>89</v>
      </c>
      <c r="AT168" s="242" t="s">
        <v>78</v>
      </c>
      <c r="AU168" s="242" t="s">
        <v>87</v>
      </c>
      <c r="AY168" s="241" t="s">
        <v>133</v>
      </c>
      <c r="BK168" s="243">
        <f>SUM(BK169:BK184)</f>
        <v>0</v>
      </c>
    </row>
    <row r="169" s="2" customFormat="1" ht="21.75" customHeight="1">
      <c r="A169" s="35"/>
      <c r="B169" s="36"/>
      <c r="C169" s="246" t="s">
        <v>7</v>
      </c>
      <c r="D169" s="246" t="s">
        <v>140</v>
      </c>
      <c r="E169" s="247" t="s">
        <v>394</v>
      </c>
      <c r="F169" s="248" t="s">
        <v>395</v>
      </c>
      <c r="G169" s="249" t="s">
        <v>220</v>
      </c>
      <c r="H169" s="250">
        <v>162.5</v>
      </c>
      <c r="I169" s="251"/>
      <c r="J169" s="252">
        <f>ROUND(I169*H169,2)</f>
        <v>0</v>
      </c>
      <c r="K169" s="248" t="s">
        <v>131</v>
      </c>
      <c r="L169" s="41"/>
      <c r="M169" s="253" t="s">
        <v>1</v>
      </c>
      <c r="N169" s="254" t="s">
        <v>44</v>
      </c>
      <c r="O169" s="88"/>
      <c r="P169" s="226">
        <f>O169*H169</f>
        <v>0</v>
      </c>
      <c r="Q169" s="226">
        <v>0.01379</v>
      </c>
      <c r="R169" s="226">
        <f>Q169*H169</f>
        <v>2.240875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162</v>
      </c>
      <c r="AT169" s="228" t="s">
        <v>140</v>
      </c>
      <c r="AU169" s="228" t="s">
        <v>89</v>
      </c>
      <c r="AY169" s="14" t="s">
        <v>133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87</v>
      </c>
      <c r="BK169" s="229">
        <f>ROUND(I169*H169,2)</f>
        <v>0</v>
      </c>
      <c r="BL169" s="14" t="s">
        <v>162</v>
      </c>
      <c r="BM169" s="228" t="s">
        <v>396</v>
      </c>
    </row>
    <row r="170" s="2" customFormat="1" ht="16.5" customHeight="1">
      <c r="A170" s="35"/>
      <c r="B170" s="36"/>
      <c r="C170" s="246" t="s">
        <v>397</v>
      </c>
      <c r="D170" s="246" t="s">
        <v>140</v>
      </c>
      <c r="E170" s="247" t="s">
        <v>398</v>
      </c>
      <c r="F170" s="248" t="s">
        <v>399</v>
      </c>
      <c r="G170" s="249" t="s">
        <v>220</v>
      </c>
      <c r="H170" s="250">
        <v>552</v>
      </c>
      <c r="I170" s="251"/>
      <c r="J170" s="252">
        <f>ROUND(I170*H170,2)</f>
        <v>0</v>
      </c>
      <c r="K170" s="248" t="s">
        <v>131</v>
      </c>
      <c r="L170" s="41"/>
      <c r="M170" s="253" t="s">
        <v>1</v>
      </c>
      <c r="N170" s="254" t="s">
        <v>44</v>
      </c>
      <c r="O170" s="88"/>
      <c r="P170" s="226">
        <f>O170*H170</f>
        <v>0</v>
      </c>
      <c r="Q170" s="226">
        <v>0.00040999999999999999</v>
      </c>
      <c r="R170" s="226">
        <f>Q170*H170</f>
        <v>0.22631999999999999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162</v>
      </c>
      <c r="AT170" s="228" t="s">
        <v>140</v>
      </c>
      <c r="AU170" s="228" t="s">
        <v>89</v>
      </c>
      <c r="AY170" s="14" t="s">
        <v>133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87</v>
      </c>
      <c r="BK170" s="229">
        <f>ROUND(I170*H170,2)</f>
        <v>0</v>
      </c>
      <c r="BL170" s="14" t="s">
        <v>162</v>
      </c>
      <c r="BM170" s="228" t="s">
        <v>400</v>
      </c>
    </row>
    <row r="171" s="2" customFormat="1" ht="16.5" customHeight="1">
      <c r="A171" s="35"/>
      <c r="B171" s="36"/>
      <c r="C171" s="216" t="s">
        <v>144</v>
      </c>
      <c r="D171" s="216" t="s">
        <v>127</v>
      </c>
      <c r="E171" s="217" t="s">
        <v>401</v>
      </c>
      <c r="F171" s="218" t="s">
        <v>402</v>
      </c>
      <c r="G171" s="219" t="s">
        <v>220</v>
      </c>
      <c r="H171" s="220">
        <v>579.60000000000002</v>
      </c>
      <c r="I171" s="221"/>
      <c r="J171" s="222">
        <f>ROUND(I171*H171,2)</f>
        <v>0</v>
      </c>
      <c r="K171" s="218" t="s">
        <v>131</v>
      </c>
      <c r="L171" s="223"/>
      <c r="M171" s="224" t="s">
        <v>1</v>
      </c>
      <c r="N171" s="225" t="s">
        <v>44</v>
      </c>
      <c r="O171" s="88"/>
      <c r="P171" s="226">
        <f>O171*H171</f>
        <v>0</v>
      </c>
      <c r="Q171" s="226">
        <v>0.0089999999999999993</v>
      </c>
      <c r="R171" s="226">
        <f>Q171*H171</f>
        <v>5.2164000000000001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213</v>
      </c>
      <c r="AT171" s="228" t="s">
        <v>127</v>
      </c>
      <c r="AU171" s="228" t="s">
        <v>89</v>
      </c>
      <c r="AY171" s="14" t="s">
        <v>133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87</v>
      </c>
      <c r="BK171" s="229">
        <f>ROUND(I171*H171,2)</f>
        <v>0</v>
      </c>
      <c r="BL171" s="14" t="s">
        <v>162</v>
      </c>
      <c r="BM171" s="228" t="s">
        <v>403</v>
      </c>
    </row>
    <row r="172" s="2" customFormat="1" ht="21.75" customHeight="1">
      <c r="A172" s="35"/>
      <c r="B172" s="36"/>
      <c r="C172" s="246" t="s">
        <v>148</v>
      </c>
      <c r="D172" s="246" t="s">
        <v>140</v>
      </c>
      <c r="E172" s="247" t="s">
        <v>404</v>
      </c>
      <c r="F172" s="248" t="s">
        <v>405</v>
      </c>
      <c r="G172" s="249" t="s">
        <v>220</v>
      </c>
      <c r="H172" s="250">
        <v>139.88</v>
      </c>
      <c r="I172" s="251"/>
      <c r="J172" s="252">
        <f>ROUND(I172*H172,2)</f>
        <v>0</v>
      </c>
      <c r="K172" s="248" t="s">
        <v>131</v>
      </c>
      <c r="L172" s="41"/>
      <c r="M172" s="253" t="s">
        <v>1</v>
      </c>
      <c r="N172" s="254" t="s">
        <v>44</v>
      </c>
      <c r="O172" s="88"/>
      <c r="P172" s="226">
        <f>O172*H172</f>
        <v>0</v>
      </c>
      <c r="Q172" s="226">
        <v>0.00125</v>
      </c>
      <c r="R172" s="226">
        <f>Q172*H172</f>
        <v>0.17485000000000001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162</v>
      </c>
      <c r="AT172" s="228" t="s">
        <v>140</v>
      </c>
      <c r="AU172" s="228" t="s">
        <v>89</v>
      </c>
      <c r="AY172" s="14" t="s">
        <v>133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87</v>
      </c>
      <c r="BK172" s="229">
        <f>ROUND(I172*H172,2)</f>
        <v>0</v>
      </c>
      <c r="BL172" s="14" t="s">
        <v>162</v>
      </c>
      <c r="BM172" s="228" t="s">
        <v>406</v>
      </c>
    </row>
    <row r="173" s="2" customFormat="1" ht="21.75" customHeight="1">
      <c r="A173" s="35"/>
      <c r="B173" s="36"/>
      <c r="C173" s="216" t="s">
        <v>152</v>
      </c>
      <c r="D173" s="216" t="s">
        <v>127</v>
      </c>
      <c r="E173" s="217" t="s">
        <v>407</v>
      </c>
      <c r="F173" s="218" t="s">
        <v>408</v>
      </c>
      <c r="G173" s="219" t="s">
        <v>220</v>
      </c>
      <c r="H173" s="220">
        <v>146.874</v>
      </c>
      <c r="I173" s="221"/>
      <c r="J173" s="222">
        <f>ROUND(I173*H173,2)</f>
        <v>0</v>
      </c>
      <c r="K173" s="218" t="s">
        <v>131</v>
      </c>
      <c r="L173" s="223"/>
      <c r="M173" s="224" t="s">
        <v>1</v>
      </c>
      <c r="N173" s="225" t="s">
        <v>44</v>
      </c>
      <c r="O173" s="88"/>
      <c r="P173" s="226">
        <f>O173*H173</f>
        <v>0</v>
      </c>
      <c r="Q173" s="226">
        <v>0.0080000000000000002</v>
      </c>
      <c r="R173" s="226">
        <f>Q173*H173</f>
        <v>1.174992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213</v>
      </c>
      <c r="AT173" s="228" t="s">
        <v>127</v>
      </c>
      <c r="AU173" s="228" t="s">
        <v>89</v>
      </c>
      <c r="AY173" s="14" t="s">
        <v>133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87</v>
      </c>
      <c r="BK173" s="229">
        <f>ROUND(I173*H173,2)</f>
        <v>0</v>
      </c>
      <c r="BL173" s="14" t="s">
        <v>162</v>
      </c>
      <c r="BM173" s="228" t="s">
        <v>409</v>
      </c>
    </row>
    <row r="174" s="2" customFormat="1" ht="21.75" customHeight="1">
      <c r="A174" s="35"/>
      <c r="B174" s="36"/>
      <c r="C174" s="246" t="s">
        <v>156</v>
      </c>
      <c r="D174" s="246" t="s">
        <v>140</v>
      </c>
      <c r="E174" s="247" t="s">
        <v>410</v>
      </c>
      <c r="F174" s="248" t="s">
        <v>411</v>
      </c>
      <c r="G174" s="249" t="s">
        <v>220</v>
      </c>
      <c r="H174" s="250">
        <v>114.13</v>
      </c>
      <c r="I174" s="251"/>
      <c r="J174" s="252">
        <f>ROUND(I174*H174,2)</f>
        <v>0</v>
      </c>
      <c r="K174" s="248" t="s">
        <v>131</v>
      </c>
      <c r="L174" s="41"/>
      <c r="M174" s="253" t="s">
        <v>1</v>
      </c>
      <c r="N174" s="254" t="s">
        <v>44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0.010489999999999999</v>
      </c>
      <c r="T174" s="227">
        <f>S174*H174</f>
        <v>1.1972236999999999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162</v>
      </c>
      <c r="AT174" s="228" t="s">
        <v>140</v>
      </c>
      <c r="AU174" s="228" t="s">
        <v>89</v>
      </c>
      <c r="AY174" s="14" t="s">
        <v>133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87</v>
      </c>
      <c r="BK174" s="229">
        <f>ROUND(I174*H174,2)</f>
        <v>0</v>
      </c>
      <c r="BL174" s="14" t="s">
        <v>162</v>
      </c>
      <c r="BM174" s="228" t="s">
        <v>412</v>
      </c>
    </row>
    <row r="175" s="2" customFormat="1" ht="16.5" customHeight="1">
      <c r="A175" s="35"/>
      <c r="B175" s="36"/>
      <c r="C175" s="246" t="s">
        <v>275</v>
      </c>
      <c r="D175" s="246" t="s">
        <v>140</v>
      </c>
      <c r="E175" s="247" t="s">
        <v>413</v>
      </c>
      <c r="F175" s="248" t="s">
        <v>414</v>
      </c>
      <c r="G175" s="249" t="s">
        <v>220</v>
      </c>
      <c r="H175" s="250">
        <v>86.040000000000006</v>
      </c>
      <c r="I175" s="251"/>
      <c r="J175" s="252">
        <f>ROUND(I175*H175,2)</f>
        <v>0</v>
      </c>
      <c r="K175" s="248" t="s">
        <v>131</v>
      </c>
      <c r="L175" s="41"/>
      <c r="M175" s="253" t="s">
        <v>1</v>
      </c>
      <c r="N175" s="254" t="s">
        <v>44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0.0080000000000000002</v>
      </c>
      <c r="T175" s="227">
        <f>S175*H175</f>
        <v>0.68832000000000004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162</v>
      </c>
      <c r="AT175" s="228" t="s">
        <v>140</v>
      </c>
      <c r="AU175" s="228" t="s">
        <v>89</v>
      </c>
      <c r="AY175" s="14" t="s">
        <v>133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87</v>
      </c>
      <c r="BK175" s="229">
        <f>ROUND(I175*H175,2)</f>
        <v>0</v>
      </c>
      <c r="BL175" s="14" t="s">
        <v>162</v>
      </c>
      <c r="BM175" s="228" t="s">
        <v>415</v>
      </c>
    </row>
    <row r="176" s="2" customFormat="1" ht="21.75" customHeight="1">
      <c r="A176" s="35"/>
      <c r="B176" s="36"/>
      <c r="C176" s="246" t="s">
        <v>279</v>
      </c>
      <c r="D176" s="246" t="s">
        <v>140</v>
      </c>
      <c r="E176" s="247" t="s">
        <v>416</v>
      </c>
      <c r="F176" s="248" t="s">
        <v>417</v>
      </c>
      <c r="G176" s="249" t="s">
        <v>220</v>
      </c>
      <c r="H176" s="250">
        <v>33</v>
      </c>
      <c r="I176" s="251"/>
      <c r="J176" s="252">
        <f>ROUND(I176*H176,2)</f>
        <v>0</v>
      </c>
      <c r="K176" s="248" t="s">
        <v>418</v>
      </c>
      <c r="L176" s="41"/>
      <c r="M176" s="253" t="s">
        <v>1</v>
      </c>
      <c r="N176" s="254" t="s">
        <v>44</v>
      </c>
      <c r="O176" s="88"/>
      <c r="P176" s="226">
        <f>O176*H176</f>
        <v>0</v>
      </c>
      <c r="Q176" s="226">
        <v>0.017399999999999999</v>
      </c>
      <c r="R176" s="226">
        <f>Q176*H176</f>
        <v>0.57419999999999993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162</v>
      </c>
      <c r="AT176" s="228" t="s">
        <v>140</v>
      </c>
      <c r="AU176" s="228" t="s">
        <v>89</v>
      </c>
      <c r="AY176" s="14" t="s">
        <v>133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87</v>
      </c>
      <c r="BK176" s="229">
        <f>ROUND(I176*H176,2)</f>
        <v>0</v>
      </c>
      <c r="BL176" s="14" t="s">
        <v>162</v>
      </c>
      <c r="BM176" s="228" t="s">
        <v>419</v>
      </c>
    </row>
    <row r="177" s="2" customFormat="1" ht="21.75" customHeight="1">
      <c r="A177" s="35"/>
      <c r="B177" s="36"/>
      <c r="C177" s="246" t="s">
        <v>286</v>
      </c>
      <c r="D177" s="246" t="s">
        <v>140</v>
      </c>
      <c r="E177" s="247" t="s">
        <v>420</v>
      </c>
      <c r="F177" s="248" t="s">
        <v>421</v>
      </c>
      <c r="G177" s="249" t="s">
        <v>220</v>
      </c>
      <c r="H177" s="250">
        <v>16.5</v>
      </c>
      <c r="I177" s="251"/>
      <c r="J177" s="252">
        <f>ROUND(I177*H177,2)</f>
        <v>0</v>
      </c>
      <c r="K177" s="248" t="s">
        <v>131</v>
      </c>
      <c r="L177" s="41"/>
      <c r="M177" s="253" t="s">
        <v>1</v>
      </c>
      <c r="N177" s="254" t="s">
        <v>44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0.014030000000000001</v>
      </c>
      <c r="T177" s="227">
        <f>S177*H177</f>
        <v>0.23149500000000001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162</v>
      </c>
      <c r="AT177" s="228" t="s">
        <v>140</v>
      </c>
      <c r="AU177" s="228" t="s">
        <v>89</v>
      </c>
      <c r="AY177" s="14" t="s">
        <v>133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87</v>
      </c>
      <c r="BK177" s="229">
        <f>ROUND(I177*H177,2)</f>
        <v>0</v>
      </c>
      <c r="BL177" s="14" t="s">
        <v>162</v>
      </c>
      <c r="BM177" s="228" t="s">
        <v>422</v>
      </c>
    </row>
    <row r="178" s="2" customFormat="1" ht="16.5" customHeight="1">
      <c r="A178" s="35"/>
      <c r="B178" s="36"/>
      <c r="C178" s="246" t="s">
        <v>271</v>
      </c>
      <c r="D178" s="246" t="s">
        <v>140</v>
      </c>
      <c r="E178" s="247" t="s">
        <v>423</v>
      </c>
      <c r="F178" s="248" t="s">
        <v>424</v>
      </c>
      <c r="G178" s="249" t="s">
        <v>130</v>
      </c>
      <c r="H178" s="250">
        <v>11</v>
      </c>
      <c r="I178" s="251"/>
      <c r="J178" s="252">
        <f>ROUND(I178*H178,2)</f>
        <v>0</v>
      </c>
      <c r="K178" s="248" t="s">
        <v>131</v>
      </c>
      <c r="L178" s="41"/>
      <c r="M178" s="253" t="s">
        <v>1</v>
      </c>
      <c r="N178" s="254" t="s">
        <v>44</v>
      </c>
      <c r="O178" s="88"/>
      <c r="P178" s="226">
        <f>O178*H178</f>
        <v>0</v>
      </c>
      <c r="Q178" s="226">
        <v>6.9999999999999994E-05</v>
      </c>
      <c r="R178" s="226">
        <f>Q178*H178</f>
        <v>0.00076999999999999996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162</v>
      </c>
      <c r="AT178" s="228" t="s">
        <v>140</v>
      </c>
      <c r="AU178" s="228" t="s">
        <v>89</v>
      </c>
      <c r="AY178" s="14" t="s">
        <v>133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87</v>
      </c>
      <c r="BK178" s="229">
        <f>ROUND(I178*H178,2)</f>
        <v>0</v>
      </c>
      <c r="BL178" s="14" t="s">
        <v>162</v>
      </c>
      <c r="BM178" s="228" t="s">
        <v>425</v>
      </c>
    </row>
    <row r="179" s="2" customFormat="1" ht="16.5" customHeight="1">
      <c r="A179" s="35"/>
      <c r="B179" s="36"/>
      <c r="C179" s="216" t="s">
        <v>217</v>
      </c>
      <c r="D179" s="216" t="s">
        <v>127</v>
      </c>
      <c r="E179" s="217" t="s">
        <v>426</v>
      </c>
      <c r="F179" s="218" t="s">
        <v>427</v>
      </c>
      <c r="G179" s="219" t="s">
        <v>130</v>
      </c>
      <c r="H179" s="220">
        <v>11</v>
      </c>
      <c r="I179" s="221"/>
      <c r="J179" s="222">
        <f>ROUND(I179*H179,2)</f>
        <v>0</v>
      </c>
      <c r="K179" s="218" t="s">
        <v>131</v>
      </c>
      <c r="L179" s="223"/>
      <c r="M179" s="224" t="s">
        <v>1</v>
      </c>
      <c r="N179" s="225" t="s">
        <v>44</v>
      </c>
      <c r="O179" s="88"/>
      <c r="P179" s="226">
        <f>O179*H179</f>
        <v>0</v>
      </c>
      <c r="Q179" s="226">
        <v>0.0032000000000000002</v>
      </c>
      <c r="R179" s="226">
        <f>Q179*H179</f>
        <v>0.035200000000000002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213</v>
      </c>
      <c r="AT179" s="228" t="s">
        <v>127</v>
      </c>
      <c r="AU179" s="228" t="s">
        <v>89</v>
      </c>
      <c r="AY179" s="14" t="s">
        <v>133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87</v>
      </c>
      <c r="BK179" s="229">
        <f>ROUND(I179*H179,2)</f>
        <v>0</v>
      </c>
      <c r="BL179" s="14" t="s">
        <v>162</v>
      </c>
      <c r="BM179" s="228" t="s">
        <v>428</v>
      </c>
    </row>
    <row r="180" s="2" customFormat="1" ht="16.5" customHeight="1">
      <c r="A180" s="35"/>
      <c r="B180" s="36"/>
      <c r="C180" s="246" t="s">
        <v>213</v>
      </c>
      <c r="D180" s="246" t="s">
        <v>140</v>
      </c>
      <c r="E180" s="247" t="s">
        <v>429</v>
      </c>
      <c r="F180" s="248" t="s">
        <v>430</v>
      </c>
      <c r="G180" s="249" t="s">
        <v>220</v>
      </c>
      <c r="H180" s="250">
        <v>547</v>
      </c>
      <c r="I180" s="251"/>
      <c r="J180" s="252">
        <f>ROUND(I180*H180,2)</f>
        <v>0</v>
      </c>
      <c r="K180" s="248" t="s">
        <v>1</v>
      </c>
      <c r="L180" s="41"/>
      <c r="M180" s="253" t="s">
        <v>1</v>
      </c>
      <c r="N180" s="254" t="s">
        <v>44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0.00040999999999999999</v>
      </c>
      <c r="T180" s="227">
        <f>S180*H180</f>
        <v>0.22427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162</v>
      </c>
      <c r="AT180" s="228" t="s">
        <v>140</v>
      </c>
      <c r="AU180" s="228" t="s">
        <v>89</v>
      </c>
      <c r="AY180" s="14" t="s">
        <v>133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87</v>
      </c>
      <c r="BK180" s="229">
        <f>ROUND(I180*H180,2)</f>
        <v>0</v>
      </c>
      <c r="BL180" s="14" t="s">
        <v>162</v>
      </c>
      <c r="BM180" s="228" t="s">
        <v>431</v>
      </c>
    </row>
    <row r="181" s="2" customFormat="1" ht="44.25" customHeight="1">
      <c r="A181" s="35"/>
      <c r="B181" s="36"/>
      <c r="C181" s="246" t="s">
        <v>230</v>
      </c>
      <c r="D181" s="246" t="s">
        <v>140</v>
      </c>
      <c r="E181" s="247" t="s">
        <v>432</v>
      </c>
      <c r="F181" s="248" t="s">
        <v>433</v>
      </c>
      <c r="G181" s="249" t="s">
        <v>220</v>
      </c>
      <c r="H181" s="250">
        <v>1342</v>
      </c>
      <c r="I181" s="251"/>
      <c r="J181" s="252">
        <f>ROUND(I181*H181,2)</f>
        <v>0</v>
      </c>
      <c r="K181" s="248" t="s">
        <v>1</v>
      </c>
      <c r="L181" s="41"/>
      <c r="M181" s="253" t="s">
        <v>1</v>
      </c>
      <c r="N181" s="254" t="s">
        <v>44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162</v>
      </c>
      <c r="AT181" s="228" t="s">
        <v>140</v>
      </c>
      <c r="AU181" s="228" t="s">
        <v>89</v>
      </c>
      <c r="AY181" s="14" t="s">
        <v>133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87</v>
      </c>
      <c r="BK181" s="229">
        <f>ROUND(I181*H181,2)</f>
        <v>0</v>
      </c>
      <c r="BL181" s="14" t="s">
        <v>162</v>
      </c>
      <c r="BM181" s="228" t="s">
        <v>434</v>
      </c>
    </row>
    <row r="182" s="2" customFormat="1" ht="21.75" customHeight="1">
      <c r="A182" s="35"/>
      <c r="B182" s="36"/>
      <c r="C182" s="246" t="s">
        <v>235</v>
      </c>
      <c r="D182" s="246" t="s">
        <v>140</v>
      </c>
      <c r="E182" s="247" t="s">
        <v>435</v>
      </c>
      <c r="F182" s="248" t="s">
        <v>436</v>
      </c>
      <c r="G182" s="249" t="s">
        <v>220</v>
      </c>
      <c r="H182" s="250">
        <v>6.5</v>
      </c>
      <c r="I182" s="251"/>
      <c r="J182" s="252">
        <f>ROUND(I182*H182,2)</f>
        <v>0</v>
      </c>
      <c r="K182" s="248" t="s">
        <v>1</v>
      </c>
      <c r="L182" s="41"/>
      <c r="M182" s="253" t="s">
        <v>1</v>
      </c>
      <c r="N182" s="254" t="s">
        <v>44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162</v>
      </c>
      <c r="AT182" s="228" t="s">
        <v>140</v>
      </c>
      <c r="AU182" s="228" t="s">
        <v>89</v>
      </c>
      <c r="AY182" s="14" t="s">
        <v>133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87</v>
      </c>
      <c r="BK182" s="229">
        <f>ROUND(I182*H182,2)</f>
        <v>0</v>
      </c>
      <c r="BL182" s="14" t="s">
        <v>162</v>
      </c>
      <c r="BM182" s="228" t="s">
        <v>437</v>
      </c>
    </row>
    <row r="183" s="2" customFormat="1" ht="21.75" customHeight="1">
      <c r="A183" s="35"/>
      <c r="B183" s="36"/>
      <c r="C183" s="246" t="s">
        <v>239</v>
      </c>
      <c r="D183" s="246" t="s">
        <v>140</v>
      </c>
      <c r="E183" s="247" t="s">
        <v>438</v>
      </c>
      <c r="F183" s="248" t="s">
        <v>439</v>
      </c>
      <c r="G183" s="249" t="s">
        <v>220</v>
      </c>
      <c r="H183" s="250">
        <v>138</v>
      </c>
      <c r="I183" s="251"/>
      <c r="J183" s="252">
        <f>ROUND(I183*H183,2)</f>
        <v>0</v>
      </c>
      <c r="K183" s="248" t="s">
        <v>1</v>
      </c>
      <c r="L183" s="41"/>
      <c r="M183" s="253" t="s">
        <v>1</v>
      </c>
      <c r="N183" s="254" t="s">
        <v>44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162</v>
      </c>
      <c r="AT183" s="228" t="s">
        <v>140</v>
      </c>
      <c r="AU183" s="228" t="s">
        <v>89</v>
      </c>
      <c r="AY183" s="14" t="s">
        <v>133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87</v>
      </c>
      <c r="BK183" s="229">
        <f>ROUND(I183*H183,2)</f>
        <v>0</v>
      </c>
      <c r="BL183" s="14" t="s">
        <v>162</v>
      </c>
      <c r="BM183" s="228" t="s">
        <v>440</v>
      </c>
    </row>
    <row r="184" s="2" customFormat="1" ht="21.75" customHeight="1">
      <c r="A184" s="35"/>
      <c r="B184" s="36"/>
      <c r="C184" s="246" t="s">
        <v>243</v>
      </c>
      <c r="D184" s="246" t="s">
        <v>140</v>
      </c>
      <c r="E184" s="247" t="s">
        <v>441</v>
      </c>
      <c r="F184" s="248" t="s">
        <v>442</v>
      </c>
      <c r="G184" s="249" t="s">
        <v>370</v>
      </c>
      <c r="H184" s="250">
        <v>9.6440000000000001</v>
      </c>
      <c r="I184" s="251"/>
      <c r="J184" s="252">
        <f>ROUND(I184*H184,2)</f>
        <v>0</v>
      </c>
      <c r="K184" s="248" t="s">
        <v>131</v>
      </c>
      <c r="L184" s="41"/>
      <c r="M184" s="253" t="s">
        <v>1</v>
      </c>
      <c r="N184" s="254" t="s">
        <v>44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162</v>
      </c>
      <c r="AT184" s="228" t="s">
        <v>140</v>
      </c>
      <c r="AU184" s="228" t="s">
        <v>89</v>
      </c>
      <c r="AY184" s="14" t="s">
        <v>133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87</v>
      </c>
      <c r="BK184" s="229">
        <f>ROUND(I184*H184,2)</f>
        <v>0</v>
      </c>
      <c r="BL184" s="14" t="s">
        <v>162</v>
      </c>
      <c r="BM184" s="228" t="s">
        <v>443</v>
      </c>
    </row>
    <row r="185" s="12" customFormat="1" ht="22.8" customHeight="1">
      <c r="A185" s="12"/>
      <c r="B185" s="230"/>
      <c r="C185" s="231"/>
      <c r="D185" s="232" t="s">
        <v>78</v>
      </c>
      <c r="E185" s="244" t="s">
        <v>444</v>
      </c>
      <c r="F185" s="244" t="s">
        <v>445</v>
      </c>
      <c r="G185" s="231"/>
      <c r="H185" s="231"/>
      <c r="I185" s="234"/>
      <c r="J185" s="245">
        <f>BK185</f>
        <v>0</v>
      </c>
      <c r="K185" s="231"/>
      <c r="L185" s="236"/>
      <c r="M185" s="237"/>
      <c r="N185" s="238"/>
      <c r="O185" s="238"/>
      <c r="P185" s="239">
        <f>SUM(P186:P188)</f>
        <v>0</v>
      </c>
      <c r="Q185" s="238"/>
      <c r="R185" s="239">
        <f>SUM(R186:R188)</f>
        <v>0.017500000000000002</v>
      </c>
      <c r="S185" s="238"/>
      <c r="T185" s="240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41" t="s">
        <v>89</v>
      </c>
      <c r="AT185" s="242" t="s">
        <v>78</v>
      </c>
      <c r="AU185" s="242" t="s">
        <v>87</v>
      </c>
      <c r="AY185" s="241" t="s">
        <v>133</v>
      </c>
      <c r="BK185" s="243">
        <f>SUM(BK186:BK188)</f>
        <v>0</v>
      </c>
    </row>
    <row r="186" s="2" customFormat="1" ht="21.75" customHeight="1">
      <c r="A186" s="35"/>
      <c r="B186" s="36"/>
      <c r="C186" s="246" t="s">
        <v>251</v>
      </c>
      <c r="D186" s="246" t="s">
        <v>140</v>
      </c>
      <c r="E186" s="247" t="s">
        <v>446</v>
      </c>
      <c r="F186" s="248" t="s">
        <v>447</v>
      </c>
      <c r="G186" s="249" t="s">
        <v>130</v>
      </c>
      <c r="H186" s="250">
        <v>1</v>
      </c>
      <c r="I186" s="251"/>
      <c r="J186" s="252">
        <f>ROUND(I186*H186,2)</f>
        <v>0</v>
      </c>
      <c r="K186" s="248" t="s">
        <v>131</v>
      </c>
      <c r="L186" s="41"/>
      <c r="M186" s="253" t="s">
        <v>1</v>
      </c>
      <c r="N186" s="254" t="s">
        <v>44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162</v>
      </c>
      <c r="AT186" s="228" t="s">
        <v>140</v>
      </c>
      <c r="AU186" s="228" t="s">
        <v>89</v>
      </c>
      <c r="AY186" s="14" t="s">
        <v>133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87</v>
      </c>
      <c r="BK186" s="229">
        <f>ROUND(I186*H186,2)</f>
        <v>0</v>
      </c>
      <c r="BL186" s="14" t="s">
        <v>162</v>
      </c>
      <c r="BM186" s="228" t="s">
        <v>448</v>
      </c>
    </row>
    <row r="187" s="2" customFormat="1" ht="21.75" customHeight="1">
      <c r="A187" s="35"/>
      <c r="B187" s="36"/>
      <c r="C187" s="216" t="s">
        <v>255</v>
      </c>
      <c r="D187" s="216" t="s">
        <v>127</v>
      </c>
      <c r="E187" s="217" t="s">
        <v>449</v>
      </c>
      <c r="F187" s="218" t="s">
        <v>450</v>
      </c>
      <c r="G187" s="219" t="s">
        <v>130</v>
      </c>
      <c r="H187" s="220">
        <v>1</v>
      </c>
      <c r="I187" s="221"/>
      <c r="J187" s="222">
        <f>ROUND(I187*H187,2)</f>
        <v>0</v>
      </c>
      <c r="K187" s="218" t="s">
        <v>131</v>
      </c>
      <c r="L187" s="223"/>
      <c r="M187" s="224" t="s">
        <v>1</v>
      </c>
      <c r="N187" s="225" t="s">
        <v>44</v>
      </c>
      <c r="O187" s="88"/>
      <c r="P187" s="226">
        <f>O187*H187</f>
        <v>0</v>
      </c>
      <c r="Q187" s="226">
        <v>0.017500000000000002</v>
      </c>
      <c r="R187" s="226">
        <f>Q187*H187</f>
        <v>0.017500000000000002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213</v>
      </c>
      <c r="AT187" s="228" t="s">
        <v>127</v>
      </c>
      <c r="AU187" s="228" t="s">
        <v>89</v>
      </c>
      <c r="AY187" s="14" t="s">
        <v>133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87</v>
      </c>
      <c r="BK187" s="229">
        <f>ROUND(I187*H187,2)</f>
        <v>0</v>
      </c>
      <c r="BL187" s="14" t="s">
        <v>162</v>
      </c>
      <c r="BM187" s="228" t="s">
        <v>451</v>
      </c>
    </row>
    <row r="188" s="2" customFormat="1" ht="21.75" customHeight="1">
      <c r="A188" s="35"/>
      <c r="B188" s="36"/>
      <c r="C188" s="246" t="s">
        <v>259</v>
      </c>
      <c r="D188" s="246" t="s">
        <v>140</v>
      </c>
      <c r="E188" s="247" t="s">
        <v>452</v>
      </c>
      <c r="F188" s="248" t="s">
        <v>453</v>
      </c>
      <c r="G188" s="249" t="s">
        <v>370</v>
      </c>
      <c r="H188" s="250">
        <v>0.017999999999999999</v>
      </c>
      <c r="I188" s="251"/>
      <c r="J188" s="252">
        <f>ROUND(I188*H188,2)</f>
        <v>0</v>
      </c>
      <c r="K188" s="248" t="s">
        <v>131</v>
      </c>
      <c r="L188" s="41"/>
      <c r="M188" s="253" t="s">
        <v>1</v>
      </c>
      <c r="N188" s="254" t="s">
        <v>44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162</v>
      </c>
      <c r="AT188" s="228" t="s">
        <v>140</v>
      </c>
      <c r="AU188" s="228" t="s">
        <v>89</v>
      </c>
      <c r="AY188" s="14" t="s">
        <v>133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87</v>
      </c>
      <c r="BK188" s="229">
        <f>ROUND(I188*H188,2)</f>
        <v>0</v>
      </c>
      <c r="BL188" s="14" t="s">
        <v>162</v>
      </c>
      <c r="BM188" s="228" t="s">
        <v>454</v>
      </c>
    </row>
    <row r="189" s="12" customFormat="1" ht="22.8" customHeight="1">
      <c r="A189" s="12"/>
      <c r="B189" s="230"/>
      <c r="C189" s="231"/>
      <c r="D189" s="232" t="s">
        <v>78</v>
      </c>
      <c r="E189" s="244" t="s">
        <v>455</v>
      </c>
      <c r="F189" s="244" t="s">
        <v>456</v>
      </c>
      <c r="G189" s="231"/>
      <c r="H189" s="231"/>
      <c r="I189" s="234"/>
      <c r="J189" s="245">
        <f>BK189</f>
        <v>0</v>
      </c>
      <c r="K189" s="231"/>
      <c r="L189" s="236"/>
      <c r="M189" s="237"/>
      <c r="N189" s="238"/>
      <c r="O189" s="238"/>
      <c r="P189" s="239">
        <f>SUM(P190:P191)</f>
        <v>0</v>
      </c>
      <c r="Q189" s="238"/>
      <c r="R189" s="239">
        <f>SUM(R190:R191)</f>
        <v>0.54312000000000005</v>
      </c>
      <c r="S189" s="238"/>
      <c r="T189" s="240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1" t="s">
        <v>89</v>
      </c>
      <c r="AT189" s="242" t="s">
        <v>78</v>
      </c>
      <c r="AU189" s="242" t="s">
        <v>87</v>
      </c>
      <c r="AY189" s="241" t="s">
        <v>133</v>
      </c>
      <c r="BK189" s="243">
        <f>SUM(BK190:BK191)</f>
        <v>0</v>
      </c>
    </row>
    <row r="190" s="2" customFormat="1" ht="21.75" customHeight="1">
      <c r="A190" s="35"/>
      <c r="B190" s="36"/>
      <c r="C190" s="246" t="s">
        <v>457</v>
      </c>
      <c r="D190" s="246" t="s">
        <v>140</v>
      </c>
      <c r="E190" s="247" t="s">
        <v>458</v>
      </c>
      <c r="F190" s="248" t="s">
        <v>459</v>
      </c>
      <c r="G190" s="249" t="s">
        <v>220</v>
      </c>
      <c r="H190" s="250">
        <v>1131.5</v>
      </c>
      <c r="I190" s="251"/>
      <c r="J190" s="252">
        <f>ROUND(I190*H190,2)</f>
        <v>0</v>
      </c>
      <c r="K190" s="248" t="s">
        <v>131</v>
      </c>
      <c r="L190" s="41"/>
      <c r="M190" s="253" t="s">
        <v>1</v>
      </c>
      <c r="N190" s="254" t="s">
        <v>44</v>
      </c>
      <c r="O190" s="88"/>
      <c r="P190" s="226">
        <f>O190*H190</f>
        <v>0</v>
      </c>
      <c r="Q190" s="226">
        <v>0.00020000000000000001</v>
      </c>
      <c r="R190" s="226">
        <f>Q190*H190</f>
        <v>0.2263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162</v>
      </c>
      <c r="AT190" s="228" t="s">
        <v>140</v>
      </c>
      <c r="AU190" s="228" t="s">
        <v>89</v>
      </c>
      <c r="AY190" s="14" t="s">
        <v>133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87</v>
      </c>
      <c r="BK190" s="229">
        <f>ROUND(I190*H190,2)</f>
        <v>0</v>
      </c>
      <c r="BL190" s="14" t="s">
        <v>162</v>
      </c>
      <c r="BM190" s="228" t="s">
        <v>460</v>
      </c>
    </row>
    <row r="191" s="2" customFormat="1" ht="21.75" customHeight="1">
      <c r="A191" s="35"/>
      <c r="B191" s="36"/>
      <c r="C191" s="246" t="s">
        <v>461</v>
      </c>
      <c r="D191" s="246" t="s">
        <v>140</v>
      </c>
      <c r="E191" s="247" t="s">
        <v>462</v>
      </c>
      <c r="F191" s="248" t="s">
        <v>463</v>
      </c>
      <c r="G191" s="249" t="s">
        <v>220</v>
      </c>
      <c r="H191" s="250">
        <v>1131.5</v>
      </c>
      <c r="I191" s="251"/>
      <c r="J191" s="252">
        <f>ROUND(I191*H191,2)</f>
        <v>0</v>
      </c>
      <c r="K191" s="248" t="s">
        <v>131</v>
      </c>
      <c r="L191" s="41"/>
      <c r="M191" s="253" t="s">
        <v>1</v>
      </c>
      <c r="N191" s="254" t="s">
        <v>44</v>
      </c>
      <c r="O191" s="88"/>
      <c r="P191" s="226">
        <f>O191*H191</f>
        <v>0</v>
      </c>
      <c r="Q191" s="226">
        <v>0.00027999999999999998</v>
      </c>
      <c r="R191" s="226">
        <f>Q191*H191</f>
        <v>0.31681999999999999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162</v>
      </c>
      <c r="AT191" s="228" t="s">
        <v>140</v>
      </c>
      <c r="AU191" s="228" t="s">
        <v>89</v>
      </c>
      <c r="AY191" s="14" t="s">
        <v>133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87</v>
      </c>
      <c r="BK191" s="229">
        <f>ROUND(I191*H191,2)</f>
        <v>0</v>
      </c>
      <c r="BL191" s="14" t="s">
        <v>162</v>
      </c>
      <c r="BM191" s="228" t="s">
        <v>464</v>
      </c>
    </row>
    <row r="192" s="12" customFormat="1" ht="22.8" customHeight="1">
      <c r="A192" s="12"/>
      <c r="B192" s="230"/>
      <c r="C192" s="231"/>
      <c r="D192" s="232" t="s">
        <v>78</v>
      </c>
      <c r="E192" s="244" t="s">
        <v>465</v>
      </c>
      <c r="F192" s="244" t="s">
        <v>466</v>
      </c>
      <c r="G192" s="231"/>
      <c r="H192" s="231"/>
      <c r="I192" s="234"/>
      <c r="J192" s="245">
        <f>BK192</f>
        <v>0</v>
      </c>
      <c r="K192" s="231"/>
      <c r="L192" s="236"/>
      <c r="M192" s="237"/>
      <c r="N192" s="238"/>
      <c r="O192" s="238"/>
      <c r="P192" s="239">
        <f>P193</f>
        <v>0</v>
      </c>
      <c r="Q192" s="238"/>
      <c r="R192" s="239">
        <f>R193</f>
        <v>0</v>
      </c>
      <c r="S192" s="238"/>
      <c r="T192" s="240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1" t="s">
        <v>89</v>
      </c>
      <c r="AT192" s="242" t="s">
        <v>78</v>
      </c>
      <c r="AU192" s="242" t="s">
        <v>87</v>
      </c>
      <c r="AY192" s="241" t="s">
        <v>133</v>
      </c>
      <c r="BK192" s="243">
        <f>BK193</f>
        <v>0</v>
      </c>
    </row>
    <row r="193" s="2" customFormat="1" ht="16.5" customHeight="1">
      <c r="A193" s="35"/>
      <c r="B193" s="36"/>
      <c r="C193" s="246" t="s">
        <v>467</v>
      </c>
      <c r="D193" s="246" t="s">
        <v>140</v>
      </c>
      <c r="E193" s="247" t="s">
        <v>468</v>
      </c>
      <c r="F193" s="248" t="s">
        <v>469</v>
      </c>
      <c r="G193" s="249" t="s">
        <v>220</v>
      </c>
      <c r="H193" s="250">
        <v>4</v>
      </c>
      <c r="I193" s="251"/>
      <c r="J193" s="252">
        <f>ROUND(I193*H193,2)</f>
        <v>0</v>
      </c>
      <c r="K193" s="248" t="s">
        <v>131</v>
      </c>
      <c r="L193" s="41"/>
      <c r="M193" s="255" t="s">
        <v>1</v>
      </c>
      <c r="N193" s="256" t="s">
        <v>44</v>
      </c>
      <c r="O193" s="257"/>
      <c r="P193" s="258">
        <f>O193*H193</f>
        <v>0</v>
      </c>
      <c r="Q193" s="258">
        <v>0</v>
      </c>
      <c r="R193" s="258">
        <f>Q193*H193</f>
        <v>0</v>
      </c>
      <c r="S193" s="258">
        <v>0</v>
      </c>
      <c r="T193" s="25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162</v>
      </c>
      <c r="AT193" s="228" t="s">
        <v>140</v>
      </c>
      <c r="AU193" s="228" t="s">
        <v>89</v>
      </c>
      <c r="AY193" s="14" t="s">
        <v>133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87</v>
      </c>
      <c r="BK193" s="229">
        <f>ROUND(I193*H193,2)</f>
        <v>0</v>
      </c>
      <c r="BL193" s="14" t="s">
        <v>162</v>
      </c>
      <c r="BM193" s="228" t="s">
        <v>470</v>
      </c>
    </row>
    <row r="194" s="2" customFormat="1" ht="6.96" customHeight="1">
      <c r="A194" s="35"/>
      <c r="B194" s="63"/>
      <c r="C194" s="64"/>
      <c r="D194" s="64"/>
      <c r="E194" s="64"/>
      <c r="F194" s="64"/>
      <c r="G194" s="64"/>
      <c r="H194" s="64"/>
      <c r="I194" s="180"/>
      <c r="J194" s="64"/>
      <c r="K194" s="64"/>
      <c r="L194" s="41"/>
      <c r="M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</row>
  </sheetData>
  <sheetProtection sheet="1" autoFilter="0" formatColumns="0" formatRows="0" objects="1" scenarios="1" spinCount="100000" saltValue="fqfIZldaVDQtpbhhuJIcQLU+kh9+nq9bUx072v4FD1pitYIzb7eIPdsaszygKzq53neadxRLJuFDgnCOGuEmFg==" hashValue="ejgGjntRqREyJJejIKcuspl3t5N6KRp/k7tWEzd58ZJxmCoWvgD75wgn3iqrDGJ2KFFu5+oZ1mx9nujjph7rQQ==" algorithmName="SHA-512" password="CC35"/>
  <autoFilter ref="C132:K193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89</v>
      </c>
    </row>
    <row r="4" s="1" customFormat="1" ht="24.96" customHeight="1">
      <c r="B4" s="17"/>
      <c r="D4" s="137" t="s">
        <v>102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3.25" customHeight="1">
      <c r="B7" s="17"/>
      <c r="E7" s="140" t="str">
        <f>'Rekapitulace stavby'!K6</f>
        <v>Oprava zastřešení nástupišť žst. Ostrava hlavní nádraží – Oprava osvětlení veřejně přístupových prostor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103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471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29. 6. 2020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>70994234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>Správa železnic, státní organizace</v>
      </c>
      <c r="F15" s="35"/>
      <c r="G15" s="35"/>
      <c r="H15" s="35"/>
      <c r="I15" s="144" t="s">
        <v>28</v>
      </c>
      <c r="J15" s="143" t="str">
        <f>IF('Rekapitulace stavby'!AN11="","",'Rekapitulace stavby'!AN11)</f>
        <v>CZ 70994234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44" t="s">
        <v>25</v>
      </c>
      <c r="J20" s="143" t="s">
        <v>472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473</v>
      </c>
      <c r="F21" s="35"/>
      <c r="G21" s="35"/>
      <c r="H21" s="35"/>
      <c r="I21" s="144" t="s">
        <v>28</v>
      </c>
      <c r="J21" s="143" t="s">
        <v>37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474</v>
      </c>
      <c r="F24" s="35"/>
      <c r="G24" s="35"/>
      <c r="H24" s="35"/>
      <c r="I24" s="144" t="s">
        <v>28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38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39</v>
      </c>
      <c r="E30" s="35"/>
      <c r="F30" s="35"/>
      <c r="G30" s="35"/>
      <c r="H30" s="35"/>
      <c r="I30" s="141"/>
      <c r="J30" s="154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41</v>
      </c>
      <c r="G32" s="35"/>
      <c r="H32" s="35"/>
      <c r="I32" s="156" t="s">
        <v>40</v>
      </c>
      <c r="J32" s="155" t="s">
        <v>42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43</v>
      </c>
      <c r="E33" s="139" t="s">
        <v>44</v>
      </c>
      <c r="F33" s="158">
        <f>ROUND((SUM(BE121:BE232)),  2)</f>
        <v>0</v>
      </c>
      <c r="G33" s="35"/>
      <c r="H33" s="35"/>
      <c r="I33" s="159">
        <v>0.20999999999999999</v>
      </c>
      <c r="J33" s="158">
        <f>ROUND(((SUM(BE121:BE232))*I33),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45</v>
      </c>
      <c r="F34" s="158">
        <f>ROUND((SUM(BF121:BF232)),  2)</f>
        <v>0</v>
      </c>
      <c r="G34" s="35"/>
      <c r="H34" s="35"/>
      <c r="I34" s="159">
        <v>0.14999999999999999</v>
      </c>
      <c r="J34" s="158">
        <f>ROUND(((SUM(BF121:BF232))*I34),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46</v>
      </c>
      <c r="F35" s="158">
        <f>ROUND((SUM(BG121:BG232)),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47</v>
      </c>
      <c r="F36" s="158">
        <f>ROUND((SUM(BH121:BH232)),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48</v>
      </c>
      <c r="F37" s="158">
        <f>ROUND((SUM(BI121:BI232)),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49</v>
      </c>
      <c r="E39" s="162"/>
      <c r="F39" s="162"/>
      <c r="G39" s="163" t="s">
        <v>50</v>
      </c>
      <c r="H39" s="164" t="s">
        <v>51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52</v>
      </c>
      <c r="E50" s="169"/>
      <c r="F50" s="169"/>
      <c r="G50" s="168" t="s">
        <v>53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4"/>
      <c r="J61" s="175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56</v>
      </c>
      <c r="E65" s="176"/>
      <c r="F65" s="176"/>
      <c r="G65" s="168" t="s">
        <v>57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4"/>
      <c r="J76" s="175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4" t="str">
        <f>E7</f>
        <v>Oprava zastřešení nástupišť žst. Ostrava hlavní nádraží – Oprava osvětlení veřejně přístupových prostor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Oprava osvětlení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29. 6. 2020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</v>
      </c>
      <c r="G91" s="37"/>
      <c r="H91" s="37"/>
      <c r="I91" s="144" t="s">
        <v>32</v>
      </c>
      <c r="J91" s="33" t="str">
        <f>E21</f>
        <v>SUDOP Brno spol. s 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Vojtěch Popelář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107</v>
      </c>
      <c r="D94" s="186"/>
      <c r="E94" s="186"/>
      <c r="F94" s="186"/>
      <c r="G94" s="186"/>
      <c r="H94" s="186"/>
      <c r="I94" s="187"/>
      <c r="J94" s="188" t="s">
        <v>108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109</v>
      </c>
      <c r="D96" s="37"/>
      <c r="E96" s="37"/>
      <c r="F96" s="37"/>
      <c r="G96" s="37"/>
      <c r="H96" s="37"/>
      <c r="I96" s="141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90"/>
      <c r="C97" s="191"/>
      <c r="D97" s="192" t="s">
        <v>111</v>
      </c>
      <c r="E97" s="193"/>
      <c r="F97" s="193"/>
      <c r="G97" s="193"/>
      <c r="H97" s="193"/>
      <c r="I97" s="194"/>
      <c r="J97" s="195">
        <f>J173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475</v>
      </c>
      <c r="E98" s="200"/>
      <c r="F98" s="200"/>
      <c r="G98" s="200"/>
      <c r="H98" s="200"/>
      <c r="I98" s="201"/>
      <c r="J98" s="202">
        <f>J174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112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298</v>
      </c>
      <c r="E100" s="200"/>
      <c r="F100" s="200"/>
      <c r="G100" s="200"/>
      <c r="H100" s="200"/>
      <c r="I100" s="201"/>
      <c r="J100" s="202">
        <f>J179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0"/>
      <c r="C101" s="191"/>
      <c r="D101" s="192" t="s">
        <v>113</v>
      </c>
      <c r="E101" s="193"/>
      <c r="F101" s="193"/>
      <c r="G101" s="193"/>
      <c r="H101" s="193"/>
      <c r="I101" s="194"/>
      <c r="J101" s="195">
        <f>J181</f>
        <v>0</v>
      </c>
      <c r="K101" s="191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41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80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83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114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3.25" customHeight="1">
      <c r="A111" s="35"/>
      <c r="B111" s="36"/>
      <c r="C111" s="37"/>
      <c r="D111" s="37"/>
      <c r="E111" s="184" t="str">
        <f>E7</f>
        <v>Oprava zastřešení nástupišť žst. Ostrava hlavní nádraží – Oprava osvětlení veřejně přístupových prostor</v>
      </c>
      <c r="F111" s="29"/>
      <c r="G111" s="29"/>
      <c r="H111" s="29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103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SO 02 - Oprava osvětlení</v>
      </c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144" t="s">
        <v>22</v>
      </c>
      <c r="J115" s="76" t="str">
        <f>IF(J12="","",J12)</f>
        <v>29. 6. 2020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E15</f>
        <v>Správa železnic, státní organizace</v>
      </c>
      <c r="G117" s="37"/>
      <c r="H117" s="37"/>
      <c r="I117" s="144" t="s">
        <v>32</v>
      </c>
      <c r="J117" s="33" t="str">
        <f>E21</f>
        <v>SUDOP Brno spol. s 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30</v>
      </c>
      <c r="D118" s="37"/>
      <c r="E118" s="37"/>
      <c r="F118" s="24" t="str">
        <f>IF(E18="","",E18)</f>
        <v>Vyplň údaj</v>
      </c>
      <c r="G118" s="37"/>
      <c r="H118" s="37"/>
      <c r="I118" s="144" t="s">
        <v>34</v>
      </c>
      <c r="J118" s="33" t="str">
        <f>E24</f>
        <v>Ing. Vojtěch Popelář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04"/>
      <c r="B120" s="205"/>
      <c r="C120" s="206" t="s">
        <v>115</v>
      </c>
      <c r="D120" s="207" t="s">
        <v>64</v>
      </c>
      <c r="E120" s="207" t="s">
        <v>60</v>
      </c>
      <c r="F120" s="207" t="s">
        <v>61</v>
      </c>
      <c r="G120" s="207" t="s">
        <v>116</v>
      </c>
      <c r="H120" s="207" t="s">
        <v>117</v>
      </c>
      <c r="I120" s="208" t="s">
        <v>118</v>
      </c>
      <c r="J120" s="207" t="s">
        <v>108</v>
      </c>
      <c r="K120" s="209" t="s">
        <v>119</v>
      </c>
      <c r="L120" s="210"/>
      <c r="M120" s="97" t="s">
        <v>1</v>
      </c>
      <c r="N120" s="98" t="s">
        <v>43</v>
      </c>
      <c r="O120" s="98" t="s">
        <v>120</v>
      </c>
      <c r="P120" s="98" t="s">
        <v>121</v>
      </c>
      <c r="Q120" s="98" t="s">
        <v>122</v>
      </c>
      <c r="R120" s="98" t="s">
        <v>123</v>
      </c>
      <c r="S120" s="98" t="s">
        <v>124</v>
      </c>
      <c r="T120" s="99" t="s">
        <v>125</v>
      </c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</row>
    <row r="121" s="2" customFormat="1" ht="22.8" customHeight="1">
      <c r="A121" s="35"/>
      <c r="B121" s="36"/>
      <c r="C121" s="104" t="s">
        <v>126</v>
      </c>
      <c r="D121" s="37"/>
      <c r="E121" s="37"/>
      <c r="F121" s="37"/>
      <c r="G121" s="37"/>
      <c r="H121" s="37"/>
      <c r="I121" s="141"/>
      <c r="J121" s="211">
        <f>BK121</f>
        <v>0</v>
      </c>
      <c r="K121" s="37"/>
      <c r="L121" s="41"/>
      <c r="M121" s="100"/>
      <c r="N121" s="212"/>
      <c r="O121" s="101"/>
      <c r="P121" s="213">
        <f>P122+SUM(P123:P173)+P181</f>
        <v>0</v>
      </c>
      <c r="Q121" s="101"/>
      <c r="R121" s="213">
        <f>R122+SUM(R123:R173)+R181</f>
        <v>0.84460000000000013</v>
      </c>
      <c r="S121" s="101"/>
      <c r="T121" s="214">
        <f>T122+SUM(T123:T173)+T181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78</v>
      </c>
      <c r="AU121" s="14" t="s">
        <v>110</v>
      </c>
      <c r="BK121" s="215">
        <f>BK122+SUM(BK123:BK173)+BK181</f>
        <v>0</v>
      </c>
    </row>
    <row r="122" s="2" customFormat="1" ht="16.5" customHeight="1">
      <c r="A122" s="35"/>
      <c r="B122" s="36"/>
      <c r="C122" s="216" t="s">
        <v>87</v>
      </c>
      <c r="D122" s="216" t="s">
        <v>127</v>
      </c>
      <c r="E122" s="217" t="s">
        <v>476</v>
      </c>
      <c r="F122" s="218" t="s">
        <v>477</v>
      </c>
      <c r="G122" s="219" t="s">
        <v>130</v>
      </c>
      <c r="H122" s="220">
        <v>4</v>
      </c>
      <c r="I122" s="221"/>
      <c r="J122" s="222">
        <f>ROUND(I122*H122,2)</f>
        <v>0</v>
      </c>
      <c r="K122" s="218" t="s">
        <v>131</v>
      </c>
      <c r="L122" s="223"/>
      <c r="M122" s="224" t="s">
        <v>1</v>
      </c>
      <c r="N122" s="225" t="s">
        <v>44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132</v>
      </c>
      <c r="AT122" s="228" t="s">
        <v>127</v>
      </c>
      <c r="AU122" s="228" t="s">
        <v>79</v>
      </c>
      <c r="AY122" s="14" t="s">
        <v>133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87</v>
      </c>
      <c r="BK122" s="229">
        <f>ROUND(I122*H122,2)</f>
        <v>0</v>
      </c>
      <c r="BL122" s="14" t="s">
        <v>134</v>
      </c>
      <c r="BM122" s="228" t="s">
        <v>478</v>
      </c>
    </row>
    <row r="123" s="2" customFormat="1" ht="33" customHeight="1">
      <c r="A123" s="35"/>
      <c r="B123" s="36"/>
      <c r="C123" s="216" t="s">
        <v>247</v>
      </c>
      <c r="D123" s="216" t="s">
        <v>127</v>
      </c>
      <c r="E123" s="217" t="s">
        <v>479</v>
      </c>
      <c r="F123" s="218" t="s">
        <v>480</v>
      </c>
      <c r="G123" s="219" t="s">
        <v>165</v>
      </c>
      <c r="H123" s="220">
        <v>258</v>
      </c>
      <c r="I123" s="221"/>
      <c r="J123" s="222">
        <f>ROUND(I123*H123,2)</f>
        <v>0</v>
      </c>
      <c r="K123" s="218" t="s">
        <v>131</v>
      </c>
      <c r="L123" s="223"/>
      <c r="M123" s="224" t="s">
        <v>1</v>
      </c>
      <c r="N123" s="225" t="s">
        <v>44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132</v>
      </c>
      <c r="AT123" s="228" t="s">
        <v>127</v>
      </c>
      <c r="AU123" s="228" t="s">
        <v>79</v>
      </c>
      <c r="AY123" s="14" t="s">
        <v>133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87</v>
      </c>
      <c r="BK123" s="229">
        <f>ROUND(I123*H123,2)</f>
        <v>0</v>
      </c>
      <c r="BL123" s="14" t="s">
        <v>134</v>
      </c>
      <c r="BM123" s="228" t="s">
        <v>481</v>
      </c>
    </row>
    <row r="124" s="2" customFormat="1" ht="33" customHeight="1">
      <c r="A124" s="35"/>
      <c r="B124" s="36"/>
      <c r="C124" s="216" t="s">
        <v>7</v>
      </c>
      <c r="D124" s="216" t="s">
        <v>127</v>
      </c>
      <c r="E124" s="217" t="s">
        <v>482</v>
      </c>
      <c r="F124" s="218" t="s">
        <v>483</v>
      </c>
      <c r="G124" s="219" t="s">
        <v>165</v>
      </c>
      <c r="H124" s="220">
        <v>19</v>
      </c>
      <c r="I124" s="221"/>
      <c r="J124" s="222">
        <f>ROUND(I124*H124,2)</f>
        <v>0</v>
      </c>
      <c r="K124" s="218" t="s">
        <v>131</v>
      </c>
      <c r="L124" s="223"/>
      <c r="M124" s="224" t="s">
        <v>1</v>
      </c>
      <c r="N124" s="225" t="s">
        <v>44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132</v>
      </c>
      <c r="AT124" s="228" t="s">
        <v>127</v>
      </c>
      <c r="AU124" s="228" t="s">
        <v>79</v>
      </c>
      <c r="AY124" s="14" t="s">
        <v>133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87</v>
      </c>
      <c r="BK124" s="229">
        <f>ROUND(I124*H124,2)</f>
        <v>0</v>
      </c>
      <c r="BL124" s="14" t="s">
        <v>134</v>
      </c>
      <c r="BM124" s="228" t="s">
        <v>484</v>
      </c>
    </row>
    <row r="125" s="2" customFormat="1" ht="21.75" customHeight="1">
      <c r="A125" s="35"/>
      <c r="B125" s="36"/>
      <c r="C125" s="216" t="s">
        <v>397</v>
      </c>
      <c r="D125" s="216" t="s">
        <v>127</v>
      </c>
      <c r="E125" s="217" t="s">
        <v>485</v>
      </c>
      <c r="F125" s="218" t="s">
        <v>486</v>
      </c>
      <c r="G125" s="219" t="s">
        <v>165</v>
      </c>
      <c r="H125" s="220">
        <v>1074</v>
      </c>
      <c r="I125" s="221"/>
      <c r="J125" s="222">
        <f>ROUND(I125*H125,2)</f>
        <v>0</v>
      </c>
      <c r="K125" s="218" t="s">
        <v>131</v>
      </c>
      <c r="L125" s="223"/>
      <c r="M125" s="224" t="s">
        <v>1</v>
      </c>
      <c r="N125" s="225" t="s">
        <v>44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132</v>
      </c>
      <c r="AT125" s="228" t="s">
        <v>127</v>
      </c>
      <c r="AU125" s="228" t="s">
        <v>79</v>
      </c>
      <c r="AY125" s="14" t="s">
        <v>133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87</v>
      </c>
      <c r="BK125" s="229">
        <f>ROUND(I125*H125,2)</f>
        <v>0</v>
      </c>
      <c r="BL125" s="14" t="s">
        <v>134</v>
      </c>
      <c r="BM125" s="228" t="s">
        <v>487</v>
      </c>
    </row>
    <row r="126" s="2" customFormat="1" ht="33" customHeight="1">
      <c r="A126" s="35"/>
      <c r="B126" s="36"/>
      <c r="C126" s="216" t="s">
        <v>144</v>
      </c>
      <c r="D126" s="216" t="s">
        <v>127</v>
      </c>
      <c r="E126" s="217" t="s">
        <v>488</v>
      </c>
      <c r="F126" s="218" t="s">
        <v>489</v>
      </c>
      <c r="G126" s="219" t="s">
        <v>165</v>
      </c>
      <c r="H126" s="220">
        <v>1743</v>
      </c>
      <c r="I126" s="221"/>
      <c r="J126" s="222">
        <f>ROUND(I126*H126,2)</f>
        <v>0</v>
      </c>
      <c r="K126" s="218" t="s">
        <v>131</v>
      </c>
      <c r="L126" s="223"/>
      <c r="M126" s="224" t="s">
        <v>1</v>
      </c>
      <c r="N126" s="225" t="s">
        <v>44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132</v>
      </c>
      <c r="AT126" s="228" t="s">
        <v>127</v>
      </c>
      <c r="AU126" s="228" t="s">
        <v>79</v>
      </c>
      <c r="AY126" s="14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87</v>
      </c>
      <c r="BK126" s="229">
        <f>ROUND(I126*H126,2)</f>
        <v>0</v>
      </c>
      <c r="BL126" s="14" t="s">
        <v>134</v>
      </c>
      <c r="BM126" s="228" t="s">
        <v>490</v>
      </c>
    </row>
    <row r="127" s="2" customFormat="1" ht="21.75" customHeight="1">
      <c r="A127" s="35"/>
      <c r="B127" s="36"/>
      <c r="C127" s="216" t="s">
        <v>286</v>
      </c>
      <c r="D127" s="216" t="s">
        <v>127</v>
      </c>
      <c r="E127" s="217" t="s">
        <v>491</v>
      </c>
      <c r="F127" s="218" t="s">
        <v>492</v>
      </c>
      <c r="G127" s="219" t="s">
        <v>165</v>
      </c>
      <c r="H127" s="220">
        <v>6</v>
      </c>
      <c r="I127" s="221"/>
      <c r="J127" s="222">
        <f>ROUND(I127*H127,2)</f>
        <v>0</v>
      </c>
      <c r="K127" s="218" t="s">
        <v>131</v>
      </c>
      <c r="L127" s="223"/>
      <c r="M127" s="224" t="s">
        <v>1</v>
      </c>
      <c r="N127" s="225" t="s">
        <v>44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132</v>
      </c>
      <c r="AT127" s="228" t="s">
        <v>127</v>
      </c>
      <c r="AU127" s="228" t="s">
        <v>79</v>
      </c>
      <c r="AY127" s="14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87</v>
      </c>
      <c r="BK127" s="229">
        <f>ROUND(I127*H127,2)</f>
        <v>0</v>
      </c>
      <c r="BL127" s="14" t="s">
        <v>134</v>
      </c>
      <c r="BM127" s="228" t="s">
        <v>493</v>
      </c>
    </row>
    <row r="128" s="2" customFormat="1" ht="16.5" customHeight="1">
      <c r="A128" s="35"/>
      <c r="B128" s="36"/>
      <c r="C128" s="216" t="s">
        <v>243</v>
      </c>
      <c r="D128" s="216" t="s">
        <v>127</v>
      </c>
      <c r="E128" s="217" t="s">
        <v>494</v>
      </c>
      <c r="F128" s="218" t="s">
        <v>495</v>
      </c>
      <c r="G128" s="219" t="s">
        <v>165</v>
      </c>
      <c r="H128" s="220">
        <v>1360</v>
      </c>
      <c r="I128" s="221"/>
      <c r="J128" s="222">
        <f>ROUND(I128*H128,2)</f>
        <v>0</v>
      </c>
      <c r="K128" s="218" t="s">
        <v>131</v>
      </c>
      <c r="L128" s="223"/>
      <c r="M128" s="224" t="s">
        <v>1</v>
      </c>
      <c r="N128" s="225" t="s">
        <v>44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132</v>
      </c>
      <c r="AT128" s="228" t="s">
        <v>127</v>
      </c>
      <c r="AU128" s="228" t="s">
        <v>79</v>
      </c>
      <c r="AY128" s="14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87</v>
      </c>
      <c r="BK128" s="229">
        <f>ROUND(I128*H128,2)</f>
        <v>0</v>
      </c>
      <c r="BL128" s="14" t="s">
        <v>134</v>
      </c>
      <c r="BM128" s="228" t="s">
        <v>496</v>
      </c>
    </row>
    <row r="129" s="2" customFormat="1" ht="21.75" customHeight="1">
      <c r="A129" s="35"/>
      <c r="B129" s="36"/>
      <c r="C129" s="216" t="s">
        <v>386</v>
      </c>
      <c r="D129" s="216" t="s">
        <v>127</v>
      </c>
      <c r="E129" s="217" t="s">
        <v>497</v>
      </c>
      <c r="F129" s="218" t="s">
        <v>498</v>
      </c>
      <c r="G129" s="219" t="s">
        <v>130</v>
      </c>
      <c r="H129" s="220">
        <v>8</v>
      </c>
      <c r="I129" s="221"/>
      <c r="J129" s="222">
        <f>ROUND(I129*H129,2)</f>
        <v>0</v>
      </c>
      <c r="K129" s="218" t="s">
        <v>131</v>
      </c>
      <c r="L129" s="223"/>
      <c r="M129" s="224" t="s">
        <v>1</v>
      </c>
      <c r="N129" s="225" t="s">
        <v>44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132</v>
      </c>
      <c r="AT129" s="228" t="s">
        <v>127</v>
      </c>
      <c r="AU129" s="228" t="s">
        <v>79</v>
      </c>
      <c r="AY129" s="14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87</v>
      </c>
      <c r="BK129" s="229">
        <f>ROUND(I129*H129,2)</f>
        <v>0</v>
      </c>
      <c r="BL129" s="14" t="s">
        <v>134</v>
      </c>
      <c r="BM129" s="228" t="s">
        <v>499</v>
      </c>
    </row>
    <row r="130" s="2" customFormat="1" ht="21.75" customHeight="1">
      <c r="A130" s="35"/>
      <c r="B130" s="36"/>
      <c r="C130" s="216" t="s">
        <v>467</v>
      </c>
      <c r="D130" s="216" t="s">
        <v>127</v>
      </c>
      <c r="E130" s="217" t="s">
        <v>500</v>
      </c>
      <c r="F130" s="218" t="s">
        <v>501</v>
      </c>
      <c r="G130" s="219" t="s">
        <v>130</v>
      </c>
      <c r="H130" s="220">
        <v>12</v>
      </c>
      <c r="I130" s="221"/>
      <c r="J130" s="222">
        <f>ROUND(I130*H130,2)</f>
        <v>0</v>
      </c>
      <c r="K130" s="218" t="s">
        <v>131</v>
      </c>
      <c r="L130" s="223"/>
      <c r="M130" s="224" t="s">
        <v>1</v>
      </c>
      <c r="N130" s="225" t="s">
        <v>44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132</v>
      </c>
      <c r="AT130" s="228" t="s">
        <v>127</v>
      </c>
      <c r="AU130" s="228" t="s">
        <v>79</v>
      </c>
      <c r="AY130" s="14" t="s">
        <v>133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87</v>
      </c>
      <c r="BK130" s="229">
        <f>ROUND(I130*H130,2)</f>
        <v>0</v>
      </c>
      <c r="BL130" s="14" t="s">
        <v>134</v>
      </c>
      <c r="BM130" s="228" t="s">
        <v>502</v>
      </c>
    </row>
    <row r="131" s="2" customFormat="1" ht="21.75" customHeight="1">
      <c r="A131" s="35"/>
      <c r="B131" s="36"/>
      <c r="C131" s="216" t="s">
        <v>503</v>
      </c>
      <c r="D131" s="216" t="s">
        <v>127</v>
      </c>
      <c r="E131" s="217" t="s">
        <v>504</v>
      </c>
      <c r="F131" s="218" t="s">
        <v>505</v>
      </c>
      <c r="G131" s="219" t="s">
        <v>130</v>
      </c>
      <c r="H131" s="220">
        <v>367</v>
      </c>
      <c r="I131" s="221"/>
      <c r="J131" s="222">
        <f>ROUND(I131*H131,2)</f>
        <v>0</v>
      </c>
      <c r="K131" s="218" t="s">
        <v>131</v>
      </c>
      <c r="L131" s="223"/>
      <c r="M131" s="224" t="s">
        <v>1</v>
      </c>
      <c r="N131" s="225" t="s">
        <v>44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132</v>
      </c>
      <c r="AT131" s="228" t="s">
        <v>127</v>
      </c>
      <c r="AU131" s="228" t="s">
        <v>79</v>
      </c>
      <c r="AY131" s="14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87</v>
      </c>
      <c r="BK131" s="229">
        <f>ROUND(I131*H131,2)</f>
        <v>0</v>
      </c>
      <c r="BL131" s="14" t="s">
        <v>134</v>
      </c>
      <c r="BM131" s="228" t="s">
        <v>506</v>
      </c>
    </row>
    <row r="132" s="2" customFormat="1" ht="21.75" customHeight="1">
      <c r="A132" s="35"/>
      <c r="B132" s="36"/>
      <c r="C132" s="216" t="s">
        <v>507</v>
      </c>
      <c r="D132" s="216" t="s">
        <v>127</v>
      </c>
      <c r="E132" s="217" t="s">
        <v>508</v>
      </c>
      <c r="F132" s="218" t="s">
        <v>509</v>
      </c>
      <c r="G132" s="219" t="s">
        <v>130</v>
      </c>
      <c r="H132" s="220">
        <v>1</v>
      </c>
      <c r="I132" s="221"/>
      <c r="J132" s="222">
        <f>ROUND(I132*H132,2)</f>
        <v>0</v>
      </c>
      <c r="K132" s="218" t="s">
        <v>131</v>
      </c>
      <c r="L132" s="223"/>
      <c r="M132" s="224" t="s">
        <v>1</v>
      </c>
      <c r="N132" s="225" t="s">
        <v>44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132</v>
      </c>
      <c r="AT132" s="228" t="s">
        <v>127</v>
      </c>
      <c r="AU132" s="228" t="s">
        <v>79</v>
      </c>
      <c r="AY132" s="14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87</v>
      </c>
      <c r="BK132" s="229">
        <f>ROUND(I132*H132,2)</f>
        <v>0</v>
      </c>
      <c r="BL132" s="14" t="s">
        <v>134</v>
      </c>
      <c r="BM132" s="228" t="s">
        <v>510</v>
      </c>
    </row>
    <row r="133" s="2" customFormat="1" ht="16.5" customHeight="1">
      <c r="A133" s="35"/>
      <c r="B133" s="36"/>
      <c r="C133" s="216" t="s">
        <v>511</v>
      </c>
      <c r="D133" s="216" t="s">
        <v>127</v>
      </c>
      <c r="E133" s="217" t="s">
        <v>512</v>
      </c>
      <c r="F133" s="218" t="s">
        <v>513</v>
      </c>
      <c r="G133" s="219" t="s">
        <v>165</v>
      </c>
      <c r="H133" s="220">
        <v>505</v>
      </c>
      <c r="I133" s="221"/>
      <c r="J133" s="222">
        <f>ROUND(I133*H133,2)</f>
        <v>0</v>
      </c>
      <c r="K133" s="218" t="s">
        <v>131</v>
      </c>
      <c r="L133" s="223"/>
      <c r="M133" s="224" t="s">
        <v>1</v>
      </c>
      <c r="N133" s="225" t="s">
        <v>44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132</v>
      </c>
      <c r="AT133" s="228" t="s">
        <v>127</v>
      </c>
      <c r="AU133" s="228" t="s">
        <v>79</v>
      </c>
      <c r="AY133" s="14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87</v>
      </c>
      <c r="BK133" s="229">
        <f>ROUND(I133*H133,2)</f>
        <v>0</v>
      </c>
      <c r="BL133" s="14" t="s">
        <v>134</v>
      </c>
      <c r="BM133" s="228" t="s">
        <v>514</v>
      </c>
    </row>
    <row r="134" s="2" customFormat="1" ht="21.75" customHeight="1">
      <c r="A134" s="35"/>
      <c r="B134" s="36"/>
      <c r="C134" s="216" t="s">
        <v>515</v>
      </c>
      <c r="D134" s="216" t="s">
        <v>127</v>
      </c>
      <c r="E134" s="217" t="s">
        <v>516</v>
      </c>
      <c r="F134" s="218" t="s">
        <v>517</v>
      </c>
      <c r="G134" s="219" t="s">
        <v>130</v>
      </c>
      <c r="H134" s="220">
        <v>365</v>
      </c>
      <c r="I134" s="221"/>
      <c r="J134" s="222">
        <f>ROUND(I134*H134,2)</f>
        <v>0</v>
      </c>
      <c r="K134" s="218" t="s">
        <v>131</v>
      </c>
      <c r="L134" s="223"/>
      <c r="M134" s="224" t="s">
        <v>1</v>
      </c>
      <c r="N134" s="225" t="s">
        <v>44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132</v>
      </c>
      <c r="AT134" s="228" t="s">
        <v>127</v>
      </c>
      <c r="AU134" s="228" t="s">
        <v>79</v>
      </c>
      <c r="AY134" s="14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87</v>
      </c>
      <c r="BK134" s="229">
        <f>ROUND(I134*H134,2)</f>
        <v>0</v>
      </c>
      <c r="BL134" s="14" t="s">
        <v>134</v>
      </c>
      <c r="BM134" s="228" t="s">
        <v>518</v>
      </c>
    </row>
    <row r="135" s="2" customFormat="1" ht="33" customHeight="1">
      <c r="A135" s="35"/>
      <c r="B135" s="36"/>
      <c r="C135" s="216" t="s">
        <v>519</v>
      </c>
      <c r="D135" s="216" t="s">
        <v>127</v>
      </c>
      <c r="E135" s="217" t="s">
        <v>520</v>
      </c>
      <c r="F135" s="218" t="s">
        <v>521</v>
      </c>
      <c r="G135" s="219" t="s">
        <v>130</v>
      </c>
      <c r="H135" s="220">
        <v>22</v>
      </c>
      <c r="I135" s="221"/>
      <c r="J135" s="222">
        <f>ROUND(I135*H135,2)</f>
        <v>0</v>
      </c>
      <c r="K135" s="218" t="s">
        <v>131</v>
      </c>
      <c r="L135" s="223"/>
      <c r="M135" s="224" t="s">
        <v>1</v>
      </c>
      <c r="N135" s="225" t="s">
        <v>44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132</v>
      </c>
      <c r="AT135" s="228" t="s">
        <v>127</v>
      </c>
      <c r="AU135" s="228" t="s">
        <v>79</v>
      </c>
      <c r="AY135" s="14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87</v>
      </c>
      <c r="BK135" s="229">
        <f>ROUND(I135*H135,2)</f>
        <v>0</v>
      </c>
      <c r="BL135" s="14" t="s">
        <v>134</v>
      </c>
      <c r="BM135" s="228" t="s">
        <v>522</v>
      </c>
    </row>
    <row r="136" s="2" customFormat="1" ht="16.5" customHeight="1">
      <c r="A136" s="35"/>
      <c r="B136" s="36"/>
      <c r="C136" s="216" t="s">
        <v>523</v>
      </c>
      <c r="D136" s="216" t="s">
        <v>127</v>
      </c>
      <c r="E136" s="217" t="s">
        <v>524</v>
      </c>
      <c r="F136" s="218" t="s">
        <v>525</v>
      </c>
      <c r="G136" s="219" t="s">
        <v>130</v>
      </c>
      <c r="H136" s="220">
        <v>4400</v>
      </c>
      <c r="I136" s="221"/>
      <c r="J136" s="222">
        <f>ROUND(I136*H136,2)</f>
        <v>0</v>
      </c>
      <c r="K136" s="218" t="s">
        <v>131</v>
      </c>
      <c r="L136" s="223"/>
      <c r="M136" s="224" t="s">
        <v>1</v>
      </c>
      <c r="N136" s="225" t="s">
        <v>44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132</v>
      </c>
      <c r="AT136" s="228" t="s">
        <v>127</v>
      </c>
      <c r="AU136" s="228" t="s">
        <v>79</v>
      </c>
      <c r="AY136" s="14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87</v>
      </c>
      <c r="BK136" s="229">
        <f>ROUND(I136*H136,2)</f>
        <v>0</v>
      </c>
      <c r="BL136" s="14" t="s">
        <v>134</v>
      </c>
      <c r="BM136" s="228" t="s">
        <v>526</v>
      </c>
    </row>
    <row r="137" s="2" customFormat="1" ht="21.75" customHeight="1">
      <c r="A137" s="35"/>
      <c r="B137" s="36"/>
      <c r="C137" s="216" t="s">
        <v>527</v>
      </c>
      <c r="D137" s="216" t="s">
        <v>127</v>
      </c>
      <c r="E137" s="217" t="s">
        <v>528</v>
      </c>
      <c r="F137" s="218" t="s">
        <v>529</v>
      </c>
      <c r="G137" s="219" t="s">
        <v>130</v>
      </c>
      <c r="H137" s="220">
        <v>280</v>
      </c>
      <c r="I137" s="221"/>
      <c r="J137" s="222">
        <f>ROUND(I137*H137,2)</f>
        <v>0</v>
      </c>
      <c r="K137" s="218" t="s">
        <v>131</v>
      </c>
      <c r="L137" s="223"/>
      <c r="M137" s="224" t="s">
        <v>1</v>
      </c>
      <c r="N137" s="225" t="s">
        <v>44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132</v>
      </c>
      <c r="AT137" s="228" t="s">
        <v>127</v>
      </c>
      <c r="AU137" s="228" t="s">
        <v>79</v>
      </c>
      <c r="AY137" s="14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87</v>
      </c>
      <c r="BK137" s="229">
        <f>ROUND(I137*H137,2)</f>
        <v>0</v>
      </c>
      <c r="BL137" s="14" t="s">
        <v>134</v>
      </c>
      <c r="BM137" s="228" t="s">
        <v>530</v>
      </c>
    </row>
    <row r="138" s="2" customFormat="1" ht="21.75" customHeight="1">
      <c r="A138" s="35"/>
      <c r="B138" s="36"/>
      <c r="C138" s="216" t="s">
        <v>531</v>
      </c>
      <c r="D138" s="216" t="s">
        <v>127</v>
      </c>
      <c r="E138" s="217" t="s">
        <v>532</v>
      </c>
      <c r="F138" s="218" t="s">
        <v>533</v>
      </c>
      <c r="G138" s="219" t="s">
        <v>130</v>
      </c>
      <c r="H138" s="220">
        <v>15</v>
      </c>
      <c r="I138" s="221"/>
      <c r="J138" s="222">
        <f>ROUND(I138*H138,2)</f>
        <v>0</v>
      </c>
      <c r="K138" s="218" t="s">
        <v>131</v>
      </c>
      <c r="L138" s="223"/>
      <c r="M138" s="224" t="s">
        <v>1</v>
      </c>
      <c r="N138" s="225" t="s">
        <v>44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132</v>
      </c>
      <c r="AT138" s="228" t="s">
        <v>127</v>
      </c>
      <c r="AU138" s="228" t="s">
        <v>79</v>
      </c>
      <c r="AY138" s="14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87</v>
      </c>
      <c r="BK138" s="229">
        <f>ROUND(I138*H138,2)</f>
        <v>0</v>
      </c>
      <c r="BL138" s="14" t="s">
        <v>134</v>
      </c>
      <c r="BM138" s="228" t="s">
        <v>534</v>
      </c>
    </row>
    <row r="139" s="2" customFormat="1" ht="21.75" customHeight="1">
      <c r="A139" s="35"/>
      <c r="B139" s="36"/>
      <c r="C139" s="216" t="s">
        <v>259</v>
      </c>
      <c r="D139" s="216" t="s">
        <v>127</v>
      </c>
      <c r="E139" s="217" t="s">
        <v>535</v>
      </c>
      <c r="F139" s="218" t="s">
        <v>536</v>
      </c>
      <c r="G139" s="219" t="s">
        <v>130</v>
      </c>
      <c r="H139" s="220">
        <v>6</v>
      </c>
      <c r="I139" s="221"/>
      <c r="J139" s="222">
        <f>ROUND(I139*H139,2)</f>
        <v>0</v>
      </c>
      <c r="K139" s="218" t="s">
        <v>131</v>
      </c>
      <c r="L139" s="223"/>
      <c r="M139" s="224" t="s">
        <v>1</v>
      </c>
      <c r="N139" s="225" t="s">
        <v>44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132</v>
      </c>
      <c r="AT139" s="228" t="s">
        <v>127</v>
      </c>
      <c r="AU139" s="228" t="s">
        <v>79</v>
      </c>
      <c r="AY139" s="14" t="s">
        <v>133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87</v>
      </c>
      <c r="BK139" s="229">
        <f>ROUND(I139*H139,2)</f>
        <v>0</v>
      </c>
      <c r="BL139" s="14" t="s">
        <v>134</v>
      </c>
      <c r="BM139" s="228" t="s">
        <v>537</v>
      </c>
    </row>
    <row r="140" s="2" customFormat="1" ht="16.5" customHeight="1">
      <c r="A140" s="35"/>
      <c r="B140" s="36"/>
      <c r="C140" s="216" t="s">
        <v>457</v>
      </c>
      <c r="D140" s="216" t="s">
        <v>127</v>
      </c>
      <c r="E140" s="217" t="s">
        <v>538</v>
      </c>
      <c r="F140" s="218" t="s">
        <v>539</v>
      </c>
      <c r="G140" s="219" t="s">
        <v>130</v>
      </c>
      <c r="H140" s="220">
        <v>1</v>
      </c>
      <c r="I140" s="221"/>
      <c r="J140" s="222">
        <f>ROUND(I140*H140,2)</f>
        <v>0</v>
      </c>
      <c r="K140" s="218" t="s">
        <v>131</v>
      </c>
      <c r="L140" s="223"/>
      <c r="M140" s="224" t="s">
        <v>1</v>
      </c>
      <c r="N140" s="225" t="s">
        <v>44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132</v>
      </c>
      <c r="AT140" s="228" t="s">
        <v>127</v>
      </c>
      <c r="AU140" s="228" t="s">
        <v>79</v>
      </c>
      <c r="AY140" s="14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87</v>
      </c>
      <c r="BK140" s="229">
        <f>ROUND(I140*H140,2)</f>
        <v>0</v>
      </c>
      <c r="BL140" s="14" t="s">
        <v>134</v>
      </c>
      <c r="BM140" s="228" t="s">
        <v>540</v>
      </c>
    </row>
    <row r="141" s="2" customFormat="1" ht="16.5" customHeight="1">
      <c r="A141" s="35"/>
      <c r="B141" s="36"/>
      <c r="C141" s="216" t="s">
        <v>461</v>
      </c>
      <c r="D141" s="216" t="s">
        <v>127</v>
      </c>
      <c r="E141" s="217" t="s">
        <v>541</v>
      </c>
      <c r="F141" s="218" t="s">
        <v>542</v>
      </c>
      <c r="G141" s="219" t="s">
        <v>130</v>
      </c>
      <c r="H141" s="220">
        <v>1</v>
      </c>
      <c r="I141" s="221"/>
      <c r="J141" s="222">
        <f>ROUND(I141*H141,2)</f>
        <v>0</v>
      </c>
      <c r="K141" s="218" t="s">
        <v>131</v>
      </c>
      <c r="L141" s="223"/>
      <c r="M141" s="224" t="s">
        <v>1</v>
      </c>
      <c r="N141" s="225" t="s">
        <v>44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132</v>
      </c>
      <c r="AT141" s="228" t="s">
        <v>127</v>
      </c>
      <c r="AU141" s="228" t="s">
        <v>79</v>
      </c>
      <c r="AY141" s="14" t="s">
        <v>133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87</v>
      </c>
      <c r="BK141" s="229">
        <f>ROUND(I141*H141,2)</f>
        <v>0</v>
      </c>
      <c r="BL141" s="14" t="s">
        <v>134</v>
      </c>
      <c r="BM141" s="228" t="s">
        <v>543</v>
      </c>
    </row>
    <row r="142" s="2" customFormat="1" ht="33" customHeight="1">
      <c r="A142" s="35"/>
      <c r="B142" s="36"/>
      <c r="C142" s="216" t="s">
        <v>251</v>
      </c>
      <c r="D142" s="216" t="s">
        <v>127</v>
      </c>
      <c r="E142" s="217" t="s">
        <v>544</v>
      </c>
      <c r="F142" s="218" t="s">
        <v>545</v>
      </c>
      <c r="G142" s="219" t="s">
        <v>130</v>
      </c>
      <c r="H142" s="220">
        <v>1</v>
      </c>
      <c r="I142" s="221"/>
      <c r="J142" s="222">
        <f>ROUND(I142*H142,2)</f>
        <v>0</v>
      </c>
      <c r="K142" s="218" t="s">
        <v>131</v>
      </c>
      <c r="L142" s="223"/>
      <c r="M142" s="224" t="s">
        <v>1</v>
      </c>
      <c r="N142" s="225" t="s">
        <v>44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132</v>
      </c>
      <c r="AT142" s="228" t="s">
        <v>127</v>
      </c>
      <c r="AU142" s="228" t="s">
        <v>79</v>
      </c>
      <c r="AY142" s="14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87</v>
      </c>
      <c r="BK142" s="229">
        <f>ROUND(I142*H142,2)</f>
        <v>0</v>
      </c>
      <c r="BL142" s="14" t="s">
        <v>134</v>
      </c>
      <c r="BM142" s="228" t="s">
        <v>546</v>
      </c>
    </row>
    <row r="143" s="2" customFormat="1" ht="16.5" customHeight="1">
      <c r="A143" s="35"/>
      <c r="B143" s="36"/>
      <c r="C143" s="216" t="s">
        <v>255</v>
      </c>
      <c r="D143" s="216" t="s">
        <v>127</v>
      </c>
      <c r="E143" s="217" t="s">
        <v>547</v>
      </c>
      <c r="F143" s="218" t="s">
        <v>548</v>
      </c>
      <c r="G143" s="219" t="s">
        <v>130</v>
      </c>
      <c r="H143" s="220">
        <v>1</v>
      </c>
      <c r="I143" s="221"/>
      <c r="J143" s="222">
        <f>ROUND(I143*H143,2)</f>
        <v>0</v>
      </c>
      <c r="K143" s="218" t="s">
        <v>131</v>
      </c>
      <c r="L143" s="223"/>
      <c r="M143" s="224" t="s">
        <v>1</v>
      </c>
      <c r="N143" s="225" t="s">
        <v>44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132</v>
      </c>
      <c r="AT143" s="228" t="s">
        <v>127</v>
      </c>
      <c r="AU143" s="228" t="s">
        <v>79</v>
      </c>
      <c r="AY143" s="14" t="s">
        <v>133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87</v>
      </c>
      <c r="BK143" s="229">
        <f>ROUND(I143*H143,2)</f>
        <v>0</v>
      </c>
      <c r="BL143" s="14" t="s">
        <v>134</v>
      </c>
      <c r="BM143" s="228" t="s">
        <v>549</v>
      </c>
    </row>
    <row r="144" s="2" customFormat="1" ht="21.75" customHeight="1">
      <c r="A144" s="35"/>
      <c r="B144" s="36"/>
      <c r="C144" s="216" t="s">
        <v>271</v>
      </c>
      <c r="D144" s="216" t="s">
        <v>127</v>
      </c>
      <c r="E144" s="217" t="s">
        <v>550</v>
      </c>
      <c r="F144" s="218" t="s">
        <v>551</v>
      </c>
      <c r="G144" s="219" t="s">
        <v>165</v>
      </c>
      <c r="H144" s="220">
        <v>54</v>
      </c>
      <c r="I144" s="221"/>
      <c r="J144" s="222">
        <f>ROUND(I144*H144,2)</f>
        <v>0</v>
      </c>
      <c r="K144" s="218" t="s">
        <v>131</v>
      </c>
      <c r="L144" s="223"/>
      <c r="M144" s="224" t="s">
        <v>1</v>
      </c>
      <c r="N144" s="225" t="s">
        <v>44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132</v>
      </c>
      <c r="AT144" s="228" t="s">
        <v>127</v>
      </c>
      <c r="AU144" s="228" t="s">
        <v>79</v>
      </c>
      <c r="AY144" s="14" t="s">
        <v>133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87</v>
      </c>
      <c r="BK144" s="229">
        <f>ROUND(I144*H144,2)</f>
        <v>0</v>
      </c>
      <c r="BL144" s="14" t="s">
        <v>134</v>
      </c>
      <c r="BM144" s="228" t="s">
        <v>552</v>
      </c>
    </row>
    <row r="145" s="2" customFormat="1" ht="21.75" customHeight="1">
      <c r="A145" s="35"/>
      <c r="B145" s="36"/>
      <c r="C145" s="216" t="s">
        <v>217</v>
      </c>
      <c r="D145" s="216" t="s">
        <v>127</v>
      </c>
      <c r="E145" s="217" t="s">
        <v>553</v>
      </c>
      <c r="F145" s="218" t="s">
        <v>554</v>
      </c>
      <c r="G145" s="219" t="s">
        <v>165</v>
      </c>
      <c r="H145" s="220">
        <v>8</v>
      </c>
      <c r="I145" s="221"/>
      <c r="J145" s="222">
        <f>ROUND(I145*H145,2)</f>
        <v>0</v>
      </c>
      <c r="K145" s="218" t="s">
        <v>131</v>
      </c>
      <c r="L145" s="223"/>
      <c r="M145" s="224" t="s">
        <v>1</v>
      </c>
      <c r="N145" s="225" t="s">
        <v>44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132</v>
      </c>
      <c r="AT145" s="228" t="s">
        <v>127</v>
      </c>
      <c r="AU145" s="228" t="s">
        <v>79</v>
      </c>
      <c r="AY145" s="14" t="s">
        <v>133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87</v>
      </c>
      <c r="BK145" s="229">
        <f>ROUND(I145*H145,2)</f>
        <v>0</v>
      </c>
      <c r="BL145" s="14" t="s">
        <v>134</v>
      </c>
      <c r="BM145" s="228" t="s">
        <v>555</v>
      </c>
    </row>
    <row r="146" s="2" customFormat="1" ht="21.75" customHeight="1">
      <c r="A146" s="35"/>
      <c r="B146" s="36"/>
      <c r="C146" s="216" t="s">
        <v>556</v>
      </c>
      <c r="D146" s="216" t="s">
        <v>127</v>
      </c>
      <c r="E146" s="217" t="s">
        <v>557</v>
      </c>
      <c r="F146" s="218" t="s">
        <v>558</v>
      </c>
      <c r="G146" s="219" t="s">
        <v>130</v>
      </c>
      <c r="H146" s="220">
        <v>1</v>
      </c>
      <c r="I146" s="221"/>
      <c r="J146" s="222">
        <f>ROUND(I146*H146,2)</f>
        <v>0</v>
      </c>
      <c r="K146" s="218" t="s">
        <v>131</v>
      </c>
      <c r="L146" s="223"/>
      <c r="M146" s="224" t="s">
        <v>1</v>
      </c>
      <c r="N146" s="225" t="s">
        <v>44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132</v>
      </c>
      <c r="AT146" s="228" t="s">
        <v>127</v>
      </c>
      <c r="AU146" s="228" t="s">
        <v>79</v>
      </c>
      <c r="AY146" s="14" t="s">
        <v>133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87</v>
      </c>
      <c r="BK146" s="229">
        <f>ROUND(I146*H146,2)</f>
        <v>0</v>
      </c>
      <c r="BL146" s="14" t="s">
        <v>134</v>
      </c>
      <c r="BM146" s="228" t="s">
        <v>559</v>
      </c>
    </row>
    <row r="147" s="2" customFormat="1" ht="21.75" customHeight="1">
      <c r="A147" s="35"/>
      <c r="B147" s="36"/>
      <c r="C147" s="216" t="s">
        <v>239</v>
      </c>
      <c r="D147" s="216" t="s">
        <v>127</v>
      </c>
      <c r="E147" s="217" t="s">
        <v>560</v>
      </c>
      <c r="F147" s="218" t="s">
        <v>561</v>
      </c>
      <c r="G147" s="219" t="s">
        <v>130</v>
      </c>
      <c r="H147" s="220">
        <v>116</v>
      </c>
      <c r="I147" s="221"/>
      <c r="J147" s="222">
        <f>ROUND(I147*H147,2)</f>
        <v>0</v>
      </c>
      <c r="K147" s="218" t="s">
        <v>131</v>
      </c>
      <c r="L147" s="223"/>
      <c r="M147" s="224" t="s">
        <v>1</v>
      </c>
      <c r="N147" s="225" t="s">
        <v>44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132</v>
      </c>
      <c r="AT147" s="228" t="s">
        <v>127</v>
      </c>
      <c r="AU147" s="228" t="s">
        <v>79</v>
      </c>
      <c r="AY147" s="14" t="s">
        <v>133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87</v>
      </c>
      <c r="BK147" s="229">
        <f>ROUND(I147*H147,2)</f>
        <v>0</v>
      </c>
      <c r="BL147" s="14" t="s">
        <v>134</v>
      </c>
      <c r="BM147" s="228" t="s">
        <v>562</v>
      </c>
    </row>
    <row r="148" s="2" customFormat="1" ht="21.75" customHeight="1">
      <c r="A148" s="35"/>
      <c r="B148" s="36"/>
      <c r="C148" s="216" t="s">
        <v>213</v>
      </c>
      <c r="D148" s="216" t="s">
        <v>127</v>
      </c>
      <c r="E148" s="217" t="s">
        <v>563</v>
      </c>
      <c r="F148" s="218" t="s">
        <v>564</v>
      </c>
      <c r="G148" s="219" t="s">
        <v>165</v>
      </c>
      <c r="H148" s="220">
        <v>6</v>
      </c>
      <c r="I148" s="221"/>
      <c r="J148" s="222">
        <f>ROUND(I148*H148,2)</f>
        <v>0</v>
      </c>
      <c r="K148" s="218" t="s">
        <v>131</v>
      </c>
      <c r="L148" s="223"/>
      <c r="M148" s="224" t="s">
        <v>1</v>
      </c>
      <c r="N148" s="225" t="s">
        <v>44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132</v>
      </c>
      <c r="AT148" s="228" t="s">
        <v>127</v>
      </c>
      <c r="AU148" s="228" t="s">
        <v>79</v>
      </c>
      <c r="AY148" s="14" t="s">
        <v>133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87</v>
      </c>
      <c r="BK148" s="229">
        <f>ROUND(I148*H148,2)</f>
        <v>0</v>
      </c>
      <c r="BL148" s="14" t="s">
        <v>134</v>
      </c>
      <c r="BM148" s="228" t="s">
        <v>565</v>
      </c>
    </row>
    <row r="149" s="2" customFormat="1" ht="21.75" customHeight="1">
      <c r="A149" s="35"/>
      <c r="B149" s="36"/>
      <c r="C149" s="216" t="s">
        <v>230</v>
      </c>
      <c r="D149" s="216" t="s">
        <v>127</v>
      </c>
      <c r="E149" s="217" t="s">
        <v>566</v>
      </c>
      <c r="F149" s="218" t="s">
        <v>567</v>
      </c>
      <c r="G149" s="219" t="s">
        <v>165</v>
      </c>
      <c r="H149" s="220">
        <v>54</v>
      </c>
      <c r="I149" s="221"/>
      <c r="J149" s="222">
        <f>ROUND(I149*H149,2)</f>
        <v>0</v>
      </c>
      <c r="K149" s="218" t="s">
        <v>131</v>
      </c>
      <c r="L149" s="223"/>
      <c r="M149" s="224" t="s">
        <v>1</v>
      </c>
      <c r="N149" s="225" t="s">
        <v>44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132</v>
      </c>
      <c r="AT149" s="228" t="s">
        <v>127</v>
      </c>
      <c r="AU149" s="228" t="s">
        <v>79</v>
      </c>
      <c r="AY149" s="14" t="s">
        <v>133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87</v>
      </c>
      <c r="BK149" s="229">
        <f>ROUND(I149*H149,2)</f>
        <v>0</v>
      </c>
      <c r="BL149" s="14" t="s">
        <v>134</v>
      </c>
      <c r="BM149" s="228" t="s">
        <v>568</v>
      </c>
    </row>
    <row r="150" s="2" customFormat="1" ht="21.75" customHeight="1">
      <c r="A150" s="35"/>
      <c r="B150" s="36"/>
      <c r="C150" s="216" t="s">
        <v>235</v>
      </c>
      <c r="D150" s="216" t="s">
        <v>127</v>
      </c>
      <c r="E150" s="217" t="s">
        <v>569</v>
      </c>
      <c r="F150" s="218" t="s">
        <v>570</v>
      </c>
      <c r="G150" s="219" t="s">
        <v>165</v>
      </c>
      <c r="H150" s="220">
        <v>8</v>
      </c>
      <c r="I150" s="221"/>
      <c r="J150" s="222">
        <f>ROUND(I150*H150,2)</f>
        <v>0</v>
      </c>
      <c r="K150" s="218" t="s">
        <v>131</v>
      </c>
      <c r="L150" s="223"/>
      <c r="M150" s="224" t="s">
        <v>1</v>
      </c>
      <c r="N150" s="225" t="s">
        <v>44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132</v>
      </c>
      <c r="AT150" s="228" t="s">
        <v>127</v>
      </c>
      <c r="AU150" s="228" t="s">
        <v>79</v>
      </c>
      <c r="AY150" s="14" t="s">
        <v>133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87</v>
      </c>
      <c r="BK150" s="229">
        <f>ROUND(I150*H150,2)</f>
        <v>0</v>
      </c>
      <c r="BL150" s="14" t="s">
        <v>134</v>
      </c>
      <c r="BM150" s="228" t="s">
        <v>571</v>
      </c>
    </row>
    <row r="151" s="2" customFormat="1" ht="21.75" customHeight="1">
      <c r="A151" s="35"/>
      <c r="B151" s="36"/>
      <c r="C151" s="216" t="s">
        <v>148</v>
      </c>
      <c r="D151" s="216" t="s">
        <v>127</v>
      </c>
      <c r="E151" s="217" t="s">
        <v>572</v>
      </c>
      <c r="F151" s="218" t="s">
        <v>573</v>
      </c>
      <c r="G151" s="219" t="s">
        <v>165</v>
      </c>
      <c r="H151" s="220">
        <v>5</v>
      </c>
      <c r="I151" s="221"/>
      <c r="J151" s="222">
        <f>ROUND(I151*H151,2)</f>
        <v>0</v>
      </c>
      <c r="K151" s="218" t="s">
        <v>131</v>
      </c>
      <c r="L151" s="223"/>
      <c r="M151" s="224" t="s">
        <v>1</v>
      </c>
      <c r="N151" s="225" t="s">
        <v>44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132</v>
      </c>
      <c r="AT151" s="228" t="s">
        <v>127</v>
      </c>
      <c r="AU151" s="228" t="s">
        <v>79</v>
      </c>
      <c r="AY151" s="14" t="s">
        <v>133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87</v>
      </c>
      <c r="BK151" s="229">
        <f>ROUND(I151*H151,2)</f>
        <v>0</v>
      </c>
      <c r="BL151" s="14" t="s">
        <v>134</v>
      </c>
      <c r="BM151" s="228" t="s">
        <v>574</v>
      </c>
    </row>
    <row r="152" s="2" customFormat="1" ht="21.75" customHeight="1">
      <c r="A152" s="35"/>
      <c r="B152" s="36"/>
      <c r="C152" s="216" t="s">
        <v>152</v>
      </c>
      <c r="D152" s="216" t="s">
        <v>127</v>
      </c>
      <c r="E152" s="217" t="s">
        <v>575</v>
      </c>
      <c r="F152" s="218" t="s">
        <v>576</v>
      </c>
      <c r="G152" s="219" t="s">
        <v>165</v>
      </c>
      <c r="H152" s="220">
        <v>68</v>
      </c>
      <c r="I152" s="221"/>
      <c r="J152" s="222">
        <f>ROUND(I152*H152,2)</f>
        <v>0</v>
      </c>
      <c r="K152" s="218" t="s">
        <v>131</v>
      </c>
      <c r="L152" s="223"/>
      <c r="M152" s="224" t="s">
        <v>1</v>
      </c>
      <c r="N152" s="225" t="s">
        <v>44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132</v>
      </c>
      <c r="AT152" s="228" t="s">
        <v>127</v>
      </c>
      <c r="AU152" s="228" t="s">
        <v>79</v>
      </c>
      <c r="AY152" s="14" t="s">
        <v>133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87</v>
      </c>
      <c r="BK152" s="229">
        <f>ROUND(I152*H152,2)</f>
        <v>0</v>
      </c>
      <c r="BL152" s="14" t="s">
        <v>134</v>
      </c>
      <c r="BM152" s="228" t="s">
        <v>577</v>
      </c>
    </row>
    <row r="153" s="2" customFormat="1" ht="33" customHeight="1">
      <c r="A153" s="35"/>
      <c r="B153" s="36"/>
      <c r="C153" s="216" t="s">
        <v>156</v>
      </c>
      <c r="D153" s="216" t="s">
        <v>127</v>
      </c>
      <c r="E153" s="217" t="s">
        <v>578</v>
      </c>
      <c r="F153" s="218" t="s">
        <v>579</v>
      </c>
      <c r="G153" s="219" t="s">
        <v>165</v>
      </c>
      <c r="H153" s="220">
        <v>717</v>
      </c>
      <c r="I153" s="221"/>
      <c r="J153" s="222">
        <f>ROUND(I153*H153,2)</f>
        <v>0</v>
      </c>
      <c r="K153" s="218" t="s">
        <v>131</v>
      </c>
      <c r="L153" s="223"/>
      <c r="M153" s="224" t="s">
        <v>1</v>
      </c>
      <c r="N153" s="225" t="s">
        <v>44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132</v>
      </c>
      <c r="AT153" s="228" t="s">
        <v>127</v>
      </c>
      <c r="AU153" s="228" t="s">
        <v>79</v>
      </c>
      <c r="AY153" s="14" t="s">
        <v>133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87</v>
      </c>
      <c r="BK153" s="229">
        <f>ROUND(I153*H153,2)</f>
        <v>0</v>
      </c>
      <c r="BL153" s="14" t="s">
        <v>134</v>
      </c>
      <c r="BM153" s="228" t="s">
        <v>580</v>
      </c>
    </row>
    <row r="154" s="2" customFormat="1" ht="33" customHeight="1">
      <c r="A154" s="35"/>
      <c r="B154" s="36"/>
      <c r="C154" s="216" t="s">
        <v>275</v>
      </c>
      <c r="D154" s="216" t="s">
        <v>127</v>
      </c>
      <c r="E154" s="217" t="s">
        <v>581</v>
      </c>
      <c r="F154" s="218" t="s">
        <v>582</v>
      </c>
      <c r="G154" s="219" t="s">
        <v>165</v>
      </c>
      <c r="H154" s="220">
        <v>12</v>
      </c>
      <c r="I154" s="221"/>
      <c r="J154" s="222">
        <f>ROUND(I154*H154,2)</f>
        <v>0</v>
      </c>
      <c r="K154" s="218" t="s">
        <v>131</v>
      </c>
      <c r="L154" s="223"/>
      <c r="M154" s="224" t="s">
        <v>1</v>
      </c>
      <c r="N154" s="225" t="s">
        <v>44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132</v>
      </c>
      <c r="AT154" s="228" t="s">
        <v>127</v>
      </c>
      <c r="AU154" s="228" t="s">
        <v>79</v>
      </c>
      <c r="AY154" s="14" t="s">
        <v>133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87</v>
      </c>
      <c r="BK154" s="229">
        <f>ROUND(I154*H154,2)</f>
        <v>0</v>
      </c>
      <c r="BL154" s="14" t="s">
        <v>134</v>
      </c>
      <c r="BM154" s="228" t="s">
        <v>583</v>
      </c>
    </row>
    <row r="155" s="2" customFormat="1" ht="33" customHeight="1">
      <c r="A155" s="35"/>
      <c r="B155" s="36"/>
      <c r="C155" s="216" t="s">
        <v>222</v>
      </c>
      <c r="D155" s="216" t="s">
        <v>127</v>
      </c>
      <c r="E155" s="217" t="s">
        <v>584</v>
      </c>
      <c r="F155" s="218" t="s">
        <v>585</v>
      </c>
      <c r="G155" s="219" t="s">
        <v>165</v>
      </c>
      <c r="H155" s="220">
        <v>80</v>
      </c>
      <c r="I155" s="221"/>
      <c r="J155" s="222">
        <f>ROUND(I155*H155,2)</f>
        <v>0</v>
      </c>
      <c r="K155" s="218" t="s">
        <v>131</v>
      </c>
      <c r="L155" s="223"/>
      <c r="M155" s="224" t="s">
        <v>1</v>
      </c>
      <c r="N155" s="225" t="s">
        <v>44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132</v>
      </c>
      <c r="AT155" s="228" t="s">
        <v>127</v>
      </c>
      <c r="AU155" s="228" t="s">
        <v>79</v>
      </c>
      <c r="AY155" s="14" t="s">
        <v>133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87</v>
      </c>
      <c r="BK155" s="229">
        <f>ROUND(I155*H155,2)</f>
        <v>0</v>
      </c>
      <c r="BL155" s="14" t="s">
        <v>134</v>
      </c>
      <c r="BM155" s="228" t="s">
        <v>586</v>
      </c>
    </row>
    <row r="156" s="2" customFormat="1" ht="21.75" customHeight="1">
      <c r="A156" s="35"/>
      <c r="B156" s="36"/>
      <c r="C156" s="216" t="s">
        <v>279</v>
      </c>
      <c r="D156" s="216" t="s">
        <v>127</v>
      </c>
      <c r="E156" s="217" t="s">
        <v>587</v>
      </c>
      <c r="F156" s="218" t="s">
        <v>588</v>
      </c>
      <c r="G156" s="219" t="s">
        <v>165</v>
      </c>
      <c r="H156" s="220">
        <v>50</v>
      </c>
      <c r="I156" s="221"/>
      <c r="J156" s="222">
        <f>ROUND(I156*H156,2)</f>
        <v>0</v>
      </c>
      <c r="K156" s="218" t="s">
        <v>131</v>
      </c>
      <c r="L156" s="223"/>
      <c r="M156" s="224" t="s">
        <v>1</v>
      </c>
      <c r="N156" s="225" t="s">
        <v>44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132</v>
      </c>
      <c r="AT156" s="228" t="s">
        <v>127</v>
      </c>
      <c r="AU156" s="228" t="s">
        <v>79</v>
      </c>
      <c r="AY156" s="14" t="s">
        <v>133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87</v>
      </c>
      <c r="BK156" s="229">
        <f>ROUND(I156*H156,2)</f>
        <v>0</v>
      </c>
      <c r="BL156" s="14" t="s">
        <v>134</v>
      </c>
      <c r="BM156" s="228" t="s">
        <v>589</v>
      </c>
    </row>
    <row r="157" s="2" customFormat="1" ht="33" customHeight="1">
      <c r="A157" s="35"/>
      <c r="B157" s="36"/>
      <c r="C157" s="216" t="s">
        <v>226</v>
      </c>
      <c r="D157" s="216" t="s">
        <v>127</v>
      </c>
      <c r="E157" s="217" t="s">
        <v>590</v>
      </c>
      <c r="F157" s="218" t="s">
        <v>591</v>
      </c>
      <c r="G157" s="219" t="s">
        <v>165</v>
      </c>
      <c r="H157" s="220">
        <v>64</v>
      </c>
      <c r="I157" s="221"/>
      <c r="J157" s="222">
        <f>ROUND(I157*H157,2)</f>
        <v>0</v>
      </c>
      <c r="K157" s="218" t="s">
        <v>131</v>
      </c>
      <c r="L157" s="223"/>
      <c r="M157" s="224" t="s">
        <v>1</v>
      </c>
      <c r="N157" s="225" t="s">
        <v>44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132</v>
      </c>
      <c r="AT157" s="228" t="s">
        <v>127</v>
      </c>
      <c r="AU157" s="228" t="s">
        <v>79</v>
      </c>
      <c r="AY157" s="14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87</v>
      </c>
      <c r="BK157" s="229">
        <f>ROUND(I157*H157,2)</f>
        <v>0</v>
      </c>
      <c r="BL157" s="14" t="s">
        <v>134</v>
      </c>
      <c r="BM157" s="228" t="s">
        <v>592</v>
      </c>
    </row>
    <row r="158" s="2" customFormat="1" ht="16.5" customHeight="1">
      <c r="A158" s="35"/>
      <c r="B158" s="36"/>
      <c r="C158" s="216" t="s">
        <v>132</v>
      </c>
      <c r="D158" s="216" t="s">
        <v>127</v>
      </c>
      <c r="E158" s="217" t="s">
        <v>593</v>
      </c>
      <c r="F158" s="218" t="s">
        <v>594</v>
      </c>
      <c r="G158" s="219" t="s">
        <v>130</v>
      </c>
      <c r="H158" s="220">
        <v>4</v>
      </c>
      <c r="I158" s="221"/>
      <c r="J158" s="222">
        <f>ROUND(I158*H158,2)</f>
        <v>0</v>
      </c>
      <c r="K158" s="218" t="s">
        <v>131</v>
      </c>
      <c r="L158" s="223"/>
      <c r="M158" s="224" t="s">
        <v>1</v>
      </c>
      <c r="N158" s="225" t="s">
        <v>44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132</v>
      </c>
      <c r="AT158" s="228" t="s">
        <v>127</v>
      </c>
      <c r="AU158" s="228" t="s">
        <v>79</v>
      </c>
      <c r="AY158" s="14" t="s">
        <v>133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87</v>
      </c>
      <c r="BK158" s="229">
        <f>ROUND(I158*H158,2)</f>
        <v>0</v>
      </c>
      <c r="BL158" s="14" t="s">
        <v>134</v>
      </c>
      <c r="BM158" s="228" t="s">
        <v>595</v>
      </c>
    </row>
    <row r="159" s="2" customFormat="1" ht="16.5" customHeight="1">
      <c r="A159" s="35"/>
      <c r="B159" s="36"/>
      <c r="C159" s="216" t="s">
        <v>89</v>
      </c>
      <c r="D159" s="216" t="s">
        <v>127</v>
      </c>
      <c r="E159" s="217" t="s">
        <v>596</v>
      </c>
      <c r="F159" s="218" t="s">
        <v>597</v>
      </c>
      <c r="G159" s="219" t="s">
        <v>130</v>
      </c>
      <c r="H159" s="220">
        <v>10</v>
      </c>
      <c r="I159" s="221"/>
      <c r="J159" s="222">
        <f>ROUND(I159*H159,2)</f>
        <v>0</v>
      </c>
      <c r="K159" s="218" t="s">
        <v>131</v>
      </c>
      <c r="L159" s="223"/>
      <c r="M159" s="224" t="s">
        <v>1</v>
      </c>
      <c r="N159" s="225" t="s">
        <v>44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132</v>
      </c>
      <c r="AT159" s="228" t="s">
        <v>127</v>
      </c>
      <c r="AU159" s="228" t="s">
        <v>79</v>
      </c>
      <c r="AY159" s="14" t="s">
        <v>133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87</v>
      </c>
      <c r="BK159" s="229">
        <f>ROUND(I159*H159,2)</f>
        <v>0</v>
      </c>
      <c r="BL159" s="14" t="s">
        <v>134</v>
      </c>
      <c r="BM159" s="228" t="s">
        <v>598</v>
      </c>
    </row>
    <row r="160" s="2" customFormat="1" ht="16.5" customHeight="1">
      <c r="A160" s="35"/>
      <c r="B160" s="36"/>
      <c r="C160" s="216" t="s">
        <v>176</v>
      </c>
      <c r="D160" s="216" t="s">
        <v>127</v>
      </c>
      <c r="E160" s="217" t="s">
        <v>599</v>
      </c>
      <c r="F160" s="218" t="s">
        <v>600</v>
      </c>
      <c r="G160" s="219" t="s">
        <v>130</v>
      </c>
      <c r="H160" s="220">
        <v>1</v>
      </c>
      <c r="I160" s="221"/>
      <c r="J160" s="222">
        <f>ROUND(I160*H160,2)</f>
        <v>0</v>
      </c>
      <c r="K160" s="218" t="s">
        <v>131</v>
      </c>
      <c r="L160" s="223"/>
      <c r="M160" s="224" t="s">
        <v>1</v>
      </c>
      <c r="N160" s="225" t="s">
        <v>44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132</v>
      </c>
      <c r="AT160" s="228" t="s">
        <v>127</v>
      </c>
      <c r="AU160" s="228" t="s">
        <v>79</v>
      </c>
      <c r="AY160" s="14" t="s">
        <v>133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87</v>
      </c>
      <c r="BK160" s="229">
        <f>ROUND(I160*H160,2)</f>
        <v>0</v>
      </c>
      <c r="BL160" s="14" t="s">
        <v>134</v>
      </c>
      <c r="BM160" s="228" t="s">
        <v>601</v>
      </c>
    </row>
    <row r="161" s="2" customFormat="1" ht="16.5" customHeight="1">
      <c r="A161" s="35"/>
      <c r="B161" s="36"/>
      <c r="C161" s="216" t="s">
        <v>209</v>
      </c>
      <c r="D161" s="216" t="s">
        <v>127</v>
      </c>
      <c r="E161" s="217" t="s">
        <v>602</v>
      </c>
      <c r="F161" s="218" t="s">
        <v>603</v>
      </c>
      <c r="G161" s="219" t="s">
        <v>130</v>
      </c>
      <c r="H161" s="220">
        <v>7</v>
      </c>
      <c r="I161" s="221"/>
      <c r="J161" s="222">
        <f>ROUND(I161*H161,2)</f>
        <v>0</v>
      </c>
      <c r="K161" s="218" t="s">
        <v>131</v>
      </c>
      <c r="L161" s="223"/>
      <c r="M161" s="224" t="s">
        <v>1</v>
      </c>
      <c r="N161" s="225" t="s">
        <v>44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132</v>
      </c>
      <c r="AT161" s="228" t="s">
        <v>127</v>
      </c>
      <c r="AU161" s="228" t="s">
        <v>79</v>
      </c>
      <c r="AY161" s="14" t="s">
        <v>133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87</v>
      </c>
      <c r="BK161" s="229">
        <f>ROUND(I161*H161,2)</f>
        <v>0</v>
      </c>
      <c r="BL161" s="14" t="s">
        <v>134</v>
      </c>
      <c r="BM161" s="228" t="s">
        <v>604</v>
      </c>
    </row>
    <row r="162" s="2" customFormat="1" ht="16.5" customHeight="1">
      <c r="A162" s="35"/>
      <c r="B162" s="36"/>
      <c r="C162" s="216" t="s">
        <v>605</v>
      </c>
      <c r="D162" s="216" t="s">
        <v>127</v>
      </c>
      <c r="E162" s="217" t="s">
        <v>606</v>
      </c>
      <c r="F162" s="218" t="s">
        <v>607</v>
      </c>
      <c r="G162" s="219" t="s">
        <v>130</v>
      </c>
      <c r="H162" s="220">
        <v>11</v>
      </c>
      <c r="I162" s="221"/>
      <c r="J162" s="222">
        <f>ROUND(I162*H162,2)</f>
        <v>0</v>
      </c>
      <c r="K162" s="218" t="s">
        <v>131</v>
      </c>
      <c r="L162" s="223"/>
      <c r="M162" s="224" t="s">
        <v>1</v>
      </c>
      <c r="N162" s="225" t="s">
        <v>44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132</v>
      </c>
      <c r="AT162" s="228" t="s">
        <v>127</v>
      </c>
      <c r="AU162" s="228" t="s">
        <v>79</v>
      </c>
      <c r="AY162" s="14" t="s">
        <v>133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87</v>
      </c>
      <c r="BK162" s="229">
        <f>ROUND(I162*H162,2)</f>
        <v>0</v>
      </c>
      <c r="BL162" s="14" t="s">
        <v>134</v>
      </c>
      <c r="BM162" s="228" t="s">
        <v>608</v>
      </c>
    </row>
    <row r="163" s="2" customFormat="1" ht="16.5" customHeight="1">
      <c r="A163" s="35"/>
      <c r="B163" s="36"/>
      <c r="C163" s="216" t="s">
        <v>186</v>
      </c>
      <c r="D163" s="216" t="s">
        <v>127</v>
      </c>
      <c r="E163" s="217" t="s">
        <v>609</v>
      </c>
      <c r="F163" s="218" t="s">
        <v>610</v>
      </c>
      <c r="G163" s="219" t="s">
        <v>130</v>
      </c>
      <c r="H163" s="220">
        <v>8</v>
      </c>
      <c r="I163" s="221"/>
      <c r="J163" s="222">
        <f>ROUND(I163*H163,2)</f>
        <v>0</v>
      </c>
      <c r="K163" s="218" t="s">
        <v>131</v>
      </c>
      <c r="L163" s="223"/>
      <c r="M163" s="224" t="s">
        <v>1</v>
      </c>
      <c r="N163" s="225" t="s">
        <v>44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132</v>
      </c>
      <c r="AT163" s="228" t="s">
        <v>127</v>
      </c>
      <c r="AU163" s="228" t="s">
        <v>79</v>
      </c>
      <c r="AY163" s="14" t="s">
        <v>133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87</v>
      </c>
      <c r="BK163" s="229">
        <f>ROUND(I163*H163,2)</f>
        <v>0</v>
      </c>
      <c r="BL163" s="14" t="s">
        <v>134</v>
      </c>
      <c r="BM163" s="228" t="s">
        <v>611</v>
      </c>
    </row>
    <row r="164" s="2" customFormat="1" ht="16.5" customHeight="1">
      <c r="A164" s="35"/>
      <c r="B164" s="36"/>
      <c r="C164" s="216" t="s">
        <v>134</v>
      </c>
      <c r="D164" s="216" t="s">
        <v>127</v>
      </c>
      <c r="E164" s="217" t="s">
        <v>612</v>
      </c>
      <c r="F164" s="218" t="s">
        <v>613</v>
      </c>
      <c r="G164" s="219" t="s">
        <v>130</v>
      </c>
      <c r="H164" s="220">
        <v>13</v>
      </c>
      <c r="I164" s="221"/>
      <c r="J164" s="222">
        <f>ROUND(I164*H164,2)</f>
        <v>0</v>
      </c>
      <c r="K164" s="218" t="s">
        <v>131</v>
      </c>
      <c r="L164" s="223"/>
      <c r="M164" s="224" t="s">
        <v>1</v>
      </c>
      <c r="N164" s="225" t="s">
        <v>44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132</v>
      </c>
      <c r="AT164" s="228" t="s">
        <v>127</v>
      </c>
      <c r="AU164" s="228" t="s">
        <v>79</v>
      </c>
      <c r="AY164" s="14" t="s">
        <v>133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87</v>
      </c>
      <c r="BK164" s="229">
        <f>ROUND(I164*H164,2)</f>
        <v>0</v>
      </c>
      <c r="BL164" s="14" t="s">
        <v>134</v>
      </c>
      <c r="BM164" s="228" t="s">
        <v>614</v>
      </c>
    </row>
    <row r="165" s="2" customFormat="1" ht="16.5" customHeight="1">
      <c r="A165" s="35"/>
      <c r="B165" s="36"/>
      <c r="C165" s="216" t="s">
        <v>193</v>
      </c>
      <c r="D165" s="216" t="s">
        <v>127</v>
      </c>
      <c r="E165" s="217" t="s">
        <v>615</v>
      </c>
      <c r="F165" s="218" t="s">
        <v>616</v>
      </c>
      <c r="G165" s="219" t="s">
        <v>130</v>
      </c>
      <c r="H165" s="220">
        <v>5</v>
      </c>
      <c r="I165" s="221"/>
      <c r="J165" s="222">
        <f>ROUND(I165*H165,2)</f>
        <v>0</v>
      </c>
      <c r="K165" s="218" t="s">
        <v>131</v>
      </c>
      <c r="L165" s="223"/>
      <c r="M165" s="224" t="s">
        <v>1</v>
      </c>
      <c r="N165" s="225" t="s">
        <v>44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132</v>
      </c>
      <c r="AT165" s="228" t="s">
        <v>127</v>
      </c>
      <c r="AU165" s="228" t="s">
        <v>79</v>
      </c>
      <c r="AY165" s="14" t="s">
        <v>133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87</v>
      </c>
      <c r="BK165" s="229">
        <f>ROUND(I165*H165,2)</f>
        <v>0</v>
      </c>
      <c r="BL165" s="14" t="s">
        <v>134</v>
      </c>
      <c r="BM165" s="228" t="s">
        <v>617</v>
      </c>
    </row>
    <row r="166" s="2" customFormat="1" ht="16.5" customHeight="1">
      <c r="A166" s="35"/>
      <c r="B166" s="36"/>
      <c r="C166" s="216" t="s">
        <v>197</v>
      </c>
      <c r="D166" s="216" t="s">
        <v>127</v>
      </c>
      <c r="E166" s="217" t="s">
        <v>618</v>
      </c>
      <c r="F166" s="218" t="s">
        <v>619</v>
      </c>
      <c r="G166" s="219" t="s">
        <v>130</v>
      </c>
      <c r="H166" s="220">
        <v>64</v>
      </c>
      <c r="I166" s="221"/>
      <c r="J166" s="222">
        <f>ROUND(I166*H166,2)</f>
        <v>0</v>
      </c>
      <c r="K166" s="218" t="s">
        <v>131</v>
      </c>
      <c r="L166" s="223"/>
      <c r="M166" s="224" t="s">
        <v>1</v>
      </c>
      <c r="N166" s="225" t="s">
        <v>44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132</v>
      </c>
      <c r="AT166" s="228" t="s">
        <v>127</v>
      </c>
      <c r="AU166" s="228" t="s">
        <v>79</v>
      </c>
      <c r="AY166" s="14" t="s">
        <v>133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87</v>
      </c>
      <c r="BK166" s="229">
        <f>ROUND(I166*H166,2)</f>
        <v>0</v>
      </c>
      <c r="BL166" s="14" t="s">
        <v>134</v>
      </c>
      <c r="BM166" s="228" t="s">
        <v>620</v>
      </c>
    </row>
    <row r="167" s="2" customFormat="1" ht="16.5" customHeight="1">
      <c r="A167" s="35"/>
      <c r="B167" s="36"/>
      <c r="C167" s="216" t="s">
        <v>201</v>
      </c>
      <c r="D167" s="216" t="s">
        <v>127</v>
      </c>
      <c r="E167" s="217" t="s">
        <v>621</v>
      </c>
      <c r="F167" s="218" t="s">
        <v>622</v>
      </c>
      <c r="G167" s="219" t="s">
        <v>130</v>
      </c>
      <c r="H167" s="220">
        <v>25</v>
      </c>
      <c r="I167" s="221"/>
      <c r="J167" s="222">
        <f>ROUND(I167*H167,2)</f>
        <v>0</v>
      </c>
      <c r="K167" s="218" t="s">
        <v>131</v>
      </c>
      <c r="L167" s="223"/>
      <c r="M167" s="224" t="s">
        <v>1</v>
      </c>
      <c r="N167" s="225" t="s">
        <v>44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132</v>
      </c>
      <c r="AT167" s="228" t="s">
        <v>127</v>
      </c>
      <c r="AU167" s="228" t="s">
        <v>79</v>
      </c>
      <c r="AY167" s="14" t="s">
        <v>133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87</v>
      </c>
      <c r="BK167" s="229">
        <f>ROUND(I167*H167,2)</f>
        <v>0</v>
      </c>
      <c r="BL167" s="14" t="s">
        <v>134</v>
      </c>
      <c r="BM167" s="228" t="s">
        <v>623</v>
      </c>
    </row>
    <row r="168" s="2" customFormat="1" ht="16.5" customHeight="1">
      <c r="A168" s="35"/>
      <c r="B168" s="36"/>
      <c r="C168" s="216" t="s">
        <v>263</v>
      </c>
      <c r="D168" s="216" t="s">
        <v>127</v>
      </c>
      <c r="E168" s="217" t="s">
        <v>624</v>
      </c>
      <c r="F168" s="218" t="s">
        <v>625</v>
      </c>
      <c r="G168" s="219" t="s">
        <v>130</v>
      </c>
      <c r="H168" s="220">
        <v>344</v>
      </c>
      <c r="I168" s="221"/>
      <c r="J168" s="222">
        <f>ROUND(I168*H168,2)</f>
        <v>0</v>
      </c>
      <c r="K168" s="218" t="s">
        <v>131</v>
      </c>
      <c r="L168" s="223"/>
      <c r="M168" s="224" t="s">
        <v>1</v>
      </c>
      <c r="N168" s="225" t="s">
        <v>44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132</v>
      </c>
      <c r="AT168" s="228" t="s">
        <v>127</v>
      </c>
      <c r="AU168" s="228" t="s">
        <v>79</v>
      </c>
      <c r="AY168" s="14" t="s">
        <v>133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87</v>
      </c>
      <c r="BK168" s="229">
        <f>ROUND(I168*H168,2)</f>
        <v>0</v>
      </c>
      <c r="BL168" s="14" t="s">
        <v>134</v>
      </c>
      <c r="BM168" s="228" t="s">
        <v>626</v>
      </c>
    </row>
    <row r="169" s="2" customFormat="1" ht="21.75" customHeight="1">
      <c r="A169" s="35"/>
      <c r="B169" s="36"/>
      <c r="C169" s="216" t="s">
        <v>205</v>
      </c>
      <c r="D169" s="216" t="s">
        <v>127</v>
      </c>
      <c r="E169" s="217" t="s">
        <v>627</v>
      </c>
      <c r="F169" s="218" t="s">
        <v>628</v>
      </c>
      <c r="G169" s="219" t="s">
        <v>130</v>
      </c>
      <c r="H169" s="220">
        <v>6</v>
      </c>
      <c r="I169" s="221"/>
      <c r="J169" s="222">
        <f>ROUND(I169*H169,2)</f>
        <v>0</v>
      </c>
      <c r="K169" s="218" t="s">
        <v>131</v>
      </c>
      <c r="L169" s="223"/>
      <c r="M169" s="224" t="s">
        <v>1</v>
      </c>
      <c r="N169" s="225" t="s">
        <v>44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132</v>
      </c>
      <c r="AT169" s="228" t="s">
        <v>127</v>
      </c>
      <c r="AU169" s="228" t="s">
        <v>79</v>
      </c>
      <c r="AY169" s="14" t="s">
        <v>133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87</v>
      </c>
      <c r="BK169" s="229">
        <f>ROUND(I169*H169,2)</f>
        <v>0</v>
      </c>
      <c r="BL169" s="14" t="s">
        <v>134</v>
      </c>
      <c r="BM169" s="228" t="s">
        <v>629</v>
      </c>
    </row>
    <row r="170" s="2" customFormat="1" ht="16.5" customHeight="1">
      <c r="A170" s="35"/>
      <c r="B170" s="36"/>
      <c r="C170" s="216" t="s">
        <v>267</v>
      </c>
      <c r="D170" s="216" t="s">
        <v>127</v>
      </c>
      <c r="E170" s="217" t="s">
        <v>630</v>
      </c>
      <c r="F170" s="218" t="s">
        <v>631</v>
      </c>
      <c r="G170" s="219" t="s">
        <v>130</v>
      </c>
      <c r="H170" s="220">
        <v>86</v>
      </c>
      <c r="I170" s="221"/>
      <c r="J170" s="222">
        <f>ROUND(I170*H170,2)</f>
        <v>0</v>
      </c>
      <c r="K170" s="218" t="s">
        <v>131</v>
      </c>
      <c r="L170" s="223"/>
      <c r="M170" s="224" t="s">
        <v>1</v>
      </c>
      <c r="N170" s="225" t="s">
        <v>44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132</v>
      </c>
      <c r="AT170" s="228" t="s">
        <v>127</v>
      </c>
      <c r="AU170" s="228" t="s">
        <v>79</v>
      </c>
      <c r="AY170" s="14" t="s">
        <v>133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87</v>
      </c>
      <c r="BK170" s="229">
        <f>ROUND(I170*H170,2)</f>
        <v>0</v>
      </c>
      <c r="BL170" s="14" t="s">
        <v>134</v>
      </c>
      <c r="BM170" s="228" t="s">
        <v>632</v>
      </c>
    </row>
    <row r="171" s="2" customFormat="1" ht="16.5" customHeight="1">
      <c r="A171" s="35"/>
      <c r="B171" s="36"/>
      <c r="C171" s="216" t="s">
        <v>8</v>
      </c>
      <c r="D171" s="216" t="s">
        <v>127</v>
      </c>
      <c r="E171" s="217" t="s">
        <v>633</v>
      </c>
      <c r="F171" s="218" t="s">
        <v>634</v>
      </c>
      <c r="G171" s="219" t="s">
        <v>130</v>
      </c>
      <c r="H171" s="220">
        <v>8</v>
      </c>
      <c r="I171" s="221"/>
      <c r="J171" s="222">
        <f>ROUND(I171*H171,2)</f>
        <v>0</v>
      </c>
      <c r="K171" s="218" t="s">
        <v>131</v>
      </c>
      <c r="L171" s="223"/>
      <c r="M171" s="224" t="s">
        <v>1</v>
      </c>
      <c r="N171" s="225" t="s">
        <v>44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132</v>
      </c>
      <c r="AT171" s="228" t="s">
        <v>127</v>
      </c>
      <c r="AU171" s="228" t="s">
        <v>79</v>
      </c>
      <c r="AY171" s="14" t="s">
        <v>133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87</v>
      </c>
      <c r="BK171" s="229">
        <f>ROUND(I171*H171,2)</f>
        <v>0</v>
      </c>
      <c r="BL171" s="14" t="s">
        <v>134</v>
      </c>
      <c r="BM171" s="228" t="s">
        <v>635</v>
      </c>
    </row>
    <row r="172" s="2" customFormat="1" ht="21.75" customHeight="1">
      <c r="A172" s="35"/>
      <c r="B172" s="36"/>
      <c r="C172" s="216" t="s">
        <v>168</v>
      </c>
      <c r="D172" s="216" t="s">
        <v>127</v>
      </c>
      <c r="E172" s="217" t="s">
        <v>636</v>
      </c>
      <c r="F172" s="218" t="s">
        <v>637</v>
      </c>
      <c r="G172" s="219" t="s">
        <v>130</v>
      </c>
      <c r="H172" s="220">
        <v>2</v>
      </c>
      <c r="I172" s="221"/>
      <c r="J172" s="222">
        <f>ROUND(I172*H172,2)</f>
        <v>0</v>
      </c>
      <c r="K172" s="218" t="s">
        <v>131</v>
      </c>
      <c r="L172" s="223"/>
      <c r="M172" s="224" t="s">
        <v>1</v>
      </c>
      <c r="N172" s="225" t="s">
        <v>44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132</v>
      </c>
      <c r="AT172" s="228" t="s">
        <v>127</v>
      </c>
      <c r="AU172" s="228" t="s">
        <v>79</v>
      </c>
      <c r="AY172" s="14" t="s">
        <v>133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87</v>
      </c>
      <c r="BK172" s="229">
        <f>ROUND(I172*H172,2)</f>
        <v>0</v>
      </c>
      <c r="BL172" s="14" t="s">
        <v>134</v>
      </c>
      <c r="BM172" s="228" t="s">
        <v>638</v>
      </c>
    </row>
    <row r="173" s="12" customFormat="1" ht="25.92" customHeight="1">
      <c r="A173" s="12"/>
      <c r="B173" s="230"/>
      <c r="C173" s="231"/>
      <c r="D173" s="232" t="s">
        <v>78</v>
      </c>
      <c r="E173" s="233" t="s">
        <v>136</v>
      </c>
      <c r="F173" s="233" t="s">
        <v>137</v>
      </c>
      <c r="G173" s="231"/>
      <c r="H173" s="231"/>
      <c r="I173" s="234"/>
      <c r="J173" s="235">
        <f>BK173</f>
        <v>0</v>
      </c>
      <c r="K173" s="231"/>
      <c r="L173" s="236"/>
      <c r="M173" s="237"/>
      <c r="N173" s="238"/>
      <c r="O173" s="238"/>
      <c r="P173" s="239">
        <f>P174+P177+P179</f>
        <v>0</v>
      </c>
      <c r="Q173" s="238"/>
      <c r="R173" s="239">
        <f>R174+R177+R179</f>
        <v>0.014999999999999999</v>
      </c>
      <c r="S173" s="238"/>
      <c r="T173" s="240">
        <f>T174+T177+T179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41" t="s">
        <v>87</v>
      </c>
      <c r="AT173" s="242" t="s">
        <v>78</v>
      </c>
      <c r="AU173" s="242" t="s">
        <v>79</v>
      </c>
      <c r="AY173" s="241" t="s">
        <v>133</v>
      </c>
      <c r="BK173" s="243">
        <f>BK174+BK177+BK179</f>
        <v>0</v>
      </c>
    </row>
    <row r="174" s="12" customFormat="1" ht="22.8" customHeight="1">
      <c r="A174" s="12"/>
      <c r="B174" s="230"/>
      <c r="C174" s="231"/>
      <c r="D174" s="232" t="s">
        <v>78</v>
      </c>
      <c r="E174" s="244" t="s">
        <v>87</v>
      </c>
      <c r="F174" s="244" t="s">
        <v>639</v>
      </c>
      <c r="G174" s="231"/>
      <c r="H174" s="231"/>
      <c r="I174" s="234"/>
      <c r="J174" s="245">
        <f>BK174</f>
        <v>0</v>
      </c>
      <c r="K174" s="231"/>
      <c r="L174" s="236"/>
      <c r="M174" s="237"/>
      <c r="N174" s="238"/>
      <c r="O174" s="238"/>
      <c r="P174" s="239">
        <f>SUM(P175:P176)</f>
        <v>0</v>
      </c>
      <c r="Q174" s="238"/>
      <c r="R174" s="239">
        <f>SUM(R175:R176)</f>
        <v>0.014999999999999999</v>
      </c>
      <c r="S174" s="238"/>
      <c r="T174" s="240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41" t="s">
        <v>87</v>
      </c>
      <c r="AT174" s="242" t="s">
        <v>78</v>
      </c>
      <c r="AU174" s="242" t="s">
        <v>87</v>
      </c>
      <c r="AY174" s="241" t="s">
        <v>133</v>
      </c>
      <c r="BK174" s="243">
        <f>SUM(BK175:BK176)</f>
        <v>0</v>
      </c>
    </row>
    <row r="175" s="2" customFormat="1" ht="21.75" customHeight="1">
      <c r="A175" s="35"/>
      <c r="B175" s="36"/>
      <c r="C175" s="246" t="s">
        <v>640</v>
      </c>
      <c r="D175" s="246" t="s">
        <v>140</v>
      </c>
      <c r="E175" s="247" t="s">
        <v>641</v>
      </c>
      <c r="F175" s="248" t="s">
        <v>642</v>
      </c>
      <c r="G175" s="249" t="s">
        <v>165</v>
      </c>
      <c r="H175" s="250">
        <v>100</v>
      </c>
      <c r="I175" s="251"/>
      <c r="J175" s="252">
        <f>ROUND(I175*H175,2)</f>
        <v>0</v>
      </c>
      <c r="K175" s="248" t="s">
        <v>131</v>
      </c>
      <c r="L175" s="41"/>
      <c r="M175" s="253" t="s">
        <v>1</v>
      </c>
      <c r="N175" s="254" t="s">
        <v>44</v>
      </c>
      <c r="O175" s="88"/>
      <c r="P175" s="226">
        <f>O175*H175</f>
        <v>0</v>
      </c>
      <c r="Q175" s="226">
        <v>0.00014999999999999999</v>
      </c>
      <c r="R175" s="226">
        <f>Q175*H175</f>
        <v>0.014999999999999999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134</v>
      </c>
      <c r="AT175" s="228" t="s">
        <v>140</v>
      </c>
      <c r="AU175" s="228" t="s">
        <v>89</v>
      </c>
      <c r="AY175" s="14" t="s">
        <v>133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87</v>
      </c>
      <c r="BK175" s="229">
        <f>ROUND(I175*H175,2)</f>
        <v>0</v>
      </c>
      <c r="BL175" s="14" t="s">
        <v>134</v>
      </c>
      <c r="BM175" s="228" t="s">
        <v>643</v>
      </c>
    </row>
    <row r="176" s="2" customFormat="1" ht="21.75" customHeight="1">
      <c r="A176" s="35"/>
      <c r="B176" s="36"/>
      <c r="C176" s="246" t="s">
        <v>644</v>
      </c>
      <c r="D176" s="246" t="s">
        <v>140</v>
      </c>
      <c r="E176" s="247" t="s">
        <v>645</v>
      </c>
      <c r="F176" s="248" t="s">
        <v>646</v>
      </c>
      <c r="G176" s="249" t="s">
        <v>165</v>
      </c>
      <c r="H176" s="250">
        <v>100</v>
      </c>
      <c r="I176" s="251"/>
      <c r="J176" s="252">
        <f>ROUND(I176*H176,2)</f>
        <v>0</v>
      </c>
      <c r="K176" s="248" t="s">
        <v>131</v>
      </c>
      <c r="L176" s="41"/>
      <c r="M176" s="253" t="s">
        <v>1</v>
      </c>
      <c r="N176" s="254" t="s">
        <v>44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134</v>
      </c>
      <c r="AT176" s="228" t="s">
        <v>140</v>
      </c>
      <c r="AU176" s="228" t="s">
        <v>89</v>
      </c>
      <c r="AY176" s="14" t="s">
        <v>133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87</v>
      </c>
      <c r="BK176" s="229">
        <f>ROUND(I176*H176,2)</f>
        <v>0</v>
      </c>
      <c r="BL176" s="14" t="s">
        <v>134</v>
      </c>
      <c r="BM176" s="228" t="s">
        <v>647</v>
      </c>
    </row>
    <row r="177" s="12" customFormat="1" ht="22.8" customHeight="1">
      <c r="A177" s="12"/>
      <c r="B177" s="230"/>
      <c r="C177" s="231"/>
      <c r="D177" s="232" t="s">
        <v>78</v>
      </c>
      <c r="E177" s="244" t="s">
        <v>138</v>
      </c>
      <c r="F177" s="244" t="s">
        <v>139</v>
      </c>
      <c r="G177" s="231"/>
      <c r="H177" s="231"/>
      <c r="I177" s="234"/>
      <c r="J177" s="245">
        <f>BK177</f>
        <v>0</v>
      </c>
      <c r="K177" s="231"/>
      <c r="L177" s="236"/>
      <c r="M177" s="237"/>
      <c r="N177" s="238"/>
      <c r="O177" s="238"/>
      <c r="P177" s="239">
        <f>P178</f>
        <v>0</v>
      </c>
      <c r="Q177" s="238"/>
      <c r="R177" s="239">
        <f>R178</f>
        <v>0</v>
      </c>
      <c r="S177" s="238"/>
      <c r="T177" s="240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41" t="s">
        <v>87</v>
      </c>
      <c r="AT177" s="242" t="s">
        <v>78</v>
      </c>
      <c r="AU177" s="242" t="s">
        <v>87</v>
      </c>
      <c r="AY177" s="241" t="s">
        <v>133</v>
      </c>
      <c r="BK177" s="243">
        <f>BK178</f>
        <v>0</v>
      </c>
    </row>
    <row r="178" s="2" customFormat="1" ht="21.75" customHeight="1">
      <c r="A178" s="35"/>
      <c r="B178" s="36"/>
      <c r="C178" s="246" t="s">
        <v>648</v>
      </c>
      <c r="D178" s="246" t="s">
        <v>140</v>
      </c>
      <c r="E178" s="247" t="s">
        <v>141</v>
      </c>
      <c r="F178" s="248" t="s">
        <v>142</v>
      </c>
      <c r="G178" s="249" t="s">
        <v>130</v>
      </c>
      <c r="H178" s="250">
        <v>9</v>
      </c>
      <c r="I178" s="251"/>
      <c r="J178" s="252">
        <f>ROUND(I178*H178,2)</f>
        <v>0</v>
      </c>
      <c r="K178" s="248" t="s">
        <v>131</v>
      </c>
      <c r="L178" s="41"/>
      <c r="M178" s="253" t="s">
        <v>1</v>
      </c>
      <c r="N178" s="254" t="s">
        <v>44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134</v>
      </c>
      <c r="AT178" s="228" t="s">
        <v>140</v>
      </c>
      <c r="AU178" s="228" t="s">
        <v>89</v>
      </c>
      <c r="AY178" s="14" t="s">
        <v>133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87</v>
      </c>
      <c r="BK178" s="229">
        <f>ROUND(I178*H178,2)</f>
        <v>0</v>
      </c>
      <c r="BL178" s="14" t="s">
        <v>134</v>
      </c>
      <c r="BM178" s="228" t="s">
        <v>649</v>
      </c>
    </row>
    <row r="179" s="12" customFormat="1" ht="22.8" customHeight="1">
      <c r="A179" s="12"/>
      <c r="B179" s="230"/>
      <c r="C179" s="231"/>
      <c r="D179" s="232" t="s">
        <v>78</v>
      </c>
      <c r="E179" s="244" t="s">
        <v>193</v>
      </c>
      <c r="F179" s="244" t="s">
        <v>343</v>
      </c>
      <c r="G179" s="231"/>
      <c r="H179" s="231"/>
      <c r="I179" s="234"/>
      <c r="J179" s="245">
        <f>BK179</f>
        <v>0</v>
      </c>
      <c r="K179" s="231"/>
      <c r="L179" s="236"/>
      <c r="M179" s="237"/>
      <c r="N179" s="238"/>
      <c r="O179" s="238"/>
      <c r="P179" s="239">
        <f>P180</f>
        <v>0</v>
      </c>
      <c r="Q179" s="238"/>
      <c r="R179" s="239">
        <f>R180</f>
        <v>0</v>
      </c>
      <c r="S179" s="238"/>
      <c r="T179" s="240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41" t="s">
        <v>87</v>
      </c>
      <c r="AT179" s="242" t="s">
        <v>78</v>
      </c>
      <c r="AU179" s="242" t="s">
        <v>87</v>
      </c>
      <c r="AY179" s="241" t="s">
        <v>133</v>
      </c>
      <c r="BK179" s="243">
        <f>BK180</f>
        <v>0</v>
      </c>
    </row>
    <row r="180" s="2" customFormat="1" ht="21.75" customHeight="1">
      <c r="A180" s="35"/>
      <c r="B180" s="36"/>
      <c r="C180" s="246" t="s">
        <v>650</v>
      </c>
      <c r="D180" s="246" t="s">
        <v>140</v>
      </c>
      <c r="E180" s="247" t="s">
        <v>651</v>
      </c>
      <c r="F180" s="248" t="s">
        <v>652</v>
      </c>
      <c r="G180" s="249" t="s">
        <v>130</v>
      </c>
      <c r="H180" s="250">
        <v>5</v>
      </c>
      <c r="I180" s="251"/>
      <c r="J180" s="252">
        <f>ROUND(I180*H180,2)</f>
        <v>0</v>
      </c>
      <c r="K180" s="248" t="s">
        <v>131</v>
      </c>
      <c r="L180" s="41"/>
      <c r="M180" s="253" t="s">
        <v>1</v>
      </c>
      <c r="N180" s="254" t="s">
        <v>44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134</v>
      </c>
      <c r="AT180" s="228" t="s">
        <v>140</v>
      </c>
      <c r="AU180" s="228" t="s">
        <v>89</v>
      </c>
      <c r="AY180" s="14" t="s">
        <v>133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87</v>
      </c>
      <c r="BK180" s="229">
        <f>ROUND(I180*H180,2)</f>
        <v>0</v>
      </c>
      <c r="BL180" s="14" t="s">
        <v>134</v>
      </c>
      <c r="BM180" s="228" t="s">
        <v>653</v>
      </c>
    </row>
    <row r="181" s="12" customFormat="1" ht="25.92" customHeight="1">
      <c r="A181" s="12"/>
      <c r="B181" s="230"/>
      <c r="C181" s="231"/>
      <c r="D181" s="232" t="s">
        <v>78</v>
      </c>
      <c r="E181" s="233" t="s">
        <v>160</v>
      </c>
      <c r="F181" s="233" t="s">
        <v>161</v>
      </c>
      <c r="G181" s="231"/>
      <c r="H181" s="231"/>
      <c r="I181" s="234"/>
      <c r="J181" s="235">
        <f>BK181</f>
        <v>0</v>
      </c>
      <c r="K181" s="231"/>
      <c r="L181" s="236"/>
      <c r="M181" s="237"/>
      <c r="N181" s="238"/>
      <c r="O181" s="238"/>
      <c r="P181" s="239">
        <f>SUM(P182:P232)</f>
        <v>0</v>
      </c>
      <c r="Q181" s="238"/>
      <c r="R181" s="239">
        <f>SUM(R182:R232)</f>
        <v>0.82960000000000012</v>
      </c>
      <c r="S181" s="238"/>
      <c r="T181" s="240">
        <f>SUM(T182:T232)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41" t="s">
        <v>134</v>
      </c>
      <c r="AT181" s="242" t="s">
        <v>78</v>
      </c>
      <c r="AU181" s="242" t="s">
        <v>79</v>
      </c>
      <c r="AY181" s="241" t="s">
        <v>133</v>
      </c>
      <c r="BK181" s="243">
        <f>SUM(BK182:BK232)</f>
        <v>0</v>
      </c>
    </row>
    <row r="182" s="2" customFormat="1" ht="33" customHeight="1">
      <c r="A182" s="35"/>
      <c r="B182" s="36"/>
      <c r="C182" s="246" t="s">
        <v>654</v>
      </c>
      <c r="D182" s="246" t="s">
        <v>140</v>
      </c>
      <c r="E182" s="247" t="s">
        <v>163</v>
      </c>
      <c r="F182" s="248" t="s">
        <v>164</v>
      </c>
      <c r="G182" s="249" t="s">
        <v>165</v>
      </c>
      <c r="H182" s="250">
        <v>1360</v>
      </c>
      <c r="I182" s="251"/>
      <c r="J182" s="252">
        <f>ROUND(I182*H182,2)</f>
        <v>0</v>
      </c>
      <c r="K182" s="248" t="s">
        <v>131</v>
      </c>
      <c r="L182" s="41"/>
      <c r="M182" s="253" t="s">
        <v>1</v>
      </c>
      <c r="N182" s="254" t="s">
        <v>44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166</v>
      </c>
      <c r="AT182" s="228" t="s">
        <v>140</v>
      </c>
      <c r="AU182" s="228" t="s">
        <v>87</v>
      </c>
      <c r="AY182" s="14" t="s">
        <v>133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87</v>
      </c>
      <c r="BK182" s="229">
        <f>ROUND(I182*H182,2)</f>
        <v>0</v>
      </c>
      <c r="BL182" s="14" t="s">
        <v>166</v>
      </c>
      <c r="BM182" s="228" t="s">
        <v>655</v>
      </c>
    </row>
    <row r="183" s="2" customFormat="1" ht="21.75" customHeight="1">
      <c r="A183" s="35"/>
      <c r="B183" s="36"/>
      <c r="C183" s="246" t="s">
        <v>656</v>
      </c>
      <c r="D183" s="246" t="s">
        <v>140</v>
      </c>
      <c r="E183" s="247" t="s">
        <v>657</v>
      </c>
      <c r="F183" s="248" t="s">
        <v>658</v>
      </c>
      <c r="G183" s="249" t="s">
        <v>165</v>
      </c>
      <c r="H183" s="250">
        <v>132</v>
      </c>
      <c r="I183" s="251"/>
      <c r="J183" s="252">
        <f>ROUND(I183*H183,2)</f>
        <v>0</v>
      </c>
      <c r="K183" s="248" t="s">
        <v>131</v>
      </c>
      <c r="L183" s="41"/>
      <c r="M183" s="253" t="s">
        <v>1</v>
      </c>
      <c r="N183" s="254" t="s">
        <v>44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166</v>
      </c>
      <c r="AT183" s="228" t="s">
        <v>140</v>
      </c>
      <c r="AU183" s="228" t="s">
        <v>87</v>
      </c>
      <c r="AY183" s="14" t="s">
        <v>133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87</v>
      </c>
      <c r="BK183" s="229">
        <f>ROUND(I183*H183,2)</f>
        <v>0</v>
      </c>
      <c r="BL183" s="14" t="s">
        <v>166</v>
      </c>
      <c r="BM183" s="228" t="s">
        <v>659</v>
      </c>
    </row>
    <row r="184" s="2" customFormat="1" ht="33" customHeight="1">
      <c r="A184" s="35"/>
      <c r="B184" s="36"/>
      <c r="C184" s="246" t="s">
        <v>660</v>
      </c>
      <c r="D184" s="246" t="s">
        <v>140</v>
      </c>
      <c r="E184" s="247" t="s">
        <v>661</v>
      </c>
      <c r="F184" s="248" t="s">
        <v>662</v>
      </c>
      <c r="G184" s="249" t="s">
        <v>165</v>
      </c>
      <c r="H184" s="250">
        <v>16</v>
      </c>
      <c r="I184" s="251"/>
      <c r="J184" s="252">
        <f>ROUND(I184*H184,2)</f>
        <v>0</v>
      </c>
      <c r="K184" s="248" t="s">
        <v>131</v>
      </c>
      <c r="L184" s="41"/>
      <c r="M184" s="253" t="s">
        <v>1</v>
      </c>
      <c r="N184" s="254" t="s">
        <v>44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166</v>
      </c>
      <c r="AT184" s="228" t="s">
        <v>140</v>
      </c>
      <c r="AU184" s="228" t="s">
        <v>87</v>
      </c>
      <c r="AY184" s="14" t="s">
        <v>133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87</v>
      </c>
      <c r="BK184" s="229">
        <f>ROUND(I184*H184,2)</f>
        <v>0</v>
      </c>
      <c r="BL184" s="14" t="s">
        <v>166</v>
      </c>
      <c r="BM184" s="228" t="s">
        <v>663</v>
      </c>
    </row>
    <row r="185" s="2" customFormat="1" ht="21.75" customHeight="1">
      <c r="A185" s="35"/>
      <c r="B185" s="36"/>
      <c r="C185" s="246" t="s">
        <v>664</v>
      </c>
      <c r="D185" s="246" t="s">
        <v>140</v>
      </c>
      <c r="E185" s="247" t="s">
        <v>665</v>
      </c>
      <c r="F185" s="248" t="s">
        <v>666</v>
      </c>
      <c r="G185" s="249" t="s">
        <v>130</v>
      </c>
      <c r="H185" s="250">
        <v>387</v>
      </c>
      <c r="I185" s="251"/>
      <c r="J185" s="252">
        <f>ROUND(I185*H185,2)</f>
        <v>0</v>
      </c>
      <c r="K185" s="248" t="s">
        <v>131</v>
      </c>
      <c r="L185" s="41"/>
      <c r="M185" s="253" t="s">
        <v>1</v>
      </c>
      <c r="N185" s="254" t="s">
        <v>44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166</v>
      </c>
      <c r="AT185" s="228" t="s">
        <v>140</v>
      </c>
      <c r="AU185" s="228" t="s">
        <v>87</v>
      </c>
      <c r="AY185" s="14" t="s">
        <v>133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87</v>
      </c>
      <c r="BK185" s="229">
        <f>ROUND(I185*H185,2)</f>
        <v>0</v>
      </c>
      <c r="BL185" s="14" t="s">
        <v>166</v>
      </c>
      <c r="BM185" s="228" t="s">
        <v>667</v>
      </c>
    </row>
    <row r="186" s="2" customFormat="1" ht="33" customHeight="1">
      <c r="A186" s="35"/>
      <c r="B186" s="36"/>
      <c r="C186" s="246" t="s">
        <v>318</v>
      </c>
      <c r="D186" s="246" t="s">
        <v>140</v>
      </c>
      <c r="E186" s="247" t="s">
        <v>668</v>
      </c>
      <c r="F186" s="248" t="s">
        <v>669</v>
      </c>
      <c r="G186" s="249" t="s">
        <v>130</v>
      </c>
      <c r="H186" s="250">
        <v>395</v>
      </c>
      <c r="I186" s="251"/>
      <c r="J186" s="252">
        <f>ROUND(I186*H186,2)</f>
        <v>0</v>
      </c>
      <c r="K186" s="248" t="s">
        <v>131</v>
      </c>
      <c r="L186" s="41"/>
      <c r="M186" s="253" t="s">
        <v>1</v>
      </c>
      <c r="N186" s="254" t="s">
        <v>44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166</v>
      </c>
      <c r="AT186" s="228" t="s">
        <v>140</v>
      </c>
      <c r="AU186" s="228" t="s">
        <v>87</v>
      </c>
      <c r="AY186" s="14" t="s">
        <v>133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87</v>
      </c>
      <c r="BK186" s="229">
        <f>ROUND(I186*H186,2)</f>
        <v>0</v>
      </c>
      <c r="BL186" s="14" t="s">
        <v>166</v>
      </c>
      <c r="BM186" s="228" t="s">
        <v>670</v>
      </c>
    </row>
    <row r="187" s="2" customFormat="1" ht="16.5" customHeight="1">
      <c r="A187" s="35"/>
      <c r="B187" s="36"/>
      <c r="C187" s="246" t="s">
        <v>671</v>
      </c>
      <c r="D187" s="246" t="s">
        <v>140</v>
      </c>
      <c r="E187" s="247" t="s">
        <v>672</v>
      </c>
      <c r="F187" s="248" t="s">
        <v>673</v>
      </c>
      <c r="G187" s="249" t="s">
        <v>220</v>
      </c>
      <c r="H187" s="250">
        <v>1700</v>
      </c>
      <c r="I187" s="251"/>
      <c r="J187" s="252">
        <f>ROUND(I187*H187,2)</f>
        <v>0</v>
      </c>
      <c r="K187" s="248" t="s">
        <v>131</v>
      </c>
      <c r="L187" s="41"/>
      <c r="M187" s="253" t="s">
        <v>1</v>
      </c>
      <c r="N187" s="254" t="s">
        <v>44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166</v>
      </c>
      <c r="AT187" s="228" t="s">
        <v>140</v>
      </c>
      <c r="AU187" s="228" t="s">
        <v>87</v>
      </c>
      <c r="AY187" s="14" t="s">
        <v>133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87</v>
      </c>
      <c r="BK187" s="229">
        <f>ROUND(I187*H187,2)</f>
        <v>0</v>
      </c>
      <c r="BL187" s="14" t="s">
        <v>166</v>
      </c>
      <c r="BM187" s="228" t="s">
        <v>674</v>
      </c>
    </row>
    <row r="188" s="2" customFormat="1" ht="33" customHeight="1">
      <c r="A188" s="35"/>
      <c r="B188" s="36"/>
      <c r="C188" s="246" t="s">
        <v>675</v>
      </c>
      <c r="D188" s="246" t="s">
        <v>140</v>
      </c>
      <c r="E188" s="247" t="s">
        <v>676</v>
      </c>
      <c r="F188" s="248" t="s">
        <v>677</v>
      </c>
      <c r="G188" s="249" t="s">
        <v>165</v>
      </c>
      <c r="H188" s="250">
        <v>68</v>
      </c>
      <c r="I188" s="251"/>
      <c r="J188" s="252">
        <f>ROUND(I188*H188,2)</f>
        <v>0</v>
      </c>
      <c r="K188" s="248" t="s">
        <v>131</v>
      </c>
      <c r="L188" s="41"/>
      <c r="M188" s="253" t="s">
        <v>1</v>
      </c>
      <c r="N188" s="254" t="s">
        <v>44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166</v>
      </c>
      <c r="AT188" s="228" t="s">
        <v>140</v>
      </c>
      <c r="AU188" s="228" t="s">
        <v>87</v>
      </c>
      <c r="AY188" s="14" t="s">
        <v>133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87</v>
      </c>
      <c r="BK188" s="229">
        <f>ROUND(I188*H188,2)</f>
        <v>0</v>
      </c>
      <c r="BL188" s="14" t="s">
        <v>166</v>
      </c>
      <c r="BM188" s="228" t="s">
        <v>678</v>
      </c>
    </row>
    <row r="189" s="2" customFormat="1" ht="33" customHeight="1">
      <c r="A189" s="35"/>
      <c r="B189" s="36"/>
      <c r="C189" s="216" t="s">
        <v>679</v>
      </c>
      <c r="D189" s="216" t="s">
        <v>127</v>
      </c>
      <c r="E189" s="217" t="s">
        <v>680</v>
      </c>
      <c r="F189" s="218" t="s">
        <v>681</v>
      </c>
      <c r="G189" s="219" t="s">
        <v>130</v>
      </c>
      <c r="H189" s="220">
        <v>3</v>
      </c>
      <c r="I189" s="221"/>
      <c r="J189" s="222">
        <f>ROUND(I189*H189,2)</f>
        <v>0</v>
      </c>
      <c r="K189" s="218" t="s">
        <v>131</v>
      </c>
      <c r="L189" s="223"/>
      <c r="M189" s="224" t="s">
        <v>1</v>
      </c>
      <c r="N189" s="225" t="s">
        <v>44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171</v>
      </c>
      <c r="AT189" s="228" t="s">
        <v>127</v>
      </c>
      <c r="AU189" s="228" t="s">
        <v>87</v>
      </c>
      <c r="AY189" s="14" t="s">
        <v>133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87</v>
      </c>
      <c r="BK189" s="229">
        <f>ROUND(I189*H189,2)</f>
        <v>0</v>
      </c>
      <c r="BL189" s="14" t="s">
        <v>171</v>
      </c>
      <c r="BM189" s="228" t="s">
        <v>682</v>
      </c>
    </row>
    <row r="190" s="2" customFormat="1" ht="21.75" customHeight="1">
      <c r="A190" s="35"/>
      <c r="B190" s="36"/>
      <c r="C190" s="216" t="s">
        <v>683</v>
      </c>
      <c r="D190" s="216" t="s">
        <v>127</v>
      </c>
      <c r="E190" s="217" t="s">
        <v>684</v>
      </c>
      <c r="F190" s="218" t="s">
        <v>685</v>
      </c>
      <c r="G190" s="219" t="s">
        <v>220</v>
      </c>
      <c r="H190" s="220">
        <v>0.050000000000000003</v>
      </c>
      <c r="I190" s="221"/>
      <c r="J190" s="222">
        <f>ROUND(I190*H190,2)</f>
        <v>0</v>
      </c>
      <c r="K190" s="218" t="s">
        <v>131</v>
      </c>
      <c r="L190" s="223"/>
      <c r="M190" s="224" t="s">
        <v>1</v>
      </c>
      <c r="N190" s="225" t="s">
        <v>44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171</v>
      </c>
      <c r="AT190" s="228" t="s">
        <v>127</v>
      </c>
      <c r="AU190" s="228" t="s">
        <v>87</v>
      </c>
      <c r="AY190" s="14" t="s">
        <v>133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87</v>
      </c>
      <c r="BK190" s="229">
        <f>ROUND(I190*H190,2)</f>
        <v>0</v>
      </c>
      <c r="BL190" s="14" t="s">
        <v>171</v>
      </c>
      <c r="BM190" s="228" t="s">
        <v>686</v>
      </c>
    </row>
    <row r="191" s="2" customFormat="1" ht="33" customHeight="1">
      <c r="A191" s="35"/>
      <c r="B191" s="36"/>
      <c r="C191" s="246" t="s">
        <v>687</v>
      </c>
      <c r="D191" s="246" t="s">
        <v>140</v>
      </c>
      <c r="E191" s="247" t="s">
        <v>688</v>
      </c>
      <c r="F191" s="248" t="s">
        <v>689</v>
      </c>
      <c r="G191" s="249" t="s">
        <v>220</v>
      </c>
      <c r="H191" s="250">
        <v>0.050000000000000003</v>
      </c>
      <c r="I191" s="251"/>
      <c r="J191" s="252">
        <f>ROUND(I191*H191,2)</f>
        <v>0</v>
      </c>
      <c r="K191" s="248" t="s">
        <v>131</v>
      </c>
      <c r="L191" s="41"/>
      <c r="M191" s="253" t="s">
        <v>1</v>
      </c>
      <c r="N191" s="254" t="s">
        <v>44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166</v>
      </c>
      <c r="AT191" s="228" t="s">
        <v>140</v>
      </c>
      <c r="AU191" s="228" t="s">
        <v>87</v>
      </c>
      <c r="AY191" s="14" t="s">
        <v>133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87</v>
      </c>
      <c r="BK191" s="229">
        <f>ROUND(I191*H191,2)</f>
        <v>0</v>
      </c>
      <c r="BL191" s="14" t="s">
        <v>166</v>
      </c>
      <c r="BM191" s="228" t="s">
        <v>690</v>
      </c>
    </row>
    <row r="192" s="2" customFormat="1" ht="33" customHeight="1">
      <c r="A192" s="35"/>
      <c r="B192" s="36"/>
      <c r="C192" s="246" t="s">
        <v>691</v>
      </c>
      <c r="D192" s="246" t="s">
        <v>140</v>
      </c>
      <c r="E192" s="247" t="s">
        <v>214</v>
      </c>
      <c r="F192" s="248" t="s">
        <v>215</v>
      </c>
      <c r="G192" s="249" t="s">
        <v>130</v>
      </c>
      <c r="H192" s="250">
        <v>3</v>
      </c>
      <c r="I192" s="251"/>
      <c r="J192" s="252">
        <f>ROUND(I192*H192,2)</f>
        <v>0</v>
      </c>
      <c r="K192" s="248" t="s">
        <v>131</v>
      </c>
      <c r="L192" s="41"/>
      <c r="M192" s="253" t="s">
        <v>1</v>
      </c>
      <c r="N192" s="254" t="s">
        <v>44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166</v>
      </c>
      <c r="AT192" s="228" t="s">
        <v>140</v>
      </c>
      <c r="AU192" s="228" t="s">
        <v>87</v>
      </c>
      <c r="AY192" s="14" t="s">
        <v>133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87</v>
      </c>
      <c r="BK192" s="229">
        <f>ROUND(I192*H192,2)</f>
        <v>0</v>
      </c>
      <c r="BL192" s="14" t="s">
        <v>166</v>
      </c>
      <c r="BM192" s="228" t="s">
        <v>692</v>
      </c>
    </row>
    <row r="193" s="2" customFormat="1" ht="21.75" customHeight="1">
      <c r="A193" s="35"/>
      <c r="B193" s="36"/>
      <c r="C193" s="246" t="s">
        <v>693</v>
      </c>
      <c r="D193" s="246" t="s">
        <v>140</v>
      </c>
      <c r="E193" s="247" t="s">
        <v>694</v>
      </c>
      <c r="F193" s="248" t="s">
        <v>695</v>
      </c>
      <c r="G193" s="249" t="s">
        <v>130</v>
      </c>
      <c r="H193" s="250">
        <v>534</v>
      </c>
      <c r="I193" s="251"/>
      <c r="J193" s="252">
        <f>ROUND(I193*H193,2)</f>
        <v>0</v>
      </c>
      <c r="K193" s="248" t="s">
        <v>131</v>
      </c>
      <c r="L193" s="41"/>
      <c r="M193" s="253" t="s">
        <v>1</v>
      </c>
      <c r="N193" s="254" t="s">
        <v>44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166</v>
      </c>
      <c r="AT193" s="228" t="s">
        <v>140</v>
      </c>
      <c r="AU193" s="228" t="s">
        <v>87</v>
      </c>
      <c r="AY193" s="14" t="s">
        <v>133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87</v>
      </c>
      <c r="BK193" s="229">
        <f>ROUND(I193*H193,2)</f>
        <v>0</v>
      </c>
      <c r="BL193" s="14" t="s">
        <v>166</v>
      </c>
      <c r="BM193" s="228" t="s">
        <v>696</v>
      </c>
    </row>
    <row r="194" s="2" customFormat="1" ht="21.75" customHeight="1">
      <c r="A194" s="35"/>
      <c r="B194" s="36"/>
      <c r="C194" s="216" t="s">
        <v>697</v>
      </c>
      <c r="D194" s="216" t="s">
        <v>127</v>
      </c>
      <c r="E194" s="217" t="s">
        <v>698</v>
      </c>
      <c r="F194" s="218" t="s">
        <v>699</v>
      </c>
      <c r="G194" s="219" t="s">
        <v>130</v>
      </c>
      <c r="H194" s="220">
        <v>7</v>
      </c>
      <c r="I194" s="221"/>
      <c r="J194" s="222">
        <f>ROUND(I194*H194,2)</f>
        <v>0</v>
      </c>
      <c r="K194" s="218" t="s">
        <v>131</v>
      </c>
      <c r="L194" s="223"/>
      <c r="M194" s="224" t="s">
        <v>1</v>
      </c>
      <c r="N194" s="225" t="s">
        <v>44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166</v>
      </c>
      <c r="AT194" s="228" t="s">
        <v>127</v>
      </c>
      <c r="AU194" s="228" t="s">
        <v>87</v>
      </c>
      <c r="AY194" s="14" t="s">
        <v>133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87</v>
      </c>
      <c r="BK194" s="229">
        <f>ROUND(I194*H194,2)</f>
        <v>0</v>
      </c>
      <c r="BL194" s="14" t="s">
        <v>166</v>
      </c>
      <c r="BM194" s="228" t="s">
        <v>700</v>
      </c>
    </row>
    <row r="195" s="2" customFormat="1" ht="21.75" customHeight="1">
      <c r="A195" s="35"/>
      <c r="B195" s="36"/>
      <c r="C195" s="246" t="s">
        <v>701</v>
      </c>
      <c r="D195" s="246" t="s">
        <v>140</v>
      </c>
      <c r="E195" s="247" t="s">
        <v>702</v>
      </c>
      <c r="F195" s="248" t="s">
        <v>703</v>
      </c>
      <c r="G195" s="249" t="s">
        <v>130</v>
      </c>
      <c r="H195" s="250">
        <v>50</v>
      </c>
      <c r="I195" s="251"/>
      <c r="J195" s="252">
        <f>ROUND(I195*H195,2)</f>
        <v>0</v>
      </c>
      <c r="K195" s="248" t="s">
        <v>131</v>
      </c>
      <c r="L195" s="41"/>
      <c r="M195" s="253" t="s">
        <v>1</v>
      </c>
      <c r="N195" s="254" t="s">
        <v>44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166</v>
      </c>
      <c r="AT195" s="228" t="s">
        <v>140</v>
      </c>
      <c r="AU195" s="228" t="s">
        <v>87</v>
      </c>
      <c r="AY195" s="14" t="s">
        <v>133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87</v>
      </c>
      <c r="BK195" s="229">
        <f>ROUND(I195*H195,2)</f>
        <v>0</v>
      </c>
      <c r="BL195" s="14" t="s">
        <v>166</v>
      </c>
      <c r="BM195" s="228" t="s">
        <v>704</v>
      </c>
    </row>
    <row r="196" s="2" customFormat="1" ht="21.75" customHeight="1">
      <c r="A196" s="35"/>
      <c r="B196" s="36"/>
      <c r="C196" s="216" t="s">
        <v>335</v>
      </c>
      <c r="D196" s="216" t="s">
        <v>127</v>
      </c>
      <c r="E196" s="217" t="s">
        <v>705</v>
      </c>
      <c r="F196" s="218" t="s">
        <v>706</v>
      </c>
      <c r="G196" s="219" t="s">
        <v>130</v>
      </c>
      <c r="H196" s="220">
        <v>7</v>
      </c>
      <c r="I196" s="221"/>
      <c r="J196" s="222">
        <f>ROUND(I196*H196,2)</f>
        <v>0</v>
      </c>
      <c r="K196" s="218" t="s">
        <v>131</v>
      </c>
      <c r="L196" s="223"/>
      <c r="M196" s="224" t="s">
        <v>1</v>
      </c>
      <c r="N196" s="225" t="s">
        <v>44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171</v>
      </c>
      <c r="AT196" s="228" t="s">
        <v>127</v>
      </c>
      <c r="AU196" s="228" t="s">
        <v>87</v>
      </c>
      <c r="AY196" s="14" t="s">
        <v>133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87</v>
      </c>
      <c r="BK196" s="229">
        <f>ROUND(I196*H196,2)</f>
        <v>0</v>
      </c>
      <c r="BL196" s="14" t="s">
        <v>171</v>
      </c>
      <c r="BM196" s="228" t="s">
        <v>707</v>
      </c>
    </row>
    <row r="197" s="2" customFormat="1" ht="16.5" customHeight="1">
      <c r="A197" s="35"/>
      <c r="B197" s="36"/>
      <c r="C197" s="246" t="s">
        <v>708</v>
      </c>
      <c r="D197" s="246" t="s">
        <v>140</v>
      </c>
      <c r="E197" s="247" t="s">
        <v>709</v>
      </c>
      <c r="F197" s="248" t="s">
        <v>710</v>
      </c>
      <c r="G197" s="249" t="s">
        <v>165</v>
      </c>
      <c r="H197" s="250">
        <v>2902</v>
      </c>
      <c r="I197" s="251"/>
      <c r="J197" s="252">
        <f>ROUND(I197*H197,2)</f>
        <v>0</v>
      </c>
      <c r="K197" s="248" t="s">
        <v>131</v>
      </c>
      <c r="L197" s="41"/>
      <c r="M197" s="253" t="s">
        <v>1</v>
      </c>
      <c r="N197" s="254" t="s">
        <v>44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166</v>
      </c>
      <c r="AT197" s="228" t="s">
        <v>140</v>
      </c>
      <c r="AU197" s="228" t="s">
        <v>87</v>
      </c>
      <c r="AY197" s="14" t="s">
        <v>133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87</v>
      </c>
      <c r="BK197" s="229">
        <f>ROUND(I197*H197,2)</f>
        <v>0</v>
      </c>
      <c r="BL197" s="14" t="s">
        <v>166</v>
      </c>
      <c r="BM197" s="228" t="s">
        <v>711</v>
      </c>
    </row>
    <row r="198" s="2" customFormat="1" ht="16.5" customHeight="1">
      <c r="A198" s="35"/>
      <c r="B198" s="36"/>
      <c r="C198" s="246" t="s">
        <v>712</v>
      </c>
      <c r="D198" s="246" t="s">
        <v>140</v>
      </c>
      <c r="E198" s="247" t="s">
        <v>713</v>
      </c>
      <c r="F198" s="248" t="s">
        <v>714</v>
      </c>
      <c r="G198" s="249" t="s">
        <v>165</v>
      </c>
      <c r="H198" s="250">
        <v>1638</v>
      </c>
      <c r="I198" s="251"/>
      <c r="J198" s="252">
        <f>ROUND(I198*H198,2)</f>
        <v>0</v>
      </c>
      <c r="K198" s="248" t="s">
        <v>131</v>
      </c>
      <c r="L198" s="41"/>
      <c r="M198" s="253" t="s">
        <v>1</v>
      </c>
      <c r="N198" s="254" t="s">
        <v>44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166</v>
      </c>
      <c r="AT198" s="228" t="s">
        <v>140</v>
      </c>
      <c r="AU198" s="228" t="s">
        <v>87</v>
      </c>
      <c r="AY198" s="14" t="s">
        <v>133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87</v>
      </c>
      <c r="BK198" s="229">
        <f>ROUND(I198*H198,2)</f>
        <v>0</v>
      </c>
      <c r="BL198" s="14" t="s">
        <v>166</v>
      </c>
      <c r="BM198" s="228" t="s">
        <v>715</v>
      </c>
    </row>
    <row r="199" s="2" customFormat="1" ht="16.5" customHeight="1">
      <c r="A199" s="35"/>
      <c r="B199" s="36"/>
      <c r="C199" s="246" t="s">
        <v>716</v>
      </c>
      <c r="D199" s="246" t="s">
        <v>140</v>
      </c>
      <c r="E199" s="247" t="s">
        <v>717</v>
      </c>
      <c r="F199" s="248" t="s">
        <v>718</v>
      </c>
      <c r="G199" s="249" t="s">
        <v>165</v>
      </c>
      <c r="H199" s="250">
        <v>5</v>
      </c>
      <c r="I199" s="251"/>
      <c r="J199" s="252">
        <f>ROUND(I199*H199,2)</f>
        <v>0</v>
      </c>
      <c r="K199" s="248" t="s">
        <v>131</v>
      </c>
      <c r="L199" s="41"/>
      <c r="M199" s="253" t="s">
        <v>1</v>
      </c>
      <c r="N199" s="254" t="s">
        <v>44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166</v>
      </c>
      <c r="AT199" s="228" t="s">
        <v>140</v>
      </c>
      <c r="AU199" s="228" t="s">
        <v>87</v>
      </c>
      <c r="AY199" s="14" t="s">
        <v>133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87</v>
      </c>
      <c r="BK199" s="229">
        <f>ROUND(I199*H199,2)</f>
        <v>0</v>
      </c>
      <c r="BL199" s="14" t="s">
        <v>166</v>
      </c>
      <c r="BM199" s="228" t="s">
        <v>719</v>
      </c>
    </row>
    <row r="200" s="2" customFormat="1" ht="16.5" customHeight="1">
      <c r="A200" s="35"/>
      <c r="B200" s="36"/>
      <c r="C200" s="246" t="s">
        <v>720</v>
      </c>
      <c r="D200" s="246" t="s">
        <v>140</v>
      </c>
      <c r="E200" s="247" t="s">
        <v>721</v>
      </c>
      <c r="F200" s="248" t="s">
        <v>722</v>
      </c>
      <c r="G200" s="249" t="s">
        <v>165</v>
      </c>
      <c r="H200" s="250">
        <v>50</v>
      </c>
      <c r="I200" s="251"/>
      <c r="J200" s="252">
        <f>ROUND(I200*H200,2)</f>
        <v>0</v>
      </c>
      <c r="K200" s="248" t="s">
        <v>131</v>
      </c>
      <c r="L200" s="41"/>
      <c r="M200" s="253" t="s">
        <v>1</v>
      </c>
      <c r="N200" s="254" t="s">
        <v>44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166</v>
      </c>
      <c r="AT200" s="228" t="s">
        <v>140</v>
      </c>
      <c r="AU200" s="228" t="s">
        <v>87</v>
      </c>
      <c r="AY200" s="14" t="s">
        <v>133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87</v>
      </c>
      <c r="BK200" s="229">
        <f>ROUND(I200*H200,2)</f>
        <v>0</v>
      </c>
      <c r="BL200" s="14" t="s">
        <v>166</v>
      </c>
      <c r="BM200" s="228" t="s">
        <v>723</v>
      </c>
    </row>
    <row r="201" s="2" customFormat="1" ht="33" customHeight="1">
      <c r="A201" s="35"/>
      <c r="B201" s="36"/>
      <c r="C201" s="246" t="s">
        <v>724</v>
      </c>
      <c r="D201" s="246" t="s">
        <v>140</v>
      </c>
      <c r="E201" s="247" t="s">
        <v>223</v>
      </c>
      <c r="F201" s="248" t="s">
        <v>224</v>
      </c>
      <c r="G201" s="249" t="s">
        <v>130</v>
      </c>
      <c r="H201" s="250">
        <v>2117</v>
      </c>
      <c r="I201" s="251"/>
      <c r="J201" s="252">
        <f>ROUND(I201*H201,2)</f>
        <v>0</v>
      </c>
      <c r="K201" s="248" t="s">
        <v>131</v>
      </c>
      <c r="L201" s="41"/>
      <c r="M201" s="253" t="s">
        <v>1</v>
      </c>
      <c r="N201" s="254" t="s">
        <v>44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166</v>
      </c>
      <c r="AT201" s="228" t="s">
        <v>140</v>
      </c>
      <c r="AU201" s="228" t="s">
        <v>87</v>
      </c>
      <c r="AY201" s="14" t="s">
        <v>133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87</v>
      </c>
      <c r="BK201" s="229">
        <f>ROUND(I201*H201,2)</f>
        <v>0</v>
      </c>
      <c r="BL201" s="14" t="s">
        <v>166</v>
      </c>
      <c r="BM201" s="228" t="s">
        <v>725</v>
      </c>
    </row>
    <row r="202" s="2" customFormat="1" ht="33" customHeight="1">
      <c r="A202" s="35"/>
      <c r="B202" s="36"/>
      <c r="C202" s="246" t="s">
        <v>726</v>
      </c>
      <c r="D202" s="246" t="s">
        <v>140</v>
      </c>
      <c r="E202" s="247" t="s">
        <v>727</v>
      </c>
      <c r="F202" s="248" t="s">
        <v>728</v>
      </c>
      <c r="G202" s="249" t="s">
        <v>130</v>
      </c>
      <c r="H202" s="250">
        <v>742</v>
      </c>
      <c r="I202" s="251"/>
      <c r="J202" s="252">
        <f>ROUND(I202*H202,2)</f>
        <v>0</v>
      </c>
      <c r="K202" s="248" t="s">
        <v>131</v>
      </c>
      <c r="L202" s="41"/>
      <c r="M202" s="253" t="s">
        <v>1</v>
      </c>
      <c r="N202" s="254" t="s">
        <v>44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166</v>
      </c>
      <c r="AT202" s="228" t="s">
        <v>140</v>
      </c>
      <c r="AU202" s="228" t="s">
        <v>87</v>
      </c>
      <c r="AY202" s="14" t="s">
        <v>133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87</v>
      </c>
      <c r="BK202" s="229">
        <f>ROUND(I202*H202,2)</f>
        <v>0</v>
      </c>
      <c r="BL202" s="14" t="s">
        <v>166</v>
      </c>
      <c r="BM202" s="228" t="s">
        <v>729</v>
      </c>
    </row>
    <row r="203" s="2" customFormat="1" ht="16.5" customHeight="1">
      <c r="A203" s="35"/>
      <c r="B203" s="36"/>
      <c r="C203" s="216" t="s">
        <v>730</v>
      </c>
      <c r="D203" s="216" t="s">
        <v>127</v>
      </c>
      <c r="E203" s="217" t="s">
        <v>731</v>
      </c>
      <c r="F203" s="218" t="s">
        <v>732</v>
      </c>
      <c r="G203" s="219" t="s">
        <v>733</v>
      </c>
      <c r="H203" s="220">
        <v>1</v>
      </c>
      <c r="I203" s="221"/>
      <c r="J203" s="222">
        <f>ROUND(I203*H203,2)</f>
        <v>0</v>
      </c>
      <c r="K203" s="218" t="s">
        <v>131</v>
      </c>
      <c r="L203" s="223"/>
      <c r="M203" s="224" t="s">
        <v>1</v>
      </c>
      <c r="N203" s="225" t="s">
        <v>44</v>
      </c>
      <c r="O203" s="88"/>
      <c r="P203" s="226">
        <f>O203*H203</f>
        <v>0</v>
      </c>
      <c r="Q203" s="226">
        <v>0.51800000000000002</v>
      </c>
      <c r="R203" s="226">
        <f>Q203*H203</f>
        <v>0.51800000000000002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166</v>
      </c>
      <c r="AT203" s="228" t="s">
        <v>127</v>
      </c>
      <c r="AU203" s="228" t="s">
        <v>87</v>
      </c>
      <c r="AY203" s="14" t="s">
        <v>133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87</v>
      </c>
      <c r="BK203" s="229">
        <f>ROUND(I203*H203,2)</f>
        <v>0</v>
      </c>
      <c r="BL203" s="14" t="s">
        <v>166</v>
      </c>
      <c r="BM203" s="228" t="s">
        <v>734</v>
      </c>
    </row>
    <row r="204" s="2" customFormat="1" ht="16.5" customHeight="1">
      <c r="A204" s="35"/>
      <c r="B204" s="36"/>
      <c r="C204" s="216" t="s">
        <v>735</v>
      </c>
      <c r="D204" s="216" t="s">
        <v>127</v>
      </c>
      <c r="E204" s="217" t="s">
        <v>736</v>
      </c>
      <c r="F204" s="218" t="s">
        <v>737</v>
      </c>
      <c r="G204" s="219" t="s">
        <v>130</v>
      </c>
      <c r="H204" s="220">
        <v>20</v>
      </c>
      <c r="I204" s="221"/>
      <c r="J204" s="222">
        <f>ROUND(I204*H204,2)</f>
        <v>0</v>
      </c>
      <c r="K204" s="218" t="s">
        <v>131</v>
      </c>
      <c r="L204" s="223"/>
      <c r="M204" s="224" t="s">
        <v>1</v>
      </c>
      <c r="N204" s="225" t="s">
        <v>44</v>
      </c>
      <c r="O204" s="88"/>
      <c r="P204" s="226">
        <f>O204*H204</f>
        <v>0</v>
      </c>
      <c r="Q204" s="226">
        <v>0.014500000000000001</v>
      </c>
      <c r="R204" s="226">
        <f>Q204*H204</f>
        <v>0.29000000000000004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166</v>
      </c>
      <c r="AT204" s="228" t="s">
        <v>127</v>
      </c>
      <c r="AU204" s="228" t="s">
        <v>87</v>
      </c>
      <c r="AY204" s="14" t="s">
        <v>133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87</v>
      </c>
      <c r="BK204" s="229">
        <f>ROUND(I204*H204,2)</f>
        <v>0</v>
      </c>
      <c r="BL204" s="14" t="s">
        <v>166</v>
      </c>
      <c r="BM204" s="228" t="s">
        <v>738</v>
      </c>
    </row>
    <row r="205" s="2" customFormat="1" ht="16.5" customHeight="1">
      <c r="A205" s="35"/>
      <c r="B205" s="36"/>
      <c r="C205" s="216" t="s">
        <v>739</v>
      </c>
      <c r="D205" s="216" t="s">
        <v>127</v>
      </c>
      <c r="E205" s="217" t="s">
        <v>740</v>
      </c>
      <c r="F205" s="218" t="s">
        <v>741</v>
      </c>
      <c r="G205" s="219" t="s">
        <v>130</v>
      </c>
      <c r="H205" s="220">
        <v>21</v>
      </c>
      <c r="I205" s="221"/>
      <c r="J205" s="222">
        <f>ROUND(I205*H205,2)</f>
        <v>0</v>
      </c>
      <c r="K205" s="218" t="s">
        <v>131</v>
      </c>
      <c r="L205" s="223"/>
      <c r="M205" s="224" t="s">
        <v>1</v>
      </c>
      <c r="N205" s="225" t="s">
        <v>44</v>
      </c>
      <c r="O205" s="88"/>
      <c r="P205" s="226">
        <f>O205*H205</f>
        <v>0</v>
      </c>
      <c r="Q205" s="226">
        <v>0.001</v>
      </c>
      <c r="R205" s="226">
        <f>Q205*H205</f>
        <v>0.021000000000000001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166</v>
      </c>
      <c r="AT205" s="228" t="s">
        <v>127</v>
      </c>
      <c r="AU205" s="228" t="s">
        <v>87</v>
      </c>
      <c r="AY205" s="14" t="s">
        <v>133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87</v>
      </c>
      <c r="BK205" s="229">
        <f>ROUND(I205*H205,2)</f>
        <v>0</v>
      </c>
      <c r="BL205" s="14" t="s">
        <v>166</v>
      </c>
      <c r="BM205" s="228" t="s">
        <v>742</v>
      </c>
    </row>
    <row r="206" s="2" customFormat="1" ht="16.5" customHeight="1">
      <c r="A206" s="35"/>
      <c r="B206" s="36"/>
      <c r="C206" s="216" t="s">
        <v>743</v>
      </c>
      <c r="D206" s="216" t="s">
        <v>127</v>
      </c>
      <c r="E206" s="217" t="s">
        <v>744</v>
      </c>
      <c r="F206" s="218" t="s">
        <v>745</v>
      </c>
      <c r="G206" s="219" t="s">
        <v>130</v>
      </c>
      <c r="H206" s="220">
        <v>20</v>
      </c>
      <c r="I206" s="221"/>
      <c r="J206" s="222">
        <f>ROUND(I206*H206,2)</f>
        <v>0</v>
      </c>
      <c r="K206" s="218" t="s">
        <v>131</v>
      </c>
      <c r="L206" s="223"/>
      <c r="M206" s="224" t="s">
        <v>1</v>
      </c>
      <c r="N206" s="225" t="s">
        <v>44</v>
      </c>
      <c r="O206" s="88"/>
      <c r="P206" s="226">
        <f>O206*H206</f>
        <v>0</v>
      </c>
      <c r="Q206" s="226">
        <v>3.0000000000000001E-05</v>
      </c>
      <c r="R206" s="226">
        <f>Q206*H206</f>
        <v>0.00060000000000000006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166</v>
      </c>
      <c r="AT206" s="228" t="s">
        <v>127</v>
      </c>
      <c r="AU206" s="228" t="s">
        <v>87</v>
      </c>
      <c r="AY206" s="14" t="s">
        <v>133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87</v>
      </c>
      <c r="BK206" s="229">
        <f>ROUND(I206*H206,2)</f>
        <v>0</v>
      </c>
      <c r="BL206" s="14" t="s">
        <v>166</v>
      </c>
      <c r="BM206" s="228" t="s">
        <v>746</v>
      </c>
    </row>
    <row r="207" s="2" customFormat="1" ht="33" customHeight="1">
      <c r="A207" s="35"/>
      <c r="B207" s="36"/>
      <c r="C207" s="246" t="s">
        <v>747</v>
      </c>
      <c r="D207" s="246" t="s">
        <v>140</v>
      </c>
      <c r="E207" s="247" t="s">
        <v>748</v>
      </c>
      <c r="F207" s="248" t="s">
        <v>749</v>
      </c>
      <c r="G207" s="249" t="s">
        <v>130</v>
      </c>
      <c r="H207" s="250">
        <v>1</v>
      </c>
      <c r="I207" s="251"/>
      <c r="J207" s="252">
        <f>ROUND(I207*H207,2)</f>
        <v>0</v>
      </c>
      <c r="K207" s="248" t="s">
        <v>131</v>
      </c>
      <c r="L207" s="41"/>
      <c r="M207" s="253" t="s">
        <v>1</v>
      </c>
      <c r="N207" s="254" t="s">
        <v>44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166</v>
      </c>
      <c r="AT207" s="228" t="s">
        <v>140</v>
      </c>
      <c r="AU207" s="228" t="s">
        <v>87</v>
      </c>
      <c r="AY207" s="14" t="s">
        <v>133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87</v>
      </c>
      <c r="BK207" s="229">
        <f>ROUND(I207*H207,2)</f>
        <v>0</v>
      </c>
      <c r="BL207" s="14" t="s">
        <v>166</v>
      </c>
      <c r="BM207" s="228" t="s">
        <v>750</v>
      </c>
    </row>
    <row r="208" s="2" customFormat="1" ht="21.75" customHeight="1">
      <c r="A208" s="35"/>
      <c r="B208" s="36"/>
      <c r="C208" s="246" t="s">
        <v>751</v>
      </c>
      <c r="D208" s="246" t="s">
        <v>140</v>
      </c>
      <c r="E208" s="247" t="s">
        <v>752</v>
      </c>
      <c r="F208" s="248" t="s">
        <v>753</v>
      </c>
      <c r="G208" s="249" t="s">
        <v>130</v>
      </c>
      <c r="H208" s="250">
        <v>10</v>
      </c>
      <c r="I208" s="251"/>
      <c r="J208" s="252">
        <f>ROUND(I208*H208,2)</f>
        <v>0</v>
      </c>
      <c r="K208" s="248" t="s">
        <v>131</v>
      </c>
      <c r="L208" s="41"/>
      <c r="M208" s="253" t="s">
        <v>1</v>
      </c>
      <c r="N208" s="254" t="s">
        <v>44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166</v>
      </c>
      <c r="AT208" s="228" t="s">
        <v>140</v>
      </c>
      <c r="AU208" s="228" t="s">
        <v>87</v>
      </c>
      <c r="AY208" s="14" t="s">
        <v>133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87</v>
      </c>
      <c r="BK208" s="229">
        <f>ROUND(I208*H208,2)</f>
        <v>0</v>
      </c>
      <c r="BL208" s="14" t="s">
        <v>166</v>
      </c>
      <c r="BM208" s="228" t="s">
        <v>754</v>
      </c>
    </row>
    <row r="209" s="2" customFormat="1" ht="21.75" customHeight="1">
      <c r="A209" s="35"/>
      <c r="B209" s="36"/>
      <c r="C209" s="246" t="s">
        <v>755</v>
      </c>
      <c r="D209" s="246" t="s">
        <v>140</v>
      </c>
      <c r="E209" s="247" t="s">
        <v>756</v>
      </c>
      <c r="F209" s="248" t="s">
        <v>757</v>
      </c>
      <c r="G209" s="249" t="s">
        <v>130</v>
      </c>
      <c r="H209" s="250">
        <v>5</v>
      </c>
      <c r="I209" s="251"/>
      <c r="J209" s="252">
        <f>ROUND(I209*H209,2)</f>
        <v>0</v>
      </c>
      <c r="K209" s="248" t="s">
        <v>131</v>
      </c>
      <c r="L209" s="41"/>
      <c r="M209" s="253" t="s">
        <v>1</v>
      </c>
      <c r="N209" s="254" t="s">
        <v>44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166</v>
      </c>
      <c r="AT209" s="228" t="s">
        <v>140</v>
      </c>
      <c r="AU209" s="228" t="s">
        <v>87</v>
      </c>
      <c r="AY209" s="14" t="s">
        <v>133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87</v>
      </c>
      <c r="BK209" s="229">
        <f>ROUND(I209*H209,2)</f>
        <v>0</v>
      </c>
      <c r="BL209" s="14" t="s">
        <v>166</v>
      </c>
      <c r="BM209" s="228" t="s">
        <v>758</v>
      </c>
    </row>
    <row r="210" s="2" customFormat="1" ht="21.75" customHeight="1">
      <c r="A210" s="35"/>
      <c r="B210" s="36"/>
      <c r="C210" s="246" t="s">
        <v>759</v>
      </c>
      <c r="D210" s="246" t="s">
        <v>140</v>
      </c>
      <c r="E210" s="247" t="s">
        <v>760</v>
      </c>
      <c r="F210" s="248" t="s">
        <v>761</v>
      </c>
      <c r="G210" s="249" t="s">
        <v>130</v>
      </c>
      <c r="H210" s="250">
        <v>1</v>
      </c>
      <c r="I210" s="251"/>
      <c r="J210" s="252">
        <f>ROUND(I210*H210,2)</f>
        <v>0</v>
      </c>
      <c r="K210" s="248" t="s">
        <v>131</v>
      </c>
      <c r="L210" s="41"/>
      <c r="M210" s="253" t="s">
        <v>1</v>
      </c>
      <c r="N210" s="254" t="s">
        <v>44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166</v>
      </c>
      <c r="AT210" s="228" t="s">
        <v>140</v>
      </c>
      <c r="AU210" s="228" t="s">
        <v>87</v>
      </c>
      <c r="AY210" s="14" t="s">
        <v>133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87</v>
      </c>
      <c r="BK210" s="229">
        <f>ROUND(I210*H210,2)</f>
        <v>0</v>
      </c>
      <c r="BL210" s="14" t="s">
        <v>166</v>
      </c>
      <c r="BM210" s="228" t="s">
        <v>762</v>
      </c>
    </row>
    <row r="211" s="2" customFormat="1" ht="21.75" customHeight="1">
      <c r="A211" s="35"/>
      <c r="B211" s="36"/>
      <c r="C211" s="246" t="s">
        <v>763</v>
      </c>
      <c r="D211" s="246" t="s">
        <v>140</v>
      </c>
      <c r="E211" s="247" t="s">
        <v>764</v>
      </c>
      <c r="F211" s="248" t="s">
        <v>765</v>
      </c>
      <c r="G211" s="249" t="s">
        <v>130</v>
      </c>
      <c r="H211" s="250">
        <v>1</v>
      </c>
      <c r="I211" s="251"/>
      <c r="J211" s="252">
        <f>ROUND(I211*H211,2)</f>
        <v>0</v>
      </c>
      <c r="K211" s="248" t="s">
        <v>131</v>
      </c>
      <c r="L211" s="41"/>
      <c r="M211" s="253" t="s">
        <v>1</v>
      </c>
      <c r="N211" s="254" t="s">
        <v>44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166</v>
      </c>
      <c r="AT211" s="228" t="s">
        <v>140</v>
      </c>
      <c r="AU211" s="228" t="s">
        <v>87</v>
      </c>
      <c r="AY211" s="14" t="s">
        <v>133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87</v>
      </c>
      <c r="BK211" s="229">
        <f>ROUND(I211*H211,2)</f>
        <v>0</v>
      </c>
      <c r="BL211" s="14" t="s">
        <v>166</v>
      </c>
      <c r="BM211" s="228" t="s">
        <v>766</v>
      </c>
    </row>
    <row r="212" s="2" customFormat="1" ht="21.75" customHeight="1">
      <c r="A212" s="35"/>
      <c r="B212" s="36"/>
      <c r="C212" s="246" t="s">
        <v>767</v>
      </c>
      <c r="D212" s="246" t="s">
        <v>140</v>
      </c>
      <c r="E212" s="247" t="s">
        <v>768</v>
      </c>
      <c r="F212" s="248" t="s">
        <v>769</v>
      </c>
      <c r="G212" s="249" t="s">
        <v>130</v>
      </c>
      <c r="H212" s="250">
        <v>1</v>
      </c>
      <c r="I212" s="251"/>
      <c r="J212" s="252">
        <f>ROUND(I212*H212,2)</f>
        <v>0</v>
      </c>
      <c r="K212" s="248" t="s">
        <v>131</v>
      </c>
      <c r="L212" s="41"/>
      <c r="M212" s="253" t="s">
        <v>1</v>
      </c>
      <c r="N212" s="254" t="s">
        <v>44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166</v>
      </c>
      <c r="AT212" s="228" t="s">
        <v>140</v>
      </c>
      <c r="AU212" s="228" t="s">
        <v>87</v>
      </c>
      <c r="AY212" s="14" t="s">
        <v>133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87</v>
      </c>
      <c r="BK212" s="229">
        <f>ROUND(I212*H212,2)</f>
        <v>0</v>
      </c>
      <c r="BL212" s="14" t="s">
        <v>166</v>
      </c>
      <c r="BM212" s="228" t="s">
        <v>770</v>
      </c>
    </row>
    <row r="213" s="2" customFormat="1" ht="21.75" customHeight="1">
      <c r="A213" s="35"/>
      <c r="B213" s="36"/>
      <c r="C213" s="246" t="s">
        <v>771</v>
      </c>
      <c r="D213" s="246" t="s">
        <v>140</v>
      </c>
      <c r="E213" s="247" t="s">
        <v>772</v>
      </c>
      <c r="F213" s="248" t="s">
        <v>773</v>
      </c>
      <c r="G213" s="249" t="s">
        <v>130</v>
      </c>
      <c r="H213" s="250">
        <v>558</v>
      </c>
      <c r="I213" s="251"/>
      <c r="J213" s="252">
        <f>ROUND(I213*H213,2)</f>
        <v>0</v>
      </c>
      <c r="K213" s="248" t="s">
        <v>131</v>
      </c>
      <c r="L213" s="41"/>
      <c r="M213" s="253" t="s">
        <v>1</v>
      </c>
      <c r="N213" s="254" t="s">
        <v>44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166</v>
      </c>
      <c r="AT213" s="228" t="s">
        <v>140</v>
      </c>
      <c r="AU213" s="228" t="s">
        <v>87</v>
      </c>
      <c r="AY213" s="14" t="s">
        <v>133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87</v>
      </c>
      <c r="BK213" s="229">
        <f>ROUND(I213*H213,2)</f>
        <v>0</v>
      </c>
      <c r="BL213" s="14" t="s">
        <v>166</v>
      </c>
      <c r="BM213" s="228" t="s">
        <v>774</v>
      </c>
    </row>
    <row r="214" s="2" customFormat="1" ht="21.75" customHeight="1">
      <c r="A214" s="35"/>
      <c r="B214" s="36"/>
      <c r="C214" s="216" t="s">
        <v>775</v>
      </c>
      <c r="D214" s="216" t="s">
        <v>127</v>
      </c>
      <c r="E214" s="217" t="s">
        <v>776</v>
      </c>
      <c r="F214" s="218" t="s">
        <v>777</v>
      </c>
      <c r="G214" s="219" t="s">
        <v>130</v>
      </c>
      <c r="H214" s="220">
        <v>355</v>
      </c>
      <c r="I214" s="221"/>
      <c r="J214" s="222">
        <f>ROUND(I214*H214,2)</f>
        <v>0</v>
      </c>
      <c r="K214" s="218" t="s">
        <v>131</v>
      </c>
      <c r="L214" s="223"/>
      <c r="M214" s="224" t="s">
        <v>1</v>
      </c>
      <c r="N214" s="225" t="s">
        <v>44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171</v>
      </c>
      <c r="AT214" s="228" t="s">
        <v>127</v>
      </c>
      <c r="AU214" s="228" t="s">
        <v>87</v>
      </c>
      <c r="AY214" s="14" t="s">
        <v>133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87</v>
      </c>
      <c r="BK214" s="229">
        <f>ROUND(I214*H214,2)</f>
        <v>0</v>
      </c>
      <c r="BL214" s="14" t="s">
        <v>171</v>
      </c>
      <c r="BM214" s="228" t="s">
        <v>778</v>
      </c>
    </row>
    <row r="215" s="2" customFormat="1" ht="21.75" customHeight="1">
      <c r="A215" s="35"/>
      <c r="B215" s="36"/>
      <c r="C215" s="246" t="s">
        <v>779</v>
      </c>
      <c r="D215" s="246" t="s">
        <v>140</v>
      </c>
      <c r="E215" s="247" t="s">
        <v>780</v>
      </c>
      <c r="F215" s="248" t="s">
        <v>781</v>
      </c>
      <c r="G215" s="249" t="s">
        <v>130</v>
      </c>
      <c r="H215" s="250">
        <v>1</v>
      </c>
      <c r="I215" s="251"/>
      <c r="J215" s="252">
        <f>ROUND(I215*H215,2)</f>
        <v>0</v>
      </c>
      <c r="K215" s="248" t="s">
        <v>131</v>
      </c>
      <c r="L215" s="41"/>
      <c r="M215" s="253" t="s">
        <v>1</v>
      </c>
      <c r="N215" s="254" t="s">
        <v>44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166</v>
      </c>
      <c r="AT215" s="228" t="s">
        <v>140</v>
      </c>
      <c r="AU215" s="228" t="s">
        <v>87</v>
      </c>
      <c r="AY215" s="14" t="s">
        <v>133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87</v>
      </c>
      <c r="BK215" s="229">
        <f>ROUND(I215*H215,2)</f>
        <v>0</v>
      </c>
      <c r="BL215" s="14" t="s">
        <v>166</v>
      </c>
      <c r="BM215" s="228" t="s">
        <v>782</v>
      </c>
    </row>
    <row r="216" s="2" customFormat="1" ht="21.75" customHeight="1">
      <c r="A216" s="35"/>
      <c r="B216" s="36"/>
      <c r="C216" s="246" t="s">
        <v>783</v>
      </c>
      <c r="D216" s="246" t="s">
        <v>140</v>
      </c>
      <c r="E216" s="247" t="s">
        <v>784</v>
      </c>
      <c r="F216" s="248" t="s">
        <v>785</v>
      </c>
      <c r="G216" s="249" t="s">
        <v>130</v>
      </c>
      <c r="H216" s="250">
        <v>2</v>
      </c>
      <c r="I216" s="251"/>
      <c r="J216" s="252">
        <f>ROUND(I216*H216,2)</f>
        <v>0</v>
      </c>
      <c r="K216" s="248" t="s">
        <v>131</v>
      </c>
      <c r="L216" s="41"/>
      <c r="M216" s="253" t="s">
        <v>1</v>
      </c>
      <c r="N216" s="254" t="s">
        <v>44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166</v>
      </c>
      <c r="AT216" s="228" t="s">
        <v>140</v>
      </c>
      <c r="AU216" s="228" t="s">
        <v>87</v>
      </c>
      <c r="AY216" s="14" t="s">
        <v>133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87</v>
      </c>
      <c r="BK216" s="229">
        <f>ROUND(I216*H216,2)</f>
        <v>0</v>
      </c>
      <c r="BL216" s="14" t="s">
        <v>166</v>
      </c>
      <c r="BM216" s="228" t="s">
        <v>786</v>
      </c>
    </row>
    <row r="217" s="2" customFormat="1" ht="33" customHeight="1">
      <c r="A217" s="35"/>
      <c r="B217" s="36"/>
      <c r="C217" s="246" t="s">
        <v>787</v>
      </c>
      <c r="D217" s="246" t="s">
        <v>140</v>
      </c>
      <c r="E217" s="247" t="s">
        <v>788</v>
      </c>
      <c r="F217" s="248" t="s">
        <v>789</v>
      </c>
      <c r="G217" s="249" t="s">
        <v>130</v>
      </c>
      <c r="H217" s="250">
        <v>1</v>
      </c>
      <c r="I217" s="251"/>
      <c r="J217" s="252">
        <f>ROUND(I217*H217,2)</f>
        <v>0</v>
      </c>
      <c r="K217" s="248" t="s">
        <v>131</v>
      </c>
      <c r="L217" s="41"/>
      <c r="M217" s="253" t="s">
        <v>1</v>
      </c>
      <c r="N217" s="254" t="s">
        <v>44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166</v>
      </c>
      <c r="AT217" s="228" t="s">
        <v>140</v>
      </c>
      <c r="AU217" s="228" t="s">
        <v>87</v>
      </c>
      <c r="AY217" s="14" t="s">
        <v>133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87</v>
      </c>
      <c r="BK217" s="229">
        <f>ROUND(I217*H217,2)</f>
        <v>0</v>
      </c>
      <c r="BL217" s="14" t="s">
        <v>166</v>
      </c>
      <c r="BM217" s="228" t="s">
        <v>790</v>
      </c>
    </row>
    <row r="218" s="2" customFormat="1" ht="16.5" customHeight="1">
      <c r="A218" s="35"/>
      <c r="B218" s="36"/>
      <c r="C218" s="246" t="s">
        <v>791</v>
      </c>
      <c r="D218" s="246" t="s">
        <v>140</v>
      </c>
      <c r="E218" s="247" t="s">
        <v>792</v>
      </c>
      <c r="F218" s="248" t="s">
        <v>793</v>
      </c>
      <c r="G218" s="249" t="s">
        <v>130</v>
      </c>
      <c r="H218" s="250">
        <v>5</v>
      </c>
      <c r="I218" s="251"/>
      <c r="J218" s="252">
        <f>ROUND(I218*H218,2)</f>
        <v>0</v>
      </c>
      <c r="K218" s="248" t="s">
        <v>131</v>
      </c>
      <c r="L218" s="41"/>
      <c r="M218" s="253" t="s">
        <v>1</v>
      </c>
      <c r="N218" s="254" t="s">
        <v>44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166</v>
      </c>
      <c r="AT218" s="228" t="s">
        <v>140</v>
      </c>
      <c r="AU218" s="228" t="s">
        <v>87</v>
      </c>
      <c r="AY218" s="14" t="s">
        <v>133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87</v>
      </c>
      <c r="BK218" s="229">
        <f>ROUND(I218*H218,2)</f>
        <v>0</v>
      </c>
      <c r="BL218" s="14" t="s">
        <v>166</v>
      </c>
      <c r="BM218" s="228" t="s">
        <v>794</v>
      </c>
    </row>
    <row r="219" s="2" customFormat="1" ht="16.5" customHeight="1">
      <c r="A219" s="35"/>
      <c r="B219" s="36"/>
      <c r="C219" s="246" t="s">
        <v>795</v>
      </c>
      <c r="D219" s="246" t="s">
        <v>140</v>
      </c>
      <c r="E219" s="247" t="s">
        <v>796</v>
      </c>
      <c r="F219" s="248" t="s">
        <v>797</v>
      </c>
      <c r="G219" s="249" t="s">
        <v>130</v>
      </c>
      <c r="H219" s="250">
        <v>6</v>
      </c>
      <c r="I219" s="251"/>
      <c r="J219" s="252">
        <f>ROUND(I219*H219,2)</f>
        <v>0</v>
      </c>
      <c r="K219" s="248" t="s">
        <v>131</v>
      </c>
      <c r="L219" s="41"/>
      <c r="M219" s="253" t="s">
        <v>1</v>
      </c>
      <c r="N219" s="254" t="s">
        <v>44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166</v>
      </c>
      <c r="AT219" s="228" t="s">
        <v>140</v>
      </c>
      <c r="AU219" s="228" t="s">
        <v>87</v>
      </c>
      <c r="AY219" s="14" t="s">
        <v>133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87</v>
      </c>
      <c r="BK219" s="229">
        <f>ROUND(I219*H219,2)</f>
        <v>0</v>
      </c>
      <c r="BL219" s="14" t="s">
        <v>166</v>
      </c>
      <c r="BM219" s="228" t="s">
        <v>798</v>
      </c>
    </row>
    <row r="220" s="2" customFormat="1" ht="33" customHeight="1">
      <c r="A220" s="35"/>
      <c r="B220" s="36"/>
      <c r="C220" s="246" t="s">
        <v>799</v>
      </c>
      <c r="D220" s="246" t="s">
        <v>140</v>
      </c>
      <c r="E220" s="247" t="s">
        <v>800</v>
      </c>
      <c r="F220" s="248" t="s">
        <v>801</v>
      </c>
      <c r="G220" s="249" t="s">
        <v>130</v>
      </c>
      <c r="H220" s="250">
        <v>1</v>
      </c>
      <c r="I220" s="251"/>
      <c r="J220" s="252">
        <f>ROUND(I220*H220,2)</f>
        <v>0</v>
      </c>
      <c r="K220" s="248" t="s">
        <v>131</v>
      </c>
      <c r="L220" s="41"/>
      <c r="M220" s="253" t="s">
        <v>1</v>
      </c>
      <c r="N220" s="254" t="s">
        <v>44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166</v>
      </c>
      <c r="AT220" s="228" t="s">
        <v>140</v>
      </c>
      <c r="AU220" s="228" t="s">
        <v>87</v>
      </c>
      <c r="AY220" s="14" t="s">
        <v>133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87</v>
      </c>
      <c r="BK220" s="229">
        <f>ROUND(I220*H220,2)</f>
        <v>0</v>
      </c>
      <c r="BL220" s="14" t="s">
        <v>166</v>
      </c>
      <c r="BM220" s="228" t="s">
        <v>802</v>
      </c>
    </row>
    <row r="221" s="2" customFormat="1" ht="21.75" customHeight="1">
      <c r="A221" s="35"/>
      <c r="B221" s="36"/>
      <c r="C221" s="246" t="s">
        <v>803</v>
      </c>
      <c r="D221" s="246" t="s">
        <v>140</v>
      </c>
      <c r="E221" s="247" t="s">
        <v>804</v>
      </c>
      <c r="F221" s="248" t="s">
        <v>805</v>
      </c>
      <c r="G221" s="249" t="s">
        <v>220</v>
      </c>
      <c r="H221" s="250">
        <v>1342</v>
      </c>
      <c r="I221" s="251"/>
      <c r="J221" s="252">
        <f>ROUND(I221*H221,2)</f>
        <v>0</v>
      </c>
      <c r="K221" s="248" t="s">
        <v>131</v>
      </c>
      <c r="L221" s="41"/>
      <c r="M221" s="253" t="s">
        <v>1</v>
      </c>
      <c r="N221" s="254" t="s">
        <v>44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166</v>
      </c>
      <c r="AT221" s="228" t="s">
        <v>140</v>
      </c>
      <c r="AU221" s="228" t="s">
        <v>87</v>
      </c>
      <c r="AY221" s="14" t="s">
        <v>133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87</v>
      </c>
      <c r="BK221" s="229">
        <f>ROUND(I221*H221,2)</f>
        <v>0</v>
      </c>
      <c r="BL221" s="14" t="s">
        <v>166</v>
      </c>
      <c r="BM221" s="228" t="s">
        <v>806</v>
      </c>
    </row>
    <row r="222" s="2" customFormat="1" ht="33" customHeight="1">
      <c r="A222" s="35"/>
      <c r="B222" s="36"/>
      <c r="C222" s="246" t="s">
        <v>344</v>
      </c>
      <c r="D222" s="246" t="s">
        <v>140</v>
      </c>
      <c r="E222" s="247" t="s">
        <v>807</v>
      </c>
      <c r="F222" s="248" t="s">
        <v>808</v>
      </c>
      <c r="G222" s="249" t="s">
        <v>130</v>
      </c>
      <c r="H222" s="250">
        <v>11</v>
      </c>
      <c r="I222" s="251"/>
      <c r="J222" s="252">
        <f>ROUND(I222*H222,2)</f>
        <v>0</v>
      </c>
      <c r="K222" s="248" t="s">
        <v>131</v>
      </c>
      <c r="L222" s="41"/>
      <c r="M222" s="253" t="s">
        <v>1</v>
      </c>
      <c r="N222" s="254" t="s">
        <v>44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166</v>
      </c>
      <c r="AT222" s="228" t="s">
        <v>140</v>
      </c>
      <c r="AU222" s="228" t="s">
        <v>87</v>
      </c>
      <c r="AY222" s="14" t="s">
        <v>133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87</v>
      </c>
      <c r="BK222" s="229">
        <f>ROUND(I222*H222,2)</f>
        <v>0</v>
      </c>
      <c r="BL222" s="14" t="s">
        <v>166</v>
      </c>
      <c r="BM222" s="228" t="s">
        <v>809</v>
      </c>
    </row>
    <row r="223" s="2" customFormat="1" ht="21.75" customHeight="1">
      <c r="A223" s="35"/>
      <c r="B223" s="36"/>
      <c r="C223" s="246" t="s">
        <v>355</v>
      </c>
      <c r="D223" s="246" t="s">
        <v>140</v>
      </c>
      <c r="E223" s="247" t="s">
        <v>810</v>
      </c>
      <c r="F223" s="248" t="s">
        <v>811</v>
      </c>
      <c r="G223" s="249" t="s">
        <v>130</v>
      </c>
      <c r="H223" s="250">
        <v>1</v>
      </c>
      <c r="I223" s="251"/>
      <c r="J223" s="252">
        <f>ROUND(I223*H223,2)</f>
        <v>0</v>
      </c>
      <c r="K223" s="248" t="s">
        <v>131</v>
      </c>
      <c r="L223" s="41"/>
      <c r="M223" s="253" t="s">
        <v>1</v>
      </c>
      <c r="N223" s="254" t="s">
        <v>44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166</v>
      </c>
      <c r="AT223" s="228" t="s">
        <v>140</v>
      </c>
      <c r="AU223" s="228" t="s">
        <v>87</v>
      </c>
      <c r="AY223" s="14" t="s">
        <v>133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87</v>
      </c>
      <c r="BK223" s="229">
        <f>ROUND(I223*H223,2)</f>
        <v>0</v>
      </c>
      <c r="BL223" s="14" t="s">
        <v>166</v>
      </c>
      <c r="BM223" s="228" t="s">
        <v>812</v>
      </c>
    </row>
    <row r="224" s="2" customFormat="1" ht="16.5" customHeight="1">
      <c r="A224" s="35"/>
      <c r="B224" s="36"/>
      <c r="C224" s="246" t="s">
        <v>813</v>
      </c>
      <c r="D224" s="246" t="s">
        <v>140</v>
      </c>
      <c r="E224" s="247" t="s">
        <v>252</v>
      </c>
      <c r="F224" s="248" t="s">
        <v>253</v>
      </c>
      <c r="G224" s="249" t="s">
        <v>233</v>
      </c>
      <c r="H224" s="250">
        <v>120</v>
      </c>
      <c r="I224" s="251"/>
      <c r="J224" s="252">
        <f>ROUND(I224*H224,2)</f>
        <v>0</v>
      </c>
      <c r="K224" s="248" t="s">
        <v>131</v>
      </c>
      <c r="L224" s="41"/>
      <c r="M224" s="253" t="s">
        <v>1</v>
      </c>
      <c r="N224" s="254" t="s">
        <v>44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166</v>
      </c>
      <c r="AT224" s="228" t="s">
        <v>140</v>
      </c>
      <c r="AU224" s="228" t="s">
        <v>87</v>
      </c>
      <c r="AY224" s="14" t="s">
        <v>133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87</v>
      </c>
      <c r="BK224" s="229">
        <f>ROUND(I224*H224,2)</f>
        <v>0</v>
      </c>
      <c r="BL224" s="14" t="s">
        <v>166</v>
      </c>
      <c r="BM224" s="228" t="s">
        <v>814</v>
      </c>
    </row>
    <row r="225" s="2" customFormat="1" ht="21.75" customHeight="1">
      <c r="A225" s="35"/>
      <c r="B225" s="36"/>
      <c r="C225" s="246" t="s">
        <v>815</v>
      </c>
      <c r="D225" s="246" t="s">
        <v>140</v>
      </c>
      <c r="E225" s="247" t="s">
        <v>816</v>
      </c>
      <c r="F225" s="248" t="s">
        <v>817</v>
      </c>
      <c r="G225" s="249" t="s">
        <v>233</v>
      </c>
      <c r="H225" s="250">
        <v>80</v>
      </c>
      <c r="I225" s="251"/>
      <c r="J225" s="252">
        <f>ROUND(I225*H225,2)</f>
        <v>0</v>
      </c>
      <c r="K225" s="248" t="s">
        <v>131</v>
      </c>
      <c r="L225" s="41"/>
      <c r="M225" s="253" t="s">
        <v>1</v>
      </c>
      <c r="N225" s="254" t="s">
        <v>44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166</v>
      </c>
      <c r="AT225" s="228" t="s">
        <v>140</v>
      </c>
      <c r="AU225" s="228" t="s">
        <v>87</v>
      </c>
      <c r="AY225" s="14" t="s">
        <v>133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87</v>
      </c>
      <c r="BK225" s="229">
        <f>ROUND(I225*H225,2)</f>
        <v>0</v>
      </c>
      <c r="BL225" s="14" t="s">
        <v>166</v>
      </c>
      <c r="BM225" s="228" t="s">
        <v>818</v>
      </c>
    </row>
    <row r="226" s="2" customFormat="1" ht="16.5" customHeight="1">
      <c r="A226" s="35"/>
      <c r="B226" s="36"/>
      <c r="C226" s="246" t="s">
        <v>819</v>
      </c>
      <c r="D226" s="246" t="s">
        <v>140</v>
      </c>
      <c r="E226" s="247" t="s">
        <v>820</v>
      </c>
      <c r="F226" s="248" t="s">
        <v>821</v>
      </c>
      <c r="G226" s="249" t="s">
        <v>233</v>
      </c>
      <c r="H226" s="250">
        <v>10</v>
      </c>
      <c r="I226" s="251"/>
      <c r="J226" s="252">
        <f>ROUND(I226*H226,2)</f>
        <v>0</v>
      </c>
      <c r="K226" s="248" t="s">
        <v>131</v>
      </c>
      <c r="L226" s="41"/>
      <c r="M226" s="253" t="s">
        <v>1</v>
      </c>
      <c r="N226" s="254" t="s">
        <v>44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166</v>
      </c>
      <c r="AT226" s="228" t="s">
        <v>140</v>
      </c>
      <c r="AU226" s="228" t="s">
        <v>87</v>
      </c>
      <c r="AY226" s="14" t="s">
        <v>133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87</v>
      </c>
      <c r="BK226" s="229">
        <f>ROUND(I226*H226,2)</f>
        <v>0</v>
      </c>
      <c r="BL226" s="14" t="s">
        <v>166</v>
      </c>
      <c r="BM226" s="228" t="s">
        <v>822</v>
      </c>
    </row>
    <row r="227" s="2" customFormat="1" ht="21.75" customHeight="1">
      <c r="A227" s="35"/>
      <c r="B227" s="36"/>
      <c r="C227" s="246" t="s">
        <v>823</v>
      </c>
      <c r="D227" s="246" t="s">
        <v>140</v>
      </c>
      <c r="E227" s="247" t="s">
        <v>824</v>
      </c>
      <c r="F227" s="248" t="s">
        <v>825</v>
      </c>
      <c r="G227" s="249" t="s">
        <v>233</v>
      </c>
      <c r="H227" s="250">
        <v>12</v>
      </c>
      <c r="I227" s="251"/>
      <c r="J227" s="252">
        <f>ROUND(I227*H227,2)</f>
        <v>0</v>
      </c>
      <c r="K227" s="248" t="s">
        <v>131</v>
      </c>
      <c r="L227" s="41"/>
      <c r="M227" s="253" t="s">
        <v>1</v>
      </c>
      <c r="N227" s="254" t="s">
        <v>44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166</v>
      </c>
      <c r="AT227" s="228" t="s">
        <v>140</v>
      </c>
      <c r="AU227" s="228" t="s">
        <v>87</v>
      </c>
      <c r="AY227" s="14" t="s">
        <v>133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87</v>
      </c>
      <c r="BK227" s="229">
        <f>ROUND(I227*H227,2)</f>
        <v>0</v>
      </c>
      <c r="BL227" s="14" t="s">
        <v>166</v>
      </c>
      <c r="BM227" s="228" t="s">
        <v>826</v>
      </c>
    </row>
    <row r="228" s="2" customFormat="1" ht="21.75" customHeight="1">
      <c r="A228" s="35"/>
      <c r="B228" s="36"/>
      <c r="C228" s="246" t="s">
        <v>827</v>
      </c>
      <c r="D228" s="246" t="s">
        <v>140</v>
      </c>
      <c r="E228" s="247" t="s">
        <v>828</v>
      </c>
      <c r="F228" s="248" t="s">
        <v>829</v>
      </c>
      <c r="G228" s="249" t="s">
        <v>130</v>
      </c>
      <c r="H228" s="250">
        <v>12</v>
      </c>
      <c r="I228" s="251"/>
      <c r="J228" s="252">
        <f>ROUND(I228*H228,2)</f>
        <v>0</v>
      </c>
      <c r="K228" s="248" t="s">
        <v>131</v>
      </c>
      <c r="L228" s="41"/>
      <c r="M228" s="253" t="s">
        <v>1</v>
      </c>
      <c r="N228" s="254" t="s">
        <v>44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166</v>
      </c>
      <c r="AT228" s="228" t="s">
        <v>140</v>
      </c>
      <c r="AU228" s="228" t="s">
        <v>87</v>
      </c>
      <c r="AY228" s="14" t="s">
        <v>133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87</v>
      </c>
      <c r="BK228" s="229">
        <f>ROUND(I228*H228,2)</f>
        <v>0</v>
      </c>
      <c r="BL228" s="14" t="s">
        <v>166</v>
      </c>
      <c r="BM228" s="228" t="s">
        <v>830</v>
      </c>
    </row>
    <row r="229" s="2" customFormat="1" ht="44.25" customHeight="1">
      <c r="A229" s="35"/>
      <c r="B229" s="36"/>
      <c r="C229" s="246" t="s">
        <v>831</v>
      </c>
      <c r="D229" s="246" t="s">
        <v>140</v>
      </c>
      <c r="E229" s="247" t="s">
        <v>832</v>
      </c>
      <c r="F229" s="248" t="s">
        <v>833</v>
      </c>
      <c r="G229" s="249" t="s">
        <v>370</v>
      </c>
      <c r="H229" s="250">
        <v>3</v>
      </c>
      <c r="I229" s="251"/>
      <c r="J229" s="252">
        <f>ROUND(I229*H229,2)</f>
        <v>0</v>
      </c>
      <c r="K229" s="248" t="s">
        <v>131</v>
      </c>
      <c r="L229" s="41"/>
      <c r="M229" s="253" t="s">
        <v>1</v>
      </c>
      <c r="N229" s="254" t="s">
        <v>44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166</v>
      </c>
      <c r="AT229" s="228" t="s">
        <v>140</v>
      </c>
      <c r="AU229" s="228" t="s">
        <v>87</v>
      </c>
      <c r="AY229" s="14" t="s">
        <v>133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87</v>
      </c>
      <c r="BK229" s="229">
        <f>ROUND(I229*H229,2)</f>
        <v>0</v>
      </c>
      <c r="BL229" s="14" t="s">
        <v>166</v>
      </c>
      <c r="BM229" s="228" t="s">
        <v>834</v>
      </c>
    </row>
    <row r="230" s="2" customFormat="1" ht="16.5" customHeight="1">
      <c r="A230" s="35"/>
      <c r="B230" s="36"/>
      <c r="C230" s="246" t="s">
        <v>835</v>
      </c>
      <c r="D230" s="246" t="s">
        <v>140</v>
      </c>
      <c r="E230" s="247" t="s">
        <v>836</v>
      </c>
      <c r="F230" s="248" t="s">
        <v>837</v>
      </c>
      <c r="G230" s="249" t="s">
        <v>370</v>
      </c>
      <c r="H230" s="250">
        <v>3</v>
      </c>
      <c r="I230" s="251"/>
      <c r="J230" s="252">
        <f>ROUND(I230*H230,2)</f>
        <v>0</v>
      </c>
      <c r="K230" s="248" t="s">
        <v>131</v>
      </c>
      <c r="L230" s="41"/>
      <c r="M230" s="253" t="s">
        <v>1</v>
      </c>
      <c r="N230" s="254" t="s">
        <v>44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166</v>
      </c>
      <c r="AT230" s="228" t="s">
        <v>140</v>
      </c>
      <c r="AU230" s="228" t="s">
        <v>87</v>
      </c>
      <c r="AY230" s="14" t="s">
        <v>133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87</v>
      </c>
      <c r="BK230" s="229">
        <f>ROUND(I230*H230,2)</f>
        <v>0</v>
      </c>
      <c r="BL230" s="14" t="s">
        <v>166</v>
      </c>
      <c r="BM230" s="228" t="s">
        <v>838</v>
      </c>
    </row>
    <row r="231" s="2" customFormat="1" ht="16.5" customHeight="1">
      <c r="A231" s="35"/>
      <c r="B231" s="36"/>
      <c r="C231" s="246" t="s">
        <v>839</v>
      </c>
      <c r="D231" s="246" t="s">
        <v>140</v>
      </c>
      <c r="E231" s="247" t="s">
        <v>840</v>
      </c>
      <c r="F231" s="248" t="s">
        <v>841</v>
      </c>
      <c r="G231" s="249" t="s">
        <v>370</v>
      </c>
      <c r="H231" s="250">
        <v>0.10000000000000001</v>
      </c>
      <c r="I231" s="251"/>
      <c r="J231" s="252">
        <f>ROUND(I231*H231,2)</f>
        <v>0</v>
      </c>
      <c r="K231" s="248" t="s">
        <v>131</v>
      </c>
      <c r="L231" s="41"/>
      <c r="M231" s="253" t="s">
        <v>1</v>
      </c>
      <c r="N231" s="254" t="s">
        <v>44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166</v>
      </c>
      <c r="AT231" s="228" t="s">
        <v>140</v>
      </c>
      <c r="AU231" s="228" t="s">
        <v>87</v>
      </c>
      <c r="AY231" s="14" t="s">
        <v>133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87</v>
      </c>
      <c r="BK231" s="229">
        <f>ROUND(I231*H231,2)</f>
        <v>0</v>
      </c>
      <c r="BL231" s="14" t="s">
        <v>166</v>
      </c>
      <c r="BM231" s="228" t="s">
        <v>842</v>
      </c>
    </row>
    <row r="232" s="2" customFormat="1" ht="21.75" customHeight="1">
      <c r="A232" s="35"/>
      <c r="B232" s="36"/>
      <c r="C232" s="246" t="s">
        <v>843</v>
      </c>
      <c r="D232" s="246" t="s">
        <v>140</v>
      </c>
      <c r="E232" s="247" t="s">
        <v>844</v>
      </c>
      <c r="F232" s="248" t="s">
        <v>845</v>
      </c>
      <c r="G232" s="249" t="s">
        <v>370</v>
      </c>
      <c r="H232" s="250">
        <v>2.8999999999999999</v>
      </c>
      <c r="I232" s="251"/>
      <c r="J232" s="252">
        <f>ROUND(I232*H232,2)</f>
        <v>0</v>
      </c>
      <c r="K232" s="248" t="s">
        <v>131</v>
      </c>
      <c r="L232" s="41"/>
      <c r="M232" s="255" t="s">
        <v>1</v>
      </c>
      <c r="N232" s="256" t="s">
        <v>44</v>
      </c>
      <c r="O232" s="257"/>
      <c r="P232" s="258">
        <f>O232*H232</f>
        <v>0</v>
      </c>
      <c r="Q232" s="258">
        <v>0</v>
      </c>
      <c r="R232" s="258">
        <f>Q232*H232</f>
        <v>0</v>
      </c>
      <c r="S232" s="258">
        <v>0</v>
      </c>
      <c r="T232" s="25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166</v>
      </c>
      <c r="AT232" s="228" t="s">
        <v>140</v>
      </c>
      <c r="AU232" s="228" t="s">
        <v>87</v>
      </c>
      <c r="AY232" s="14" t="s">
        <v>133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87</v>
      </c>
      <c r="BK232" s="229">
        <f>ROUND(I232*H232,2)</f>
        <v>0</v>
      </c>
      <c r="BL232" s="14" t="s">
        <v>166</v>
      </c>
      <c r="BM232" s="228" t="s">
        <v>846</v>
      </c>
    </row>
    <row r="233" s="2" customFormat="1" ht="6.96" customHeight="1">
      <c r="A233" s="35"/>
      <c r="B233" s="63"/>
      <c r="C233" s="64"/>
      <c r="D233" s="64"/>
      <c r="E233" s="64"/>
      <c r="F233" s="64"/>
      <c r="G233" s="64"/>
      <c r="H233" s="64"/>
      <c r="I233" s="180"/>
      <c r="J233" s="64"/>
      <c r="K233" s="64"/>
      <c r="L233" s="41"/>
      <c r="M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</sheetData>
  <sheetProtection sheet="1" autoFilter="0" formatColumns="0" formatRows="0" objects="1" scenarios="1" spinCount="100000" saltValue="LVZafnKzSbhuemODqqBZ0KRos1SjKeveVfBhEbNVbsJwVQfn1Je+e77gt0dgkcE7hyqVNwcQFBcQzcZGM/ImJA==" hashValue="qUFZDQuc7euJJCwkDzSuq2jSiAR586DfgWeDC4ExB193aeTWoByl1gbhuvJFTZs6PTduOQQwCey4W8YrGbSoVA==" algorithmName="SHA-512" password="CC35"/>
  <autoFilter ref="C120:K23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89</v>
      </c>
    </row>
    <row r="4" s="1" customFormat="1" ht="24.96" customHeight="1">
      <c r="B4" s="17"/>
      <c r="D4" s="137" t="s">
        <v>102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3.25" customHeight="1">
      <c r="B7" s="17"/>
      <c r="E7" s="140" t="str">
        <f>'Rekapitulace stavby'!K6</f>
        <v>Oprava zastřešení nástupišť žst. Ostrava hlavní nádraží – Oprava osvětlení veřejně přístupových prostor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103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847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29. 6. 2020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>70994234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>Správa železnic, státní organizace</v>
      </c>
      <c r="F15" s="35"/>
      <c r="G15" s="35"/>
      <c r="H15" s="35"/>
      <c r="I15" s="144" t="s">
        <v>28</v>
      </c>
      <c r="J15" s="143" t="str">
        <f>IF('Rekapitulace stavby'!AN11="","",'Rekapitulace stavby'!AN11)</f>
        <v>CZ 70994234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848</v>
      </c>
      <c r="F24" s="35"/>
      <c r="G24" s="35"/>
      <c r="H24" s="35"/>
      <c r="I24" s="144" t="s">
        <v>28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38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39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41</v>
      </c>
      <c r="G32" s="35"/>
      <c r="H32" s="35"/>
      <c r="I32" s="156" t="s">
        <v>40</v>
      </c>
      <c r="J32" s="155" t="s">
        <v>42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43</v>
      </c>
      <c r="E33" s="139" t="s">
        <v>44</v>
      </c>
      <c r="F33" s="158">
        <f>ROUND((SUM(BE117:BE134)),  2)</f>
        <v>0</v>
      </c>
      <c r="G33" s="35"/>
      <c r="H33" s="35"/>
      <c r="I33" s="159">
        <v>0.20999999999999999</v>
      </c>
      <c r="J33" s="158">
        <f>ROUND(((SUM(BE117:BE134))*I33),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45</v>
      </c>
      <c r="F34" s="158">
        <f>ROUND((SUM(BF117:BF134)),  2)</f>
        <v>0</v>
      </c>
      <c r="G34" s="35"/>
      <c r="H34" s="35"/>
      <c r="I34" s="159">
        <v>0.14999999999999999</v>
      </c>
      <c r="J34" s="158">
        <f>ROUND(((SUM(BF117:BF134))*I34),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46</v>
      </c>
      <c r="F35" s="158">
        <f>ROUND((SUM(BG117:BG134)),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47</v>
      </c>
      <c r="F36" s="158">
        <f>ROUND((SUM(BH117:BH134)),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48</v>
      </c>
      <c r="F37" s="158">
        <f>ROUND((SUM(BI117:BI134)),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49</v>
      </c>
      <c r="E39" s="162"/>
      <c r="F39" s="162"/>
      <c r="G39" s="163" t="s">
        <v>50</v>
      </c>
      <c r="H39" s="164" t="s">
        <v>51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52</v>
      </c>
      <c r="E50" s="169"/>
      <c r="F50" s="169"/>
      <c r="G50" s="168" t="s">
        <v>53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4"/>
      <c r="J61" s="175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56</v>
      </c>
      <c r="E65" s="176"/>
      <c r="F65" s="176"/>
      <c r="G65" s="168" t="s">
        <v>57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4"/>
      <c r="J76" s="175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4" t="str">
        <f>E7</f>
        <v>Oprava zastřešení nástupišť žst. Ostrava hlavní nádraží – Oprava osvětlení veřejně přístupových prostor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03 - Klimatizace a vytápění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29. 6. 2020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</v>
      </c>
      <c r="G91" s="37"/>
      <c r="H91" s="37"/>
      <c r="I91" s="144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Ing. Josef Hejč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107</v>
      </c>
      <c r="D94" s="186"/>
      <c r="E94" s="186"/>
      <c r="F94" s="186"/>
      <c r="G94" s="186"/>
      <c r="H94" s="186"/>
      <c r="I94" s="187"/>
      <c r="J94" s="188" t="s">
        <v>108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109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90"/>
      <c r="C97" s="191"/>
      <c r="D97" s="192" t="s">
        <v>113</v>
      </c>
      <c r="E97" s="193"/>
      <c r="F97" s="193"/>
      <c r="G97" s="193"/>
      <c r="H97" s="193"/>
      <c r="I97" s="194"/>
      <c r="J97" s="195">
        <f>J130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3.25" customHeight="1">
      <c r="A107" s="35"/>
      <c r="B107" s="36"/>
      <c r="C107" s="37"/>
      <c r="D107" s="37"/>
      <c r="E107" s="184" t="str">
        <f>E7</f>
        <v>Oprava zastřešení nástupišť žst. Ostrava hlavní nádraží – Oprava osvětlení veřejně přístupových prostor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103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03 - Klimatizace a vytápění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29. 6. 2020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železnic, státní organizace</v>
      </c>
      <c r="G113" s="37"/>
      <c r="H113" s="37"/>
      <c r="I113" s="144" t="s">
        <v>32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30</v>
      </c>
      <c r="D114" s="37"/>
      <c r="E114" s="37"/>
      <c r="F114" s="24" t="str">
        <f>IF(E18="","",E18)</f>
        <v>Vyplň údaj</v>
      </c>
      <c r="G114" s="37"/>
      <c r="H114" s="37"/>
      <c r="I114" s="144" t="s">
        <v>34</v>
      </c>
      <c r="J114" s="33" t="str">
        <f>E24</f>
        <v>Ing. Josef Hejč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204"/>
      <c r="B116" s="205"/>
      <c r="C116" s="206" t="s">
        <v>115</v>
      </c>
      <c r="D116" s="207" t="s">
        <v>64</v>
      </c>
      <c r="E116" s="207" t="s">
        <v>60</v>
      </c>
      <c r="F116" s="207" t="s">
        <v>61</v>
      </c>
      <c r="G116" s="207" t="s">
        <v>116</v>
      </c>
      <c r="H116" s="207" t="s">
        <v>117</v>
      </c>
      <c r="I116" s="208" t="s">
        <v>118</v>
      </c>
      <c r="J116" s="207" t="s">
        <v>108</v>
      </c>
      <c r="K116" s="209" t="s">
        <v>119</v>
      </c>
      <c r="L116" s="210"/>
      <c r="M116" s="97" t="s">
        <v>1</v>
      </c>
      <c r="N116" s="98" t="s">
        <v>43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204"/>
      <c r="V116" s="204"/>
      <c r="W116" s="204"/>
      <c r="X116" s="204"/>
      <c r="Y116" s="204"/>
      <c r="Z116" s="204"/>
      <c r="AA116" s="204"/>
      <c r="AB116" s="204"/>
      <c r="AC116" s="204"/>
      <c r="AD116" s="204"/>
      <c r="AE116" s="204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141"/>
      <c r="J117" s="211">
        <f>BK117</f>
        <v>0</v>
      </c>
      <c r="K117" s="37"/>
      <c r="L117" s="41"/>
      <c r="M117" s="100"/>
      <c r="N117" s="212"/>
      <c r="O117" s="101"/>
      <c r="P117" s="213">
        <f>P118+SUM(P119:P130)</f>
        <v>0</v>
      </c>
      <c r="Q117" s="101"/>
      <c r="R117" s="213">
        <f>R118+SUM(R119:R130)</f>
        <v>0</v>
      </c>
      <c r="S117" s="101"/>
      <c r="T117" s="214">
        <f>T118+SUM(T119:T130)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78</v>
      </c>
      <c r="AU117" s="14" t="s">
        <v>110</v>
      </c>
      <c r="BK117" s="215">
        <f>BK118+SUM(BK119:BK130)</f>
        <v>0</v>
      </c>
    </row>
    <row r="118" s="2" customFormat="1" ht="21.75" customHeight="1">
      <c r="A118" s="35"/>
      <c r="B118" s="36"/>
      <c r="C118" s="216" t="s">
        <v>87</v>
      </c>
      <c r="D118" s="216" t="s">
        <v>127</v>
      </c>
      <c r="E118" s="217" t="s">
        <v>849</v>
      </c>
      <c r="F118" s="218" t="s">
        <v>850</v>
      </c>
      <c r="G118" s="219" t="s">
        <v>130</v>
      </c>
      <c r="H118" s="220">
        <v>1</v>
      </c>
      <c r="I118" s="221"/>
      <c r="J118" s="222">
        <f>ROUND(I118*H118,2)</f>
        <v>0</v>
      </c>
      <c r="K118" s="218" t="s">
        <v>131</v>
      </c>
      <c r="L118" s="223"/>
      <c r="M118" s="224" t="s">
        <v>1</v>
      </c>
      <c r="N118" s="225" t="s">
        <v>44</v>
      </c>
      <c r="O118" s="88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8" t="s">
        <v>213</v>
      </c>
      <c r="AT118" s="228" t="s">
        <v>127</v>
      </c>
      <c r="AU118" s="228" t="s">
        <v>79</v>
      </c>
      <c r="AY118" s="14" t="s">
        <v>133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4" t="s">
        <v>87</v>
      </c>
      <c r="BK118" s="229">
        <f>ROUND(I118*H118,2)</f>
        <v>0</v>
      </c>
      <c r="BL118" s="14" t="s">
        <v>162</v>
      </c>
      <c r="BM118" s="228" t="s">
        <v>851</v>
      </c>
    </row>
    <row r="119" s="2" customFormat="1" ht="21.75" customHeight="1">
      <c r="A119" s="35"/>
      <c r="B119" s="36"/>
      <c r="C119" s="216" t="s">
        <v>89</v>
      </c>
      <c r="D119" s="216" t="s">
        <v>127</v>
      </c>
      <c r="E119" s="217" t="s">
        <v>852</v>
      </c>
      <c r="F119" s="218" t="s">
        <v>853</v>
      </c>
      <c r="G119" s="219" t="s">
        <v>130</v>
      </c>
      <c r="H119" s="220">
        <v>1</v>
      </c>
      <c r="I119" s="221"/>
      <c r="J119" s="222">
        <f>ROUND(I119*H119,2)</f>
        <v>0</v>
      </c>
      <c r="K119" s="218" t="s">
        <v>131</v>
      </c>
      <c r="L119" s="223"/>
      <c r="M119" s="224" t="s">
        <v>1</v>
      </c>
      <c r="N119" s="225" t="s">
        <v>44</v>
      </c>
      <c r="O119" s="88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213</v>
      </c>
      <c r="AT119" s="228" t="s">
        <v>127</v>
      </c>
      <c r="AU119" s="228" t="s">
        <v>79</v>
      </c>
      <c r="AY119" s="14" t="s">
        <v>133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87</v>
      </c>
      <c r="BK119" s="229">
        <f>ROUND(I119*H119,2)</f>
        <v>0</v>
      </c>
      <c r="BL119" s="14" t="s">
        <v>162</v>
      </c>
      <c r="BM119" s="228" t="s">
        <v>854</v>
      </c>
    </row>
    <row r="120" s="2" customFormat="1" ht="21.75" customHeight="1">
      <c r="A120" s="35"/>
      <c r="B120" s="36"/>
      <c r="C120" s="216" t="s">
        <v>176</v>
      </c>
      <c r="D120" s="216" t="s">
        <v>127</v>
      </c>
      <c r="E120" s="217" t="s">
        <v>855</v>
      </c>
      <c r="F120" s="218" t="s">
        <v>856</v>
      </c>
      <c r="G120" s="219" t="s">
        <v>130</v>
      </c>
      <c r="H120" s="220">
        <v>1</v>
      </c>
      <c r="I120" s="221"/>
      <c r="J120" s="222">
        <f>ROUND(I120*H120,2)</f>
        <v>0</v>
      </c>
      <c r="K120" s="218" t="s">
        <v>131</v>
      </c>
      <c r="L120" s="223"/>
      <c r="M120" s="224" t="s">
        <v>1</v>
      </c>
      <c r="N120" s="225" t="s">
        <v>44</v>
      </c>
      <c r="O120" s="88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8" t="s">
        <v>213</v>
      </c>
      <c r="AT120" s="228" t="s">
        <v>127</v>
      </c>
      <c r="AU120" s="228" t="s">
        <v>79</v>
      </c>
      <c r="AY120" s="14" t="s">
        <v>133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4" t="s">
        <v>87</v>
      </c>
      <c r="BK120" s="229">
        <f>ROUND(I120*H120,2)</f>
        <v>0</v>
      </c>
      <c r="BL120" s="14" t="s">
        <v>162</v>
      </c>
      <c r="BM120" s="228" t="s">
        <v>857</v>
      </c>
    </row>
    <row r="121" s="2" customFormat="1" ht="16.5" customHeight="1">
      <c r="A121" s="35"/>
      <c r="B121" s="36"/>
      <c r="C121" s="216" t="s">
        <v>134</v>
      </c>
      <c r="D121" s="216" t="s">
        <v>127</v>
      </c>
      <c r="E121" s="217" t="s">
        <v>858</v>
      </c>
      <c r="F121" s="218" t="s">
        <v>859</v>
      </c>
      <c r="G121" s="219" t="s">
        <v>130</v>
      </c>
      <c r="H121" s="220">
        <v>1</v>
      </c>
      <c r="I121" s="221"/>
      <c r="J121" s="222">
        <f>ROUND(I121*H121,2)</f>
        <v>0</v>
      </c>
      <c r="K121" s="218" t="s">
        <v>131</v>
      </c>
      <c r="L121" s="223"/>
      <c r="M121" s="224" t="s">
        <v>1</v>
      </c>
      <c r="N121" s="225" t="s">
        <v>44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213</v>
      </c>
      <c r="AT121" s="228" t="s">
        <v>127</v>
      </c>
      <c r="AU121" s="228" t="s">
        <v>79</v>
      </c>
      <c r="AY121" s="14" t="s">
        <v>133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87</v>
      </c>
      <c r="BK121" s="229">
        <f>ROUND(I121*H121,2)</f>
        <v>0</v>
      </c>
      <c r="BL121" s="14" t="s">
        <v>162</v>
      </c>
      <c r="BM121" s="228" t="s">
        <v>860</v>
      </c>
    </row>
    <row r="122" s="2" customFormat="1" ht="16.5" customHeight="1">
      <c r="A122" s="35"/>
      <c r="B122" s="36"/>
      <c r="C122" s="216" t="s">
        <v>138</v>
      </c>
      <c r="D122" s="216" t="s">
        <v>127</v>
      </c>
      <c r="E122" s="217" t="s">
        <v>861</v>
      </c>
      <c r="F122" s="218" t="s">
        <v>862</v>
      </c>
      <c r="G122" s="219" t="s">
        <v>165</v>
      </c>
      <c r="H122" s="220">
        <v>16</v>
      </c>
      <c r="I122" s="221"/>
      <c r="J122" s="222">
        <f>ROUND(I122*H122,2)</f>
        <v>0</v>
      </c>
      <c r="K122" s="218" t="s">
        <v>131</v>
      </c>
      <c r="L122" s="223"/>
      <c r="M122" s="224" t="s">
        <v>1</v>
      </c>
      <c r="N122" s="225" t="s">
        <v>44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213</v>
      </c>
      <c r="AT122" s="228" t="s">
        <v>127</v>
      </c>
      <c r="AU122" s="228" t="s">
        <v>79</v>
      </c>
      <c r="AY122" s="14" t="s">
        <v>133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87</v>
      </c>
      <c r="BK122" s="229">
        <f>ROUND(I122*H122,2)</f>
        <v>0</v>
      </c>
      <c r="BL122" s="14" t="s">
        <v>162</v>
      </c>
      <c r="BM122" s="228" t="s">
        <v>863</v>
      </c>
    </row>
    <row r="123" s="2" customFormat="1" ht="16.5" customHeight="1">
      <c r="A123" s="35"/>
      <c r="B123" s="36"/>
      <c r="C123" s="216" t="s">
        <v>209</v>
      </c>
      <c r="D123" s="216" t="s">
        <v>127</v>
      </c>
      <c r="E123" s="217" t="s">
        <v>864</v>
      </c>
      <c r="F123" s="218" t="s">
        <v>865</v>
      </c>
      <c r="G123" s="219" t="s">
        <v>165</v>
      </c>
      <c r="H123" s="220">
        <v>16</v>
      </c>
      <c r="I123" s="221"/>
      <c r="J123" s="222">
        <f>ROUND(I123*H123,2)</f>
        <v>0</v>
      </c>
      <c r="K123" s="218" t="s">
        <v>131</v>
      </c>
      <c r="L123" s="223"/>
      <c r="M123" s="224" t="s">
        <v>1</v>
      </c>
      <c r="N123" s="225" t="s">
        <v>44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213</v>
      </c>
      <c r="AT123" s="228" t="s">
        <v>127</v>
      </c>
      <c r="AU123" s="228" t="s">
        <v>79</v>
      </c>
      <c r="AY123" s="14" t="s">
        <v>133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87</v>
      </c>
      <c r="BK123" s="229">
        <f>ROUND(I123*H123,2)</f>
        <v>0</v>
      </c>
      <c r="BL123" s="14" t="s">
        <v>162</v>
      </c>
      <c r="BM123" s="228" t="s">
        <v>866</v>
      </c>
    </row>
    <row r="124" s="2" customFormat="1" ht="21.75" customHeight="1">
      <c r="A124" s="35"/>
      <c r="B124" s="36"/>
      <c r="C124" s="216" t="s">
        <v>186</v>
      </c>
      <c r="D124" s="216" t="s">
        <v>127</v>
      </c>
      <c r="E124" s="217" t="s">
        <v>867</v>
      </c>
      <c r="F124" s="218" t="s">
        <v>868</v>
      </c>
      <c r="G124" s="219" t="s">
        <v>130</v>
      </c>
      <c r="H124" s="220">
        <v>1</v>
      </c>
      <c r="I124" s="221"/>
      <c r="J124" s="222">
        <f>ROUND(I124*H124,2)</f>
        <v>0</v>
      </c>
      <c r="K124" s="218" t="s">
        <v>131</v>
      </c>
      <c r="L124" s="223"/>
      <c r="M124" s="224" t="s">
        <v>1</v>
      </c>
      <c r="N124" s="225" t="s">
        <v>44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213</v>
      </c>
      <c r="AT124" s="228" t="s">
        <v>127</v>
      </c>
      <c r="AU124" s="228" t="s">
        <v>79</v>
      </c>
      <c r="AY124" s="14" t="s">
        <v>133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87</v>
      </c>
      <c r="BK124" s="229">
        <f>ROUND(I124*H124,2)</f>
        <v>0</v>
      </c>
      <c r="BL124" s="14" t="s">
        <v>162</v>
      </c>
      <c r="BM124" s="228" t="s">
        <v>869</v>
      </c>
    </row>
    <row r="125" s="2" customFormat="1" ht="55.5" customHeight="1">
      <c r="A125" s="35"/>
      <c r="B125" s="36"/>
      <c r="C125" s="216" t="s">
        <v>132</v>
      </c>
      <c r="D125" s="216" t="s">
        <v>127</v>
      </c>
      <c r="E125" s="217" t="s">
        <v>870</v>
      </c>
      <c r="F125" s="218" t="s">
        <v>871</v>
      </c>
      <c r="G125" s="219" t="s">
        <v>130</v>
      </c>
      <c r="H125" s="220">
        <v>1</v>
      </c>
      <c r="I125" s="221"/>
      <c r="J125" s="222">
        <f>ROUND(I125*H125,2)</f>
        <v>0</v>
      </c>
      <c r="K125" s="218" t="s">
        <v>131</v>
      </c>
      <c r="L125" s="223"/>
      <c r="M125" s="224" t="s">
        <v>1</v>
      </c>
      <c r="N125" s="225" t="s">
        <v>44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213</v>
      </c>
      <c r="AT125" s="228" t="s">
        <v>127</v>
      </c>
      <c r="AU125" s="228" t="s">
        <v>79</v>
      </c>
      <c r="AY125" s="14" t="s">
        <v>133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87</v>
      </c>
      <c r="BK125" s="229">
        <f>ROUND(I125*H125,2)</f>
        <v>0</v>
      </c>
      <c r="BL125" s="14" t="s">
        <v>162</v>
      </c>
      <c r="BM125" s="228" t="s">
        <v>872</v>
      </c>
    </row>
    <row r="126" s="2" customFormat="1" ht="55.5" customHeight="1">
      <c r="A126" s="35"/>
      <c r="B126" s="36"/>
      <c r="C126" s="216" t="s">
        <v>193</v>
      </c>
      <c r="D126" s="216" t="s">
        <v>127</v>
      </c>
      <c r="E126" s="217" t="s">
        <v>873</v>
      </c>
      <c r="F126" s="218" t="s">
        <v>874</v>
      </c>
      <c r="G126" s="219" t="s">
        <v>130</v>
      </c>
      <c r="H126" s="220">
        <v>1</v>
      </c>
      <c r="I126" s="221"/>
      <c r="J126" s="222">
        <f>ROUND(I126*H126,2)</f>
        <v>0</v>
      </c>
      <c r="K126" s="218" t="s">
        <v>131</v>
      </c>
      <c r="L126" s="223"/>
      <c r="M126" s="224" t="s">
        <v>1</v>
      </c>
      <c r="N126" s="225" t="s">
        <v>44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213</v>
      </c>
      <c r="AT126" s="228" t="s">
        <v>127</v>
      </c>
      <c r="AU126" s="228" t="s">
        <v>79</v>
      </c>
      <c r="AY126" s="14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87</v>
      </c>
      <c r="BK126" s="229">
        <f>ROUND(I126*H126,2)</f>
        <v>0</v>
      </c>
      <c r="BL126" s="14" t="s">
        <v>162</v>
      </c>
      <c r="BM126" s="228" t="s">
        <v>875</v>
      </c>
    </row>
    <row r="127" s="2" customFormat="1" ht="16.5" customHeight="1">
      <c r="A127" s="35"/>
      <c r="B127" s="36"/>
      <c r="C127" s="216" t="s">
        <v>197</v>
      </c>
      <c r="D127" s="216" t="s">
        <v>127</v>
      </c>
      <c r="E127" s="217" t="s">
        <v>876</v>
      </c>
      <c r="F127" s="218" t="s">
        <v>877</v>
      </c>
      <c r="G127" s="219" t="s">
        <v>130</v>
      </c>
      <c r="H127" s="220">
        <v>1</v>
      </c>
      <c r="I127" s="221"/>
      <c r="J127" s="222">
        <f>ROUND(I127*H127,2)</f>
        <v>0</v>
      </c>
      <c r="K127" s="218" t="s">
        <v>131</v>
      </c>
      <c r="L127" s="223"/>
      <c r="M127" s="224" t="s">
        <v>1</v>
      </c>
      <c r="N127" s="225" t="s">
        <v>44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213</v>
      </c>
      <c r="AT127" s="228" t="s">
        <v>127</v>
      </c>
      <c r="AU127" s="228" t="s">
        <v>79</v>
      </c>
      <c r="AY127" s="14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87</v>
      </c>
      <c r="BK127" s="229">
        <f>ROUND(I127*H127,2)</f>
        <v>0</v>
      </c>
      <c r="BL127" s="14" t="s">
        <v>162</v>
      </c>
      <c r="BM127" s="228" t="s">
        <v>878</v>
      </c>
    </row>
    <row r="128" s="2" customFormat="1" ht="16.5" customHeight="1">
      <c r="A128" s="35"/>
      <c r="B128" s="36"/>
      <c r="C128" s="216" t="s">
        <v>201</v>
      </c>
      <c r="D128" s="216" t="s">
        <v>127</v>
      </c>
      <c r="E128" s="217" t="s">
        <v>879</v>
      </c>
      <c r="F128" s="218" t="s">
        <v>880</v>
      </c>
      <c r="G128" s="219" t="s">
        <v>130</v>
      </c>
      <c r="H128" s="220">
        <v>0.5</v>
      </c>
      <c r="I128" s="221"/>
      <c r="J128" s="222">
        <f>ROUND(I128*H128,2)</f>
        <v>0</v>
      </c>
      <c r="K128" s="218" t="s">
        <v>131</v>
      </c>
      <c r="L128" s="223"/>
      <c r="M128" s="224" t="s">
        <v>1</v>
      </c>
      <c r="N128" s="225" t="s">
        <v>44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213</v>
      </c>
      <c r="AT128" s="228" t="s">
        <v>127</v>
      </c>
      <c r="AU128" s="228" t="s">
        <v>79</v>
      </c>
      <c r="AY128" s="14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87</v>
      </c>
      <c r="BK128" s="229">
        <f>ROUND(I128*H128,2)</f>
        <v>0</v>
      </c>
      <c r="BL128" s="14" t="s">
        <v>162</v>
      </c>
      <c r="BM128" s="228" t="s">
        <v>881</v>
      </c>
    </row>
    <row r="129" s="2" customFormat="1" ht="16.5" customHeight="1">
      <c r="A129" s="35"/>
      <c r="B129" s="36"/>
      <c r="C129" s="216" t="s">
        <v>205</v>
      </c>
      <c r="D129" s="216" t="s">
        <v>127</v>
      </c>
      <c r="E129" s="217" t="s">
        <v>882</v>
      </c>
      <c r="F129" s="218" t="s">
        <v>883</v>
      </c>
      <c r="G129" s="219" t="s">
        <v>130</v>
      </c>
      <c r="H129" s="220">
        <v>1</v>
      </c>
      <c r="I129" s="221"/>
      <c r="J129" s="222">
        <f>ROUND(I129*H129,2)</f>
        <v>0</v>
      </c>
      <c r="K129" s="218" t="s">
        <v>131</v>
      </c>
      <c r="L129" s="223"/>
      <c r="M129" s="224" t="s">
        <v>1</v>
      </c>
      <c r="N129" s="225" t="s">
        <v>44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213</v>
      </c>
      <c r="AT129" s="228" t="s">
        <v>127</v>
      </c>
      <c r="AU129" s="228" t="s">
        <v>79</v>
      </c>
      <c r="AY129" s="14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87</v>
      </c>
      <c r="BK129" s="229">
        <f>ROUND(I129*H129,2)</f>
        <v>0</v>
      </c>
      <c r="BL129" s="14" t="s">
        <v>162</v>
      </c>
      <c r="BM129" s="228" t="s">
        <v>884</v>
      </c>
    </row>
    <row r="130" s="12" customFormat="1" ht="25.92" customHeight="1">
      <c r="A130" s="12"/>
      <c r="B130" s="230"/>
      <c r="C130" s="231"/>
      <c r="D130" s="232" t="s">
        <v>78</v>
      </c>
      <c r="E130" s="233" t="s">
        <v>160</v>
      </c>
      <c r="F130" s="233" t="s">
        <v>161</v>
      </c>
      <c r="G130" s="231"/>
      <c r="H130" s="231"/>
      <c r="I130" s="234"/>
      <c r="J130" s="235">
        <f>BK130</f>
        <v>0</v>
      </c>
      <c r="K130" s="231"/>
      <c r="L130" s="236"/>
      <c r="M130" s="237"/>
      <c r="N130" s="238"/>
      <c r="O130" s="238"/>
      <c r="P130" s="239">
        <f>SUM(P131:P134)</f>
        <v>0</v>
      </c>
      <c r="Q130" s="238"/>
      <c r="R130" s="239">
        <f>SUM(R131:R134)</f>
        <v>0</v>
      </c>
      <c r="S130" s="238"/>
      <c r="T130" s="24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1" t="s">
        <v>134</v>
      </c>
      <c r="AT130" s="242" t="s">
        <v>78</v>
      </c>
      <c r="AU130" s="242" t="s">
        <v>79</v>
      </c>
      <c r="AY130" s="241" t="s">
        <v>133</v>
      </c>
      <c r="BK130" s="243">
        <f>SUM(BK131:BK134)</f>
        <v>0</v>
      </c>
    </row>
    <row r="131" s="2" customFormat="1" ht="21.75" customHeight="1">
      <c r="A131" s="35"/>
      <c r="B131" s="36"/>
      <c r="C131" s="246" t="s">
        <v>162</v>
      </c>
      <c r="D131" s="246" t="s">
        <v>140</v>
      </c>
      <c r="E131" s="247" t="s">
        <v>885</v>
      </c>
      <c r="F131" s="248" t="s">
        <v>886</v>
      </c>
      <c r="G131" s="249" t="s">
        <v>130</v>
      </c>
      <c r="H131" s="250">
        <v>1</v>
      </c>
      <c r="I131" s="251"/>
      <c r="J131" s="252">
        <f>ROUND(I131*H131,2)</f>
        <v>0</v>
      </c>
      <c r="K131" s="248" t="s">
        <v>131</v>
      </c>
      <c r="L131" s="41"/>
      <c r="M131" s="253" t="s">
        <v>1</v>
      </c>
      <c r="N131" s="254" t="s">
        <v>44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162</v>
      </c>
      <c r="AT131" s="228" t="s">
        <v>140</v>
      </c>
      <c r="AU131" s="228" t="s">
        <v>87</v>
      </c>
      <c r="AY131" s="14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87</v>
      </c>
      <c r="BK131" s="229">
        <f>ROUND(I131*H131,2)</f>
        <v>0</v>
      </c>
      <c r="BL131" s="14" t="s">
        <v>162</v>
      </c>
      <c r="BM131" s="228" t="s">
        <v>887</v>
      </c>
    </row>
    <row r="132" s="2" customFormat="1" ht="16.5" customHeight="1">
      <c r="A132" s="35"/>
      <c r="B132" s="36"/>
      <c r="C132" s="246" t="s">
        <v>168</v>
      </c>
      <c r="D132" s="246" t="s">
        <v>140</v>
      </c>
      <c r="E132" s="247" t="s">
        <v>888</v>
      </c>
      <c r="F132" s="248" t="s">
        <v>889</v>
      </c>
      <c r="G132" s="249" t="s">
        <v>130</v>
      </c>
      <c r="H132" s="250">
        <v>1</v>
      </c>
      <c r="I132" s="251"/>
      <c r="J132" s="252">
        <f>ROUND(I132*H132,2)</f>
        <v>0</v>
      </c>
      <c r="K132" s="248" t="s">
        <v>131</v>
      </c>
      <c r="L132" s="41"/>
      <c r="M132" s="253" t="s">
        <v>1</v>
      </c>
      <c r="N132" s="254" t="s">
        <v>44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162</v>
      </c>
      <c r="AT132" s="228" t="s">
        <v>140</v>
      </c>
      <c r="AU132" s="228" t="s">
        <v>87</v>
      </c>
      <c r="AY132" s="14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87</v>
      </c>
      <c r="BK132" s="229">
        <f>ROUND(I132*H132,2)</f>
        <v>0</v>
      </c>
      <c r="BL132" s="14" t="s">
        <v>162</v>
      </c>
      <c r="BM132" s="228" t="s">
        <v>890</v>
      </c>
    </row>
    <row r="133" s="2" customFormat="1" ht="16.5" customHeight="1">
      <c r="A133" s="35"/>
      <c r="B133" s="36"/>
      <c r="C133" s="246" t="s">
        <v>7</v>
      </c>
      <c r="D133" s="246" t="s">
        <v>140</v>
      </c>
      <c r="E133" s="247" t="s">
        <v>891</v>
      </c>
      <c r="F133" s="248" t="s">
        <v>892</v>
      </c>
      <c r="G133" s="249" t="s">
        <v>130</v>
      </c>
      <c r="H133" s="250">
        <v>1</v>
      </c>
      <c r="I133" s="251"/>
      <c r="J133" s="252">
        <f>ROUND(I133*H133,2)</f>
        <v>0</v>
      </c>
      <c r="K133" s="248" t="s">
        <v>131</v>
      </c>
      <c r="L133" s="41"/>
      <c r="M133" s="253" t="s">
        <v>1</v>
      </c>
      <c r="N133" s="254" t="s">
        <v>44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162</v>
      </c>
      <c r="AT133" s="228" t="s">
        <v>140</v>
      </c>
      <c r="AU133" s="228" t="s">
        <v>87</v>
      </c>
      <c r="AY133" s="14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87</v>
      </c>
      <c r="BK133" s="229">
        <f>ROUND(I133*H133,2)</f>
        <v>0</v>
      </c>
      <c r="BL133" s="14" t="s">
        <v>162</v>
      </c>
      <c r="BM133" s="228" t="s">
        <v>893</v>
      </c>
    </row>
    <row r="134" s="2" customFormat="1" ht="16.5" customHeight="1">
      <c r="A134" s="35"/>
      <c r="B134" s="36"/>
      <c r="C134" s="246" t="s">
        <v>397</v>
      </c>
      <c r="D134" s="246" t="s">
        <v>140</v>
      </c>
      <c r="E134" s="247" t="s">
        <v>894</v>
      </c>
      <c r="F134" s="248" t="s">
        <v>895</v>
      </c>
      <c r="G134" s="249" t="s">
        <v>130</v>
      </c>
      <c r="H134" s="250">
        <v>1</v>
      </c>
      <c r="I134" s="251"/>
      <c r="J134" s="252">
        <f>ROUND(I134*H134,2)</f>
        <v>0</v>
      </c>
      <c r="K134" s="248" t="s">
        <v>131</v>
      </c>
      <c r="L134" s="41"/>
      <c r="M134" s="255" t="s">
        <v>1</v>
      </c>
      <c r="N134" s="256" t="s">
        <v>44</v>
      </c>
      <c r="O134" s="257"/>
      <c r="P134" s="258">
        <f>O134*H134</f>
        <v>0</v>
      </c>
      <c r="Q134" s="258">
        <v>0</v>
      </c>
      <c r="R134" s="258">
        <f>Q134*H134</f>
        <v>0</v>
      </c>
      <c r="S134" s="258">
        <v>0</v>
      </c>
      <c r="T134" s="25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162</v>
      </c>
      <c r="AT134" s="228" t="s">
        <v>140</v>
      </c>
      <c r="AU134" s="228" t="s">
        <v>87</v>
      </c>
      <c r="AY134" s="14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87</v>
      </c>
      <c r="BK134" s="229">
        <f>ROUND(I134*H134,2)</f>
        <v>0</v>
      </c>
      <c r="BL134" s="14" t="s">
        <v>162</v>
      </c>
      <c r="BM134" s="228" t="s">
        <v>896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180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AgK13n5oYOvnJwmFpvpJZl/874lqLxWkb15vJdUEzIagajRh+Q+v2LIZi10eEtf17856pfajZkCJxb3/TB3UCg==" hashValue="YGnTFxNuPogFi+XP6CwR2A62ovujMIUxRofThcOKr0M+b5QuqFx6cJCaFtp3LPZDLNt6BH+4tyBO9soIaFtIkw==" algorithmName="SHA-512" password="CC35"/>
  <autoFilter ref="C116:K13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89</v>
      </c>
    </row>
    <row r="4" s="1" customFormat="1" ht="24.96" customHeight="1">
      <c r="B4" s="17"/>
      <c r="D4" s="137" t="s">
        <v>102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3.25" customHeight="1">
      <c r="B7" s="17"/>
      <c r="E7" s="140" t="str">
        <f>'Rekapitulace stavby'!K6</f>
        <v>Oprava zastřešení nástupišť žst. Ostrava hlavní nádraží – Oprava osvětlení veřejně přístupových prostor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103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897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29. 6. 2020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>70994234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>Správa železnic, státní organizace</v>
      </c>
      <c r="F15" s="35"/>
      <c r="G15" s="35"/>
      <c r="H15" s="35"/>
      <c r="I15" s="144" t="s">
        <v>28</v>
      </c>
      <c r="J15" s="143" t="str">
        <f>IF('Rekapitulace stavby'!AN11="","",'Rekapitulace stavby'!AN11)</f>
        <v>CZ 70994234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30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32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291</v>
      </c>
      <c r="F24" s="35"/>
      <c r="G24" s="35"/>
      <c r="H24" s="35"/>
      <c r="I24" s="144" t="s">
        <v>28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38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39</v>
      </c>
      <c r="E30" s="35"/>
      <c r="F30" s="35"/>
      <c r="G30" s="35"/>
      <c r="H30" s="35"/>
      <c r="I30" s="141"/>
      <c r="J30" s="154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41</v>
      </c>
      <c r="G32" s="35"/>
      <c r="H32" s="35"/>
      <c r="I32" s="156" t="s">
        <v>40</v>
      </c>
      <c r="J32" s="155" t="s">
        <v>42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43</v>
      </c>
      <c r="E33" s="139" t="s">
        <v>44</v>
      </c>
      <c r="F33" s="158">
        <f>ROUND((SUM(BE120:BE127)),  2)</f>
        <v>0</v>
      </c>
      <c r="G33" s="35"/>
      <c r="H33" s="35"/>
      <c r="I33" s="159">
        <v>0.20999999999999999</v>
      </c>
      <c r="J33" s="158">
        <f>ROUND(((SUM(BE120:BE127))*I33),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45</v>
      </c>
      <c r="F34" s="158">
        <f>ROUND((SUM(BF120:BF127)),  2)</f>
        <v>0</v>
      </c>
      <c r="G34" s="35"/>
      <c r="H34" s="35"/>
      <c r="I34" s="159">
        <v>0.14999999999999999</v>
      </c>
      <c r="J34" s="158">
        <f>ROUND(((SUM(BF120:BF127))*I34),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46</v>
      </c>
      <c r="F35" s="158">
        <f>ROUND((SUM(BG120:BG127)),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47</v>
      </c>
      <c r="F36" s="158">
        <f>ROUND((SUM(BH120:BH127)),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48</v>
      </c>
      <c r="F37" s="158">
        <f>ROUND((SUM(BI120:BI127)),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49</v>
      </c>
      <c r="E39" s="162"/>
      <c r="F39" s="162"/>
      <c r="G39" s="163" t="s">
        <v>50</v>
      </c>
      <c r="H39" s="164" t="s">
        <v>51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52</v>
      </c>
      <c r="E50" s="169"/>
      <c r="F50" s="169"/>
      <c r="G50" s="168" t="s">
        <v>53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4"/>
      <c r="J61" s="175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56</v>
      </c>
      <c r="E65" s="176"/>
      <c r="F65" s="176"/>
      <c r="G65" s="168" t="s">
        <v>57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4"/>
      <c r="J76" s="175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4" t="str">
        <f>E7</f>
        <v>Oprava zastřešení nástupišť žst. Ostrava hlavní nádraží – Oprava osvětlení veřejně přístupových prostor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VON - Vedlejší a ostatní náklady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29. 6. 2020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</v>
      </c>
      <c r="G91" s="37"/>
      <c r="H91" s="37"/>
      <c r="I91" s="144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Lukáš Bobek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107</v>
      </c>
      <c r="D94" s="186"/>
      <c r="E94" s="186"/>
      <c r="F94" s="186"/>
      <c r="G94" s="186"/>
      <c r="H94" s="186"/>
      <c r="I94" s="187"/>
      <c r="J94" s="188" t="s">
        <v>108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109</v>
      </c>
      <c r="D96" s="37"/>
      <c r="E96" s="37"/>
      <c r="F96" s="37"/>
      <c r="G96" s="37"/>
      <c r="H96" s="37"/>
      <c r="I96" s="141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90"/>
      <c r="C97" s="191"/>
      <c r="D97" s="192" t="s">
        <v>898</v>
      </c>
      <c r="E97" s="193"/>
      <c r="F97" s="193"/>
      <c r="G97" s="193"/>
      <c r="H97" s="193"/>
      <c r="I97" s="194"/>
      <c r="J97" s="195">
        <f>J121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899</v>
      </c>
      <c r="E98" s="200"/>
      <c r="F98" s="200"/>
      <c r="G98" s="200"/>
      <c r="H98" s="200"/>
      <c r="I98" s="201"/>
      <c r="J98" s="202">
        <f>J122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900</v>
      </c>
      <c r="E99" s="200"/>
      <c r="F99" s="200"/>
      <c r="G99" s="200"/>
      <c r="H99" s="200"/>
      <c r="I99" s="201"/>
      <c r="J99" s="202">
        <f>J124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901</v>
      </c>
      <c r="E100" s="200"/>
      <c r="F100" s="200"/>
      <c r="G100" s="200"/>
      <c r="H100" s="200"/>
      <c r="I100" s="201"/>
      <c r="J100" s="202">
        <f>J126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4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0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83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114</v>
      </c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3.25" customHeight="1">
      <c r="A110" s="35"/>
      <c r="B110" s="36"/>
      <c r="C110" s="37"/>
      <c r="D110" s="37"/>
      <c r="E110" s="184" t="str">
        <f>E7</f>
        <v>Oprava zastřešení nástupišť žst. Ostrava hlavní nádraží – Oprava osvětlení veřejně přístupových prostor</v>
      </c>
      <c r="F110" s="29"/>
      <c r="G110" s="29"/>
      <c r="H110" s="29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103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VON - Vedlejší a ostatní náklady</v>
      </c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144" t="s">
        <v>22</v>
      </c>
      <c r="J114" s="76" t="str">
        <f>IF(J12="","",J12)</f>
        <v>29. 6. 2020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Správa železnic, státní organizace</v>
      </c>
      <c r="G116" s="37"/>
      <c r="H116" s="37"/>
      <c r="I116" s="144" t="s">
        <v>32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IF(E18="","",E18)</f>
        <v>Vyplň údaj</v>
      </c>
      <c r="G117" s="37"/>
      <c r="H117" s="37"/>
      <c r="I117" s="144" t="s">
        <v>34</v>
      </c>
      <c r="J117" s="33" t="str">
        <f>E24</f>
        <v>Lukáš Bobek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204"/>
      <c r="B119" s="205"/>
      <c r="C119" s="206" t="s">
        <v>115</v>
      </c>
      <c r="D119" s="207" t="s">
        <v>64</v>
      </c>
      <c r="E119" s="207" t="s">
        <v>60</v>
      </c>
      <c r="F119" s="207" t="s">
        <v>61</v>
      </c>
      <c r="G119" s="207" t="s">
        <v>116</v>
      </c>
      <c r="H119" s="207" t="s">
        <v>117</v>
      </c>
      <c r="I119" s="208" t="s">
        <v>118</v>
      </c>
      <c r="J119" s="207" t="s">
        <v>108</v>
      </c>
      <c r="K119" s="209" t="s">
        <v>119</v>
      </c>
      <c r="L119" s="210"/>
      <c r="M119" s="97" t="s">
        <v>1</v>
      </c>
      <c r="N119" s="98" t="s">
        <v>43</v>
      </c>
      <c r="O119" s="98" t="s">
        <v>120</v>
      </c>
      <c r="P119" s="98" t="s">
        <v>121</v>
      </c>
      <c r="Q119" s="98" t="s">
        <v>122</v>
      </c>
      <c r="R119" s="98" t="s">
        <v>123</v>
      </c>
      <c r="S119" s="98" t="s">
        <v>124</v>
      </c>
      <c r="T119" s="99" t="s">
        <v>125</v>
      </c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04"/>
      <c r="AE119" s="204"/>
    </row>
    <row r="120" s="2" customFormat="1" ht="22.8" customHeight="1">
      <c r="A120" s="35"/>
      <c r="B120" s="36"/>
      <c r="C120" s="104" t="s">
        <v>126</v>
      </c>
      <c r="D120" s="37"/>
      <c r="E120" s="37"/>
      <c r="F120" s="37"/>
      <c r="G120" s="37"/>
      <c r="H120" s="37"/>
      <c r="I120" s="141"/>
      <c r="J120" s="211">
        <f>BK120</f>
        <v>0</v>
      </c>
      <c r="K120" s="37"/>
      <c r="L120" s="41"/>
      <c r="M120" s="100"/>
      <c r="N120" s="212"/>
      <c r="O120" s="101"/>
      <c r="P120" s="213">
        <f>P121</f>
        <v>0</v>
      </c>
      <c r="Q120" s="101"/>
      <c r="R120" s="213">
        <f>R121</f>
        <v>0</v>
      </c>
      <c r="S120" s="101"/>
      <c r="T120" s="214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110</v>
      </c>
      <c r="BK120" s="215">
        <f>BK121</f>
        <v>0</v>
      </c>
    </row>
    <row r="121" s="12" customFormat="1" ht="25.92" customHeight="1">
      <c r="A121" s="12"/>
      <c r="B121" s="230"/>
      <c r="C121" s="231"/>
      <c r="D121" s="232" t="s">
        <v>78</v>
      </c>
      <c r="E121" s="233" t="s">
        <v>902</v>
      </c>
      <c r="F121" s="233" t="s">
        <v>903</v>
      </c>
      <c r="G121" s="231"/>
      <c r="H121" s="231"/>
      <c r="I121" s="234"/>
      <c r="J121" s="235">
        <f>BK121</f>
        <v>0</v>
      </c>
      <c r="K121" s="231"/>
      <c r="L121" s="236"/>
      <c r="M121" s="237"/>
      <c r="N121" s="238"/>
      <c r="O121" s="238"/>
      <c r="P121" s="239">
        <f>P122+P124+P126</f>
        <v>0</v>
      </c>
      <c r="Q121" s="238"/>
      <c r="R121" s="239">
        <f>R122+R124+R126</f>
        <v>0</v>
      </c>
      <c r="S121" s="238"/>
      <c r="T121" s="240">
        <f>T122+T124+T126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41" t="s">
        <v>138</v>
      </c>
      <c r="AT121" s="242" t="s">
        <v>78</v>
      </c>
      <c r="AU121" s="242" t="s">
        <v>79</v>
      </c>
      <c r="AY121" s="241" t="s">
        <v>133</v>
      </c>
      <c r="BK121" s="243">
        <f>BK122+BK124+BK126</f>
        <v>0</v>
      </c>
    </row>
    <row r="122" s="12" customFormat="1" ht="22.8" customHeight="1">
      <c r="A122" s="12"/>
      <c r="B122" s="230"/>
      <c r="C122" s="231"/>
      <c r="D122" s="232" t="s">
        <v>78</v>
      </c>
      <c r="E122" s="244" t="s">
        <v>904</v>
      </c>
      <c r="F122" s="244" t="s">
        <v>905</v>
      </c>
      <c r="G122" s="231"/>
      <c r="H122" s="231"/>
      <c r="I122" s="234"/>
      <c r="J122" s="245">
        <f>BK122</f>
        <v>0</v>
      </c>
      <c r="K122" s="231"/>
      <c r="L122" s="236"/>
      <c r="M122" s="237"/>
      <c r="N122" s="238"/>
      <c r="O122" s="238"/>
      <c r="P122" s="239">
        <f>P123</f>
        <v>0</v>
      </c>
      <c r="Q122" s="238"/>
      <c r="R122" s="239">
        <f>R123</f>
        <v>0</v>
      </c>
      <c r="S122" s="238"/>
      <c r="T122" s="24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1" t="s">
        <v>138</v>
      </c>
      <c r="AT122" s="242" t="s">
        <v>78</v>
      </c>
      <c r="AU122" s="242" t="s">
        <v>87</v>
      </c>
      <c r="AY122" s="241" t="s">
        <v>133</v>
      </c>
      <c r="BK122" s="243">
        <f>BK123</f>
        <v>0</v>
      </c>
    </row>
    <row r="123" s="2" customFormat="1" ht="16.5" customHeight="1">
      <c r="A123" s="35"/>
      <c r="B123" s="36"/>
      <c r="C123" s="246" t="s">
        <v>87</v>
      </c>
      <c r="D123" s="246" t="s">
        <v>140</v>
      </c>
      <c r="E123" s="247" t="s">
        <v>906</v>
      </c>
      <c r="F123" s="248" t="s">
        <v>907</v>
      </c>
      <c r="G123" s="249" t="s">
        <v>908</v>
      </c>
      <c r="H123" s="250">
        <v>1</v>
      </c>
      <c r="I123" s="251"/>
      <c r="J123" s="252">
        <f>ROUND(I123*H123,2)</f>
        <v>0</v>
      </c>
      <c r="K123" s="248" t="s">
        <v>131</v>
      </c>
      <c r="L123" s="41"/>
      <c r="M123" s="253" t="s">
        <v>1</v>
      </c>
      <c r="N123" s="254" t="s">
        <v>44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909</v>
      </c>
      <c r="AT123" s="228" t="s">
        <v>140</v>
      </c>
      <c r="AU123" s="228" t="s">
        <v>89</v>
      </c>
      <c r="AY123" s="14" t="s">
        <v>133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87</v>
      </c>
      <c r="BK123" s="229">
        <f>ROUND(I123*H123,2)</f>
        <v>0</v>
      </c>
      <c r="BL123" s="14" t="s">
        <v>909</v>
      </c>
      <c r="BM123" s="228" t="s">
        <v>910</v>
      </c>
    </row>
    <row r="124" s="12" customFormat="1" ht="22.8" customHeight="1">
      <c r="A124" s="12"/>
      <c r="B124" s="230"/>
      <c r="C124" s="231"/>
      <c r="D124" s="232" t="s">
        <v>78</v>
      </c>
      <c r="E124" s="244" t="s">
        <v>911</v>
      </c>
      <c r="F124" s="244" t="s">
        <v>912</v>
      </c>
      <c r="G124" s="231"/>
      <c r="H124" s="231"/>
      <c r="I124" s="234"/>
      <c r="J124" s="245">
        <f>BK124</f>
        <v>0</v>
      </c>
      <c r="K124" s="231"/>
      <c r="L124" s="236"/>
      <c r="M124" s="237"/>
      <c r="N124" s="238"/>
      <c r="O124" s="238"/>
      <c r="P124" s="239">
        <f>P125</f>
        <v>0</v>
      </c>
      <c r="Q124" s="238"/>
      <c r="R124" s="239">
        <f>R125</f>
        <v>0</v>
      </c>
      <c r="S124" s="238"/>
      <c r="T124" s="24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1" t="s">
        <v>138</v>
      </c>
      <c r="AT124" s="242" t="s">
        <v>78</v>
      </c>
      <c r="AU124" s="242" t="s">
        <v>87</v>
      </c>
      <c r="AY124" s="241" t="s">
        <v>133</v>
      </c>
      <c r="BK124" s="243">
        <f>BK125</f>
        <v>0</v>
      </c>
    </row>
    <row r="125" s="2" customFormat="1" ht="16.5" customHeight="1">
      <c r="A125" s="35"/>
      <c r="B125" s="36"/>
      <c r="C125" s="246" t="s">
        <v>89</v>
      </c>
      <c r="D125" s="246" t="s">
        <v>140</v>
      </c>
      <c r="E125" s="247" t="s">
        <v>913</v>
      </c>
      <c r="F125" s="248" t="s">
        <v>914</v>
      </c>
      <c r="G125" s="249" t="s">
        <v>908</v>
      </c>
      <c r="H125" s="250">
        <v>1</v>
      </c>
      <c r="I125" s="251"/>
      <c r="J125" s="252">
        <f>ROUND(I125*H125,2)</f>
        <v>0</v>
      </c>
      <c r="K125" s="248" t="s">
        <v>131</v>
      </c>
      <c r="L125" s="41"/>
      <c r="M125" s="253" t="s">
        <v>1</v>
      </c>
      <c r="N125" s="254" t="s">
        <v>44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909</v>
      </c>
      <c r="AT125" s="228" t="s">
        <v>140</v>
      </c>
      <c r="AU125" s="228" t="s">
        <v>89</v>
      </c>
      <c r="AY125" s="14" t="s">
        <v>133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87</v>
      </c>
      <c r="BK125" s="229">
        <f>ROUND(I125*H125,2)</f>
        <v>0</v>
      </c>
      <c r="BL125" s="14" t="s">
        <v>909</v>
      </c>
      <c r="BM125" s="228" t="s">
        <v>915</v>
      </c>
    </row>
    <row r="126" s="12" customFormat="1" ht="22.8" customHeight="1">
      <c r="A126" s="12"/>
      <c r="B126" s="230"/>
      <c r="C126" s="231"/>
      <c r="D126" s="232" t="s">
        <v>78</v>
      </c>
      <c r="E126" s="244" t="s">
        <v>916</v>
      </c>
      <c r="F126" s="244" t="s">
        <v>917</v>
      </c>
      <c r="G126" s="231"/>
      <c r="H126" s="231"/>
      <c r="I126" s="234"/>
      <c r="J126" s="245">
        <f>BK126</f>
        <v>0</v>
      </c>
      <c r="K126" s="231"/>
      <c r="L126" s="236"/>
      <c r="M126" s="237"/>
      <c r="N126" s="238"/>
      <c r="O126" s="238"/>
      <c r="P126" s="239">
        <f>P127</f>
        <v>0</v>
      </c>
      <c r="Q126" s="238"/>
      <c r="R126" s="239">
        <f>R127</f>
        <v>0</v>
      </c>
      <c r="S126" s="238"/>
      <c r="T126" s="24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1" t="s">
        <v>138</v>
      </c>
      <c r="AT126" s="242" t="s">
        <v>78</v>
      </c>
      <c r="AU126" s="242" t="s">
        <v>87</v>
      </c>
      <c r="AY126" s="241" t="s">
        <v>133</v>
      </c>
      <c r="BK126" s="243">
        <f>BK127</f>
        <v>0</v>
      </c>
    </row>
    <row r="127" s="2" customFormat="1" ht="21.75" customHeight="1">
      <c r="A127" s="35"/>
      <c r="B127" s="36"/>
      <c r="C127" s="246" t="s">
        <v>176</v>
      </c>
      <c r="D127" s="246" t="s">
        <v>140</v>
      </c>
      <c r="E127" s="247" t="s">
        <v>918</v>
      </c>
      <c r="F127" s="248" t="s">
        <v>919</v>
      </c>
      <c r="G127" s="249" t="s">
        <v>908</v>
      </c>
      <c r="H127" s="250">
        <v>1</v>
      </c>
      <c r="I127" s="251"/>
      <c r="J127" s="252">
        <f>ROUND(I127*H127,2)</f>
        <v>0</v>
      </c>
      <c r="K127" s="248" t="s">
        <v>131</v>
      </c>
      <c r="L127" s="41"/>
      <c r="M127" s="255" t="s">
        <v>1</v>
      </c>
      <c r="N127" s="256" t="s">
        <v>44</v>
      </c>
      <c r="O127" s="257"/>
      <c r="P127" s="258">
        <f>O127*H127</f>
        <v>0</v>
      </c>
      <c r="Q127" s="258">
        <v>0</v>
      </c>
      <c r="R127" s="258">
        <f>Q127*H127</f>
        <v>0</v>
      </c>
      <c r="S127" s="258">
        <v>0</v>
      </c>
      <c r="T127" s="25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909</v>
      </c>
      <c r="AT127" s="228" t="s">
        <v>140</v>
      </c>
      <c r="AU127" s="228" t="s">
        <v>89</v>
      </c>
      <c r="AY127" s="14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87</v>
      </c>
      <c r="BK127" s="229">
        <f>ROUND(I127*H127,2)</f>
        <v>0</v>
      </c>
      <c r="BL127" s="14" t="s">
        <v>909</v>
      </c>
      <c r="BM127" s="228" t="s">
        <v>920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180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Xp1+974uwIIML7fcE1C3q0H/yPArHLs/PdW6X3LA9sp9uHf1pVbBk29g9adER7rbyjeUYylbhO0hzKcxMuzL1A==" hashValue="FoiJppIIzIZcdc2qBuqJYY3Wy82dyGaQaVYJ9M2BlfD4utUVKM4dYa1z1t2Htey/joCLRLm5DPQbYwV08XpELw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Popelář Vojtěch</dc:creator>
  <cp:lastModifiedBy>Popelář Vojtěch</cp:lastModifiedBy>
  <dcterms:created xsi:type="dcterms:W3CDTF">2020-07-03T12:23:46Z</dcterms:created>
  <dcterms:modified xsi:type="dcterms:W3CDTF">2020-07-03T12:23:53Z</dcterms:modified>
</cp:coreProperties>
</file>