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BAR\2020\SPS OŘ Praha\98_Pravidelná kontrola a čištění spalinových cest v obvodu OŘ Praha\02_Ke zveřejnění na E-ZAKu\"/>
    </mc:Choice>
  </mc:AlternateContent>
  <bookViews>
    <workbookView xWindow="0" yWindow="0" windowWidth="28800" windowHeight="12300"/>
  </bookViews>
  <sheets>
    <sheet name="Rekapitulace zakázky" sheetId="1" r:id="rId1"/>
    <sheet name="001.1 - Provozní budovy" sheetId="2" r:id="rId2"/>
    <sheet name="001.2 - Byty" sheetId="3" r:id="rId3"/>
    <sheet name="002.1 - Provozní budovy" sheetId="4" r:id="rId4"/>
    <sheet name="002.2 - Byty" sheetId="5" r:id="rId5"/>
    <sheet name="003.1 - Provozní budovy" sheetId="6" r:id="rId6"/>
    <sheet name="003.2 - Byty" sheetId="7" r:id="rId7"/>
  </sheets>
  <definedNames>
    <definedName name="_xlnm._FilterDatabase" localSheetId="1" hidden="1">'001.1 - Provozní budovy'!$C$121:$K$191</definedName>
    <definedName name="_xlnm._FilterDatabase" localSheetId="2" hidden="1">'001.2 - Byty'!$C$121:$K$217</definedName>
    <definedName name="_xlnm._FilterDatabase" localSheetId="3" hidden="1">'002.1 - Provozní budovy'!$C$121:$K$226</definedName>
    <definedName name="_xlnm._FilterDatabase" localSheetId="4" hidden="1">'002.2 - Byty'!$C$121:$K$286</definedName>
    <definedName name="_xlnm._FilterDatabase" localSheetId="5" hidden="1">'003.1 - Provozní budovy'!$C$121:$K$147</definedName>
    <definedName name="_xlnm._FilterDatabase" localSheetId="6" hidden="1">'003.2 - Byty'!$C$121:$K$145</definedName>
    <definedName name="_xlnm.Print_Titles" localSheetId="1">'001.1 - Provozní budovy'!$121:$121</definedName>
    <definedName name="_xlnm.Print_Titles" localSheetId="2">'001.2 - Byty'!$121:$121</definedName>
    <definedName name="_xlnm.Print_Titles" localSheetId="3">'002.1 - Provozní budovy'!$121:$121</definedName>
    <definedName name="_xlnm.Print_Titles" localSheetId="4">'002.2 - Byty'!$121:$121</definedName>
    <definedName name="_xlnm.Print_Titles" localSheetId="5">'003.1 - Provozní budovy'!$121:$121</definedName>
    <definedName name="_xlnm.Print_Titles" localSheetId="6">'003.2 - Byty'!$121:$121</definedName>
    <definedName name="_xlnm.Print_Titles" localSheetId="0">'Rekapitulace zakázky'!$92:$92</definedName>
    <definedName name="_xlnm.Print_Area" localSheetId="1">'001.1 - Provozní budovy'!$C$4:$J$76,'001.1 - Provozní budovy'!$C$82:$J$101,'001.1 - Provozní budovy'!$C$107:$K$191</definedName>
    <definedName name="_xlnm.Print_Area" localSheetId="2">'001.2 - Byty'!$C$4:$J$76,'001.2 - Byty'!$C$82:$J$101,'001.2 - Byty'!$C$107:$K$217</definedName>
    <definedName name="_xlnm.Print_Area" localSheetId="3">'002.1 - Provozní budovy'!$C$4:$J$76,'002.1 - Provozní budovy'!$C$82:$J$101,'002.1 - Provozní budovy'!$C$107:$K$226</definedName>
    <definedName name="_xlnm.Print_Area" localSheetId="4">'002.2 - Byty'!$C$4:$J$76,'002.2 - Byty'!$C$82:$J$101,'002.2 - Byty'!$C$107:$K$286</definedName>
    <definedName name="_xlnm.Print_Area" localSheetId="5">'003.1 - Provozní budovy'!$C$4:$J$76,'003.1 - Provozní budovy'!$C$82:$J$101,'003.1 - Provozní budovy'!$C$107:$K$147</definedName>
    <definedName name="_xlnm.Print_Area" localSheetId="6">'003.2 - Byty'!$C$4:$J$76,'003.2 - Byty'!$C$82:$J$101,'003.2 - Byty'!$C$107:$K$145</definedName>
    <definedName name="_xlnm.Print_Area" localSheetId="0">'Rekapitulace zakázky'!$D$4:$AO$76,'Rekapitulace zakázky'!$C$82:$AQ$104</definedName>
  </definedNames>
  <calcPr calcId="162913"/>
</workbook>
</file>

<file path=xl/calcChain.xml><?xml version="1.0" encoding="utf-8"?>
<calcChain xmlns="http://schemas.openxmlformats.org/spreadsheetml/2006/main">
  <c r="J39" i="7" l="1"/>
  <c r="J38" i="7"/>
  <c r="AY103" i="1"/>
  <c r="J37" i="7"/>
  <c r="AX103" i="1" s="1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4" i="7"/>
  <c r="BH124" i="7"/>
  <c r="BG124" i="7"/>
  <c r="BF124" i="7"/>
  <c r="T124" i="7"/>
  <c r="T123" i="7"/>
  <c r="R124" i="7"/>
  <c r="R123" i="7"/>
  <c r="P124" i="7"/>
  <c r="P123" i="7"/>
  <c r="F116" i="7"/>
  <c r="E114" i="7"/>
  <c r="F91" i="7"/>
  <c r="E89" i="7"/>
  <c r="J26" i="7"/>
  <c r="E26" i="7"/>
  <c r="J119" i="7" s="1"/>
  <c r="J25" i="7"/>
  <c r="J23" i="7"/>
  <c r="E23" i="7"/>
  <c r="J118" i="7"/>
  <c r="J22" i="7"/>
  <c r="J20" i="7"/>
  <c r="E20" i="7"/>
  <c r="F119" i="7"/>
  <c r="J19" i="7"/>
  <c r="J17" i="7"/>
  <c r="E17" i="7"/>
  <c r="F93" i="7"/>
  <c r="J16" i="7"/>
  <c r="J14" i="7"/>
  <c r="J116" i="7"/>
  <c r="E7" i="7"/>
  <c r="E110" i="7" s="1"/>
  <c r="J39" i="6"/>
  <c r="J38" i="6"/>
  <c r="AY102" i="1"/>
  <c r="J37" i="6"/>
  <c r="AX102" i="1" s="1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4" i="6"/>
  <c r="BH124" i="6"/>
  <c r="BG124" i="6"/>
  <c r="BF124" i="6"/>
  <c r="T124" i="6"/>
  <c r="T123" i="6"/>
  <c r="R124" i="6"/>
  <c r="R123" i="6" s="1"/>
  <c r="P124" i="6"/>
  <c r="P123" i="6"/>
  <c r="F116" i="6"/>
  <c r="E114" i="6"/>
  <c r="F91" i="6"/>
  <c r="E89" i="6"/>
  <c r="J26" i="6"/>
  <c r="E26" i="6"/>
  <c r="J94" i="6" s="1"/>
  <c r="J25" i="6"/>
  <c r="J23" i="6"/>
  <c r="E23" i="6"/>
  <c r="J118" i="6" s="1"/>
  <c r="J22" i="6"/>
  <c r="J20" i="6"/>
  <c r="E20" i="6"/>
  <c r="F94" i="6" s="1"/>
  <c r="J19" i="6"/>
  <c r="J17" i="6"/>
  <c r="E17" i="6"/>
  <c r="F93" i="6" s="1"/>
  <c r="J16" i="6"/>
  <c r="J14" i="6"/>
  <c r="J116" i="6" s="1"/>
  <c r="E7" i="6"/>
  <c r="E85" i="6"/>
  <c r="J39" i="5"/>
  <c r="J38" i="5"/>
  <c r="AY100" i="1" s="1"/>
  <c r="J37" i="5"/>
  <c r="AX100" i="1"/>
  <c r="BI286" i="5"/>
  <c r="BH286" i="5"/>
  <c r="BG286" i="5"/>
  <c r="BF286" i="5"/>
  <c r="T286" i="5"/>
  <c r="R286" i="5"/>
  <c r="P286" i="5"/>
  <c r="BI285" i="5"/>
  <c r="BH285" i="5"/>
  <c r="BG285" i="5"/>
  <c r="BF285" i="5"/>
  <c r="T285" i="5"/>
  <c r="R285" i="5"/>
  <c r="P285" i="5"/>
  <c r="BI284" i="5"/>
  <c r="BH284" i="5"/>
  <c r="BG284" i="5"/>
  <c r="BF284" i="5"/>
  <c r="T284" i="5"/>
  <c r="R284" i="5"/>
  <c r="P284" i="5"/>
  <c r="BI283" i="5"/>
  <c r="BH283" i="5"/>
  <c r="BG283" i="5"/>
  <c r="BF283" i="5"/>
  <c r="T283" i="5"/>
  <c r="R283" i="5"/>
  <c r="P283" i="5"/>
  <c r="BI282" i="5"/>
  <c r="BH282" i="5"/>
  <c r="BG282" i="5"/>
  <c r="BF282" i="5"/>
  <c r="T282" i="5"/>
  <c r="R282" i="5"/>
  <c r="P282" i="5"/>
  <c r="BI281" i="5"/>
  <c r="BH281" i="5"/>
  <c r="BG281" i="5"/>
  <c r="BF281" i="5"/>
  <c r="T281" i="5"/>
  <c r="R281" i="5"/>
  <c r="P281" i="5"/>
  <c r="BI280" i="5"/>
  <c r="BH280" i="5"/>
  <c r="BG280" i="5"/>
  <c r="BF280" i="5"/>
  <c r="T280" i="5"/>
  <c r="R280" i="5"/>
  <c r="P280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T123" i="5" s="1"/>
  <c r="R124" i="5"/>
  <c r="R123" i="5" s="1"/>
  <c r="P124" i="5"/>
  <c r="P123" i="5" s="1"/>
  <c r="F116" i="5"/>
  <c r="E114" i="5"/>
  <c r="F91" i="5"/>
  <c r="E89" i="5"/>
  <c r="J26" i="5"/>
  <c r="E26" i="5"/>
  <c r="J119" i="5"/>
  <c r="J25" i="5"/>
  <c r="J23" i="5"/>
  <c r="E23" i="5"/>
  <c r="J93" i="5"/>
  <c r="J22" i="5"/>
  <c r="J20" i="5"/>
  <c r="E20" i="5"/>
  <c r="F119" i="5"/>
  <c r="J19" i="5"/>
  <c r="J17" i="5"/>
  <c r="E17" i="5"/>
  <c r="F118" i="5"/>
  <c r="J16" i="5"/>
  <c r="J14" i="5"/>
  <c r="J116" i="5" s="1"/>
  <c r="E7" i="5"/>
  <c r="E85" i="5" s="1"/>
  <c r="J39" i="4"/>
  <c r="J38" i="4"/>
  <c r="AY99" i="1"/>
  <c r="J37" i="4"/>
  <c r="AX99" i="1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T123" i="4"/>
  <c r="R124" i="4"/>
  <c r="R123" i="4"/>
  <c r="P124" i="4"/>
  <c r="P123" i="4"/>
  <c r="F116" i="4"/>
  <c r="E114" i="4"/>
  <c r="F91" i="4"/>
  <c r="E89" i="4"/>
  <c r="J26" i="4"/>
  <c r="E26" i="4"/>
  <c r="J119" i="4" s="1"/>
  <c r="J25" i="4"/>
  <c r="J23" i="4"/>
  <c r="E23" i="4"/>
  <c r="J93" i="4" s="1"/>
  <c r="J22" i="4"/>
  <c r="J20" i="4"/>
  <c r="E20" i="4"/>
  <c r="F119" i="4" s="1"/>
  <c r="J19" i="4"/>
  <c r="J17" i="4"/>
  <c r="E17" i="4"/>
  <c r="F118" i="4" s="1"/>
  <c r="J16" i="4"/>
  <c r="J14" i="4"/>
  <c r="J116" i="4"/>
  <c r="E7" i="4"/>
  <c r="E110" i="4"/>
  <c r="J39" i="3"/>
  <c r="J38" i="3"/>
  <c r="AY97" i="1" s="1"/>
  <c r="J37" i="3"/>
  <c r="AX97" i="1" s="1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T123" i="3"/>
  <c r="R124" i="3"/>
  <c r="R123" i="3"/>
  <c r="P124" i="3"/>
  <c r="P123" i="3"/>
  <c r="F116" i="3"/>
  <c r="E114" i="3"/>
  <c r="F91" i="3"/>
  <c r="E89" i="3"/>
  <c r="J26" i="3"/>
  <c r="E26" i="3"/>
  <c r="J119" i="3" s="1"/>
  <c r="J25" i="3"/>
  <c r="J23" i="3"/>
  <c r="E23" i="3"/>
  <c r="J93" i="3" s="1"/>
  <c r="J22" i="3"/>
  <c r="J20" i="3"/>
  <c r="E20" i="3"/>
  <c r="F119" i="3" s="1"/>
  <c r="J19" i="3"/>
  <c r="J17" i="3"/>
  <c r="E17" i="3"/>
  <c r="F118" i="3" s="1"/>
  <c r="J16" i="3"/>
  <c r="J14" i="3"/>
  <c r="J91" i="3"/>
  <c r="E7" i="3"/>
  <c r="E110" i="3"/>
  <c r="J39" i="2"/>
  <c r="J38" i="2"/>
  <c r="AY96" i="1" s="1"/>
  <c r="J37" i="2"/>
  <c r="AX96" i="1" s="1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T123" i="2" s="1"/>
  <c r="R124" i="2"/>
  <c r="R123" i="2"/>
  <c r="P124" i="2"/>
  <c r="P123" i="2"/>
  <c r="F116" i="2"/>
  <c r="E114" i="2"/>
  <c r="F91" i="2"/>
  <c r="E89" i="2"/>
  <c r="J26" i="2"/>
  <c r="E26" i="2"/>
  <c r="J119" i="2" s="1"/>
  <c r="J25" i="2"/>
  <c r="J23" i="2"/>
  <c r="E23" i="2"/>
  <c r="J93" i="2" s="1"/>
  <c r="J22" i="2"/>
  <c r="J20" i="2"/>
  <c r="E20" i="2"/>
  <c r="F119" i="2" s="1"/>
  <c r="J19" i="2"/>
  <c r="J17" i="2"/>
  <c r="E17" i="2"/>
  <c r="F118" i="2" s="1"/>
  <c r="J16" i="2"/>
  <c r="J14" i="2"/>
  <c r="J116" i="2"/>
  <c r="E7" i="2"/>
  <c r="E110" i="2"/>
  <c r="L90" i="1"/>
  <c r="AM90" i="1"/>
  <c r="AM89" i="1"/>
  <c r="L89" i="1"/>
  <c r="AM87" i="1"/>
  <c r="L87" i="1"/>
  <c r="L85" i="1"/>
  <c r="L84" i="1"/>
  <c r="J143" i="7"/>
  <c r="J142" i="7"/>
  <c r="J140" i="7"/>
  <c r="BK139" i="7"/>
  <c r="J138" i="7"/>
  <c r="BK137" i="7"/>
  <c r="J136" i="7"/>
  <c r="J133" i="7"/>
  <c r="BK132" i="7"/>
  <c r="J131" i="7"/>
  <c r="J129" i="7"/>
  <c r="J128" i="7"/>
  <c r="J127" i="7"/>
  <c r="BK124" i="7"/>
  <c r="J147" i="6"/>
  <c r="J146" i="6"/>
  <c r="J145" i="6"/>
  <c r="BK144" i="6"/>
  <c r="BK140" i="6"/>
  <c r="BK138" i="6"/>
  <c r="BK137" i="6"/>
  <c r="BK135" i="6"/>
  <c r="BK133" i="6"/>
  <c r="J130" i="6"/>
  <c r="BK128" i="6"/>
  <c r="J127" i="6"/>
  <c r="BK124" i="6"/>
  <c r="BK283" i="5"/>
  <c r="BK282" i="5"/>
  <c r="BK280" i="5"/>
  <c r="J279" i="5"/>
  <c r="J277" i="5"/>
  <c r="BK276" i="5"/>
  <c r="BK275" i="5"/>
  <c r="BK274" i="5"/>
  <c r="J273" i="5"/>
  <c r="BK272" i="5"/>
  <c r="J271" i="5"/>
  <c r="BK270" i="5"/>
  <c r="J267" i="5"/>
  <c r="BK265" i="5"/>
  <c r="BK259" i="5"/>
  <c r="J258" i="5"/>
  <c r="BK257" i="5"/>
  <c r="J256" i="5"/>
  <c r="BK255" i="5"/>
  <c r="J255" i="5"/>
  <c r="BK252" i="5"/>
  <c r="BK250" i="5"/>
  <c r="J248" i="5"/>
  <c r="BK246" i="5"/>
  <c r="J246" i="5"/>
  <c r="BK244" i="5"/>
  <c r="J242" i="5"/>
  <c r="J240" i="5"/>
  <c r="J239" i="5"/>
  <c r="BK238" i="5"/>
  <c r="J236" i="5"/>
  <c r="J235" i="5"/>
  <c r="BK234" i="5"/>
  <c r="BK233" i="5"/>
  <c r="BK232" i="5"/>
  <c r="BK231" i="5"/>
  <c r="BK229" i="5"/>
  <c r="J228" i="5"/>
  <c r="J227" i="5"/>
  <c r="J225" i="5"/>
  <c r="BK224" i="5"/>
  <c r="BK223" i="5"/>
  <c r="BK221" i="5"/>
  <c r="J221" i="5"/>
  <c r="J219" i="5"/>
  <c r="BK218" i="5"/>
  <c r="J217" i="5"/>
  <c r="J216" i="5"/>
  <c r="J215" i="5"/>
  <c r="J211" i="5"/>
  <c r="J210" i="5"/>
  <c r="J209" i="5"/>
  <c r="J208" i="5"/>
  <c r="J207" i="5"/>
  <c r="J205" i="5"/>
  <c r="J204" i="5"/>
  <c r="J202" i="5"/>
  <c r="BK200" i="5"/>
  <c r="J199" i="5"/>
  <c r="BK198" i="5"/>
  <c r="J197" i="5"/>
  <c r="BK196" i="5"/>
  <c r="J195" i="5"/>
  <c r="BK194" i="5"/>
  <c r="BK193" i="5"/>
  <c r="BK192" i="5"/>
  <c r="BK222" i="4"/>
  <c r="J219" i="4"/>
  <c r="BK218" i="4"/>
  <c r="J217" i="4"/>
  <c r="BK214" i="4"/>
  <c r="BK209" i="4"/>
  <c r="J208" i="4"/>
  <c r="BK207" i="4"/>
  <c r="BK206" i="4"/>
  <c r="BK205" i="4"/>
  <c r="BK203" i="4"/>
  <c r="J202" i="4"/>
  <c r="BK201" i="4"/>
  <c r="BK200" i="4"/>
  <c r="BK199" i="4"/>
  <c r="J196" i="4"/>
  <c r="BK195" i="4"/>
  <c r="BK191" i="4"/>
  <c r="BK186" i="4"/>
  <c r="J185" i="4"/>
  <c r="BK184" i="4"/>
  <c r="J181" i="4"/>
  <c r="BK178" i="4"/>
  <c r="BK176" i="4"/>
  <c r="J175" i="4"/>
  <c r="J173" i="4"/>
  <c r="J165" i="4"/>
  <c r="BK163" i="4"/>
  <c r="BK159" i="4"/>
  <c r="J158" i="4"/>
  <c r="BK157" i="4"/>
  <c r="BK156" i="4"/>
  <c r="BK155" i="4"/>
  <c r="J154" i="4"/>
  <c r="BK150" i="4"/>
  <c r="BK149" i="4"/>
  <c r="J145" i="4"/>
  <c r="BK143" i="4"/>
  <c r="J142" i="4"/>
  <c r="J134" i="4"/>
  <c r="BK132" i="4"/>
  <c r="J131" i="4"/>
  <c r="J128" i="4"/>
  <c r="J217" i="3"/>
  <c r="BK215" i="3"/>
  <c r="J211" i="3"/>
  <c r="J210" i="3"/>
  <c r="J209" i="3"/>
  <c r="J207" i="3"/>
  <c r="BK205" i="3"/>
  <c r="J204" i="3"/>
  <c r="J203" i="3"/>
  <c r="BK202" i="3"/>
  <c r="BK201" i="3"/>
  <c r="J200" i="3"/>
  <c r="J199" i="3"/>
  <c r="J198" i="3"/>
  <c r="J197" i="3"/>
  <c r="J191" i="3"/>
  <c r="BK185" i="3"/>
  <c r="BK181" i="3"/>
  <c r="J179" i="3"/>
  <c r="J178" i="3"/>
  <c r="BK175" i="3"/>
  <c r="J174" i="3"/>
  <c r="J173" i="3"/>
  <c r="BK172" i="3"/>
  <c r="J168" i="3"/>
  <c r="BK165" i="3"/>
  <c r="J164" i="3"/>
  <c r="BK163" i="3"/>
  <c r="J160" i="3"/>
  <c r="BK159" i="3"/>
  <c r="BK158" i="3"/>
  <c r="BK156" i="3"/>
  <c r="BK149" i="3"/>
  <c r="J147" i="3"/>
  <c r="J145" i="3"/>
  <c r="J143" i="3"/>
  <c r="BK142" i="3"/>
  <c r="BK140" i="3"/>
  <c r="J137" i="3"/>
  <c r="BK136" i="3"/>
  <c r="BK128" i="3"/>
  <c r="BK190" i="2"/>
  <c r="BK189" i="2"/>
  <c r="BK188" i="2"/>
  <c r="J187" i="2"/>
  <c r="BK185" i="2"/>
  <c r="J184" i="2"/>
  <c r="J182" i="2"/>
  <c r="J179" i="2"/>
  <c r="J175" i="2"/>
  <c r="J174" i="2"/>
  <c r="BK173" i="2"/>
  <c r="J172" i="2"/>
  <c r="BK167" i="2"/>
  <c r="BK166" i="2"/>
  <c r="BK163" i="2"/>
  <c r="J162" i="2"/>
  <c r="BK161" i="2"/>
  <c r="BK160" i="2"/>
  <c r="J158" i="2"/>
  <c r="BK156" i="2"/>
  <c r="J152" i="2"/>
  <c r="J151" i="2"/>
  <c r="J150" i="2"/>
  <c r="BK144" i="2"/>
  <c r="BK142" i="2"/>
  <c r="BK141" i="2"/>
  <c r="BK136" i="2"/>
  <c r="BK135" i="2"/>
  <c r="BK134" i="2"/>
  <c r="BK133" i="2"/>
  <c r="BK132" i="2"/>
  <c r="BK131" i="2"/>
  <c r="BK128" i="2"/>
  <c r="J124" i="2"/>
  <c r="J145" i="7"/>
  <c r="BK144" i="7"/>
  <c r="BK143" i="7"/>
  <c r="BK141" i="7"/>
  <c r="J139" i="7"/>
  <c r="J137" i="7"/>
  <c r="BK136" i="7"/>
  <c r="BK135" i="7"/>
  <c r="BK134" i="7"/>
  <c r="BK130" i="7"/>
  <c r="BK129" i="7"/>
  <c r="BK127" i="7"/>
  <c r="BK147" i="6"/>
  <c r="J143" i="6"/>
  <c r="BK142" i="6"/>
  <c r="BK141" i="6"/>
  <c r="J139" i="6"/>
  <c r="J137" i="6"/>
  <c r="J136" i="6"/>
  <c r="J135" i="6"/>
  <c r="BK134" i="6"/>
  <c r="J133" i="6"/>
  <c r="J132" i="6"/>
  <c r="J131" i="6"/>
  <c r="BK129" i="6"/>
  <c r="J128" i="6"/>
  <c r="J124" i="6"/>
  <c r="BK284" i="5"/>
  <c r="BK281" i="5"/>
  <c r="J278" i="5"/>
  <c r="J276" i="5"/>
  <c r="J274" i="5"/>
  <c r="BK273" i="5"/>
  <c r="J272" i="5"/>
  <c r="BK269" i="5"/>
  <c r="J268" i="5"/>
  <c r="BK266" i="5"/>
  <c r="J265" i="5"/>
  <c r="J264" i="5"/>
  <c r="J263" i="5"/>
  <c r="BK262" i="5"/>
  <c r="J261" i="5"/>
  <c r="J260" i="5"/>
  <c r="J259" i="5"/>
  <c r="J257" i="5"/>
  <c r="BK254" i="5"/>
  <c r="J252" i="5"/>
  <c r="BK251" i="5"/>
  <c r="J250" i="5"/>
  <c r="BK249" i="5"/>
  <c r="BK248" i="5"/>
  <c r="J247" i="5"/>
  <c r="BK245" i="5"/>
  <c r="BK243" i="5"/>
  <c r="J241" i="5"/>
  <c r="BK239" i="5"/>
  <c r="J238" i="5"/>
  <c r="J237" i="5"/>
  <c r="BK235" i="5"/>
  <c r="J232" i="5"/>
  <c r="J231" i="5"/>
  <c r="J230" i="5"/>
  <c r="BK226" i="5"/>
  <c r="J224" i="5"/>
  <c r="BK222" i="5"/>
  <c r="J220" i="5"/>
  <c r="J218" i="5"/>
  <c r="BK216" i="5"/>
  <c r="J214" i="5"/>
  <c r="J213" i="5"/>
  <c r="J212" i="5"/>
  <c r="BK210" i="5"/>
  <c r="BK208" i="5"/>
  <c r="BK207" i="5"/>
  <c r="BK206" i="5"/>
  <c r="BK205" i="5"/>
  <c r="BK204" i="5"/>
  <c r="J203" i="5"/>
  <c r="BK201" i="5"/>
  <c r="BK199" i="5"/>
  <c r="BK197" i="5"/>
  <c r="J193" i="5"/>
  <c r="BK191" i="5"/>
  <c r="J189" i="5"/>
  <c r="J188" i="5"/>
  <c r="J187" i="5"/>
  <c r="BK186" i="5"/>
  <c r="J185" i="5"/>
  <c r="BK184" i="5"/>
  <c r="BK183" i="5"/>
  <c r="J182" i="5"/>
  <c r="J181" i="5"/>
  <c r="BK180" i="5"/>
  <c r="J179" i="5"/>
  <c r="J178" i="5"/>
  <c r="BK177" i="5"/>
  <c r="BK176" i="5"/>
  <c r="BK175" i="5"/>
  <c r="J174" i="5"/>
  <c r="J173" i="5"/>
  <c r="BK172" i="5"/>
  <c r="BK171" i="5"/>
  <c r="BK170" i="5"/>
  <c r="BK169" i="5"/>
  <c r="BK168" i="5"/>
  <c r="BK167" i="5"/>
  <c r="J166" i="5"/>
  <c r="J165" i="5"/>
  <c r="J164" i="5"/>
  <c r="BK163" i="5"/>
  <c r="BK162" i="5"/>
  <c r="BK161" i="5"/>
  <c r="BK160" i="5"/>
  <c r="J159" i="5"/>
  <c r="J158" i="5"/>
  <c r="BK157" i="5"/>
  <c r="BK156" i="5"/>
  <c r="J155" i="5"/>
  <c r="BK154" i="5"/>
  <c r="BK153" i="5"/>
  <c r="J152" i="5"/>
  <c r="J151" i="5"/>
  <c r="BK150" i="5"/>
  <c r="BK149" i="5"/>
  <c r="J148" i="5"/>
  <c r="J147" i="5"/>
  <c r="BK146" i="5"/>
  <c r="J145" i="5"/>
  <c r="BK144" i="5"/>
  <c r="J143" i="5"/>
  <c r="BK142" i="5"/>
  <c r="BK141" i="5"/>
  <c r="J140" i="5"/>
  <c r="BK139" i="5"/>
  <c r="BK138" i="5"/>
  <c r="BK137" i="5"/>
  <c r="J136" i="5"/>
  <c r="BK135" i="5"/>
  <c r="BK134" i="5"/>
  <c r="BK133" i="5"/>
  <c r="J130" i="5"/>
  <c r="BK127" i="5"/>
  <c r="J124" i="5"/>
  <c r="J226" i="4"/>
  <c r="BK225" i="4"/>
  <c r="J224" i="4"/>
  <c r="J223" i="4"/>
  <c r="BK221" i="4"/>
  <c r="BK217" i="4"/>
  <c r="J216" i="4"/>
  <c r="BK215" i="4"/>
  <c r="J214" i="4"/>
  <c r="BK213" i="4"/>
  <c r="BK212" i="4"/>
  <c r="J212" i="4"/>
  <c r="BK211" i="4"/>
  <c r="J211" i="4"/>
  <c r="BK210" i="4"/>
  <c r="J210" i="4"/>
  <c r="BK208" i="4"/>
  <c r="J207" i="4"/>
  <c r="J205" i="4"/>
  <c r="J204" i="4"/>
  <c r="BK202" i="4"/>
  <c r="BK197" i="4"/>
  <c r="J194" i="4"/>
  <c r="J193" i="4"/>
  <c r="BK190" i="4"/>
  <c r="J189" i="4"/>
  <c r="J188" i="4"/>
  <c r="J187" i="4"/>
  <c r="J183" i="4"/>
  <c r="J182" i="4"/>
  <c r="BK180" i="4"/>
  <c r="J179" i="4"/>
  <c r="J178" i="4"/>
  <c r="J177" i="4"/>
  <c r="J176" i="4"/>
  <c r="BK175" i="4"/>
  <c r="J174" i="4"/>
  <c r="BK171" i="4"/>
  <c r="BK170" i="4"/>
  <c r="J169" i="4"/>
  <c r="BK165" i="4"/>
  <c r="J164" i="4"/>
  <c r="BK162" i="4"/>
  <c r="BK160" i="4"/>
  <c r="J159" i="4"/>
  <c r="J156" i="4"/>
  <c r="J155" i="4"/>
  <c r="BK151" i="4"/>
  <c r="J148" i="4"/>
  <c r="BK147" i="4"/>
  <c r="J146" i="4"/>
  <c r="J144" i="4"/>
  <c r="J143" i="4"/>
  <c r="BK137" i="4"/>
  <c r="J136" i="4"/>
  <c r="J133" i="4"/>
  <c r="BK131" i="4"/>
  <c r="J130" i="4"/>
  <c r="BK129" i="4"/>
  <c r="BK124" i="4"/>
  <c r="J214" i="3"/>
  <c r="BK213" i="3"/>
  <c r="J212" i="3"/>
  <c r="BK211" i="3"/>
  <c r="J206" i="3"/>
  <c r="J202" i="3"/>
  <c r="J201" i="3"/>
  <c r="BK195" i="3"/>
  <c r="J194" i="3"/>
  <c r="J193" i="3"/>
  <c r="BK192" i="3"/>
  <c r="BK190" i="3"/>
  <c r="J189" i="3"/>
  <c r="BK187" i="3"/>
  <c r="J186" i="3"/>
  <c r="J185" i="3"/>
  <c r="J184" i="3"/>
  <c r="J183" i="3"/>
  <c r="J180" i="3"/>
  <c r="BK177" i="3"/>
  <c r="BK176" i="3"/>
  <c r="J175" i="3"/>
  <c r="J172" i="3"/>
  <c r="J171" i="3"/>
  <c r="J169" i="3"/>
  <c r="BK168" i="3"/>
  <c r="J166" i="3"/>
  <c r="J165" i="3"/>
  <c r="BK162" i="3"/>
  <c r="BK157" i="3"/>
  <c r="J154" i="3"/>
  <c r="J153" i="3"/>
  <c r="BK152" i="3"/>
  <c r="J151" i="3"/>
  <c r="J150" i="3"/>
  <c r="BK147" i="3"/>
  <c r="J146" i="3"/>
  <c r="BK143" i="3"/>
  <c r="J142" i="3"/>
  <c r="J138" i="3"/>
  <c r="J135" i="3"/>
  <c r="J134" i="3"/>
  <c r="BK132" i="3"/>
  <c r="J131" i="3"/>
  <c r="BK130" i="3"/>
  <c r="J124" i="3"/>
  <c r="BK191" i="2"/>
  <c r="J191" i="2"/>
  <c r="J189" i="2"/>
  <c r="BK187" i="2"/>
  <c r="BK186" i="2"/>
  <c r="BK183" i="2"/>
  <c r="BK181" i="2"/>
  <c r="BK180" i="2"/>
  <c r="BK179" i="2"/>
  <c r="J178" i="2"/>
  <c r="BK176" i="2"/>
  <c r="BK175" i="2"/>
  <c r="BK174" i="2"/>
  <c r="J170" i="2"/>
  <c r="BK169" i="2"/>
  <c r="BK168" i="2"/>
  <c r="J157" i="2"/>
  <c r="J156" i="2"/>
  <c r="BK155" i="2"/>
  <c r="BK154" i="2"/>
  <c r="BK153" i="2"/>
  <c r="BK152" i="2"/>
  <c r="BK150" i="2"/>
  <c r="BK146" i="2"/>
  <c r="BK143" i="2"/>
  <c r="J142" i="2"/>
  <c r="J140" i="2"/>
  <c r="J129" i="2"/>
  <c r="J128" i="2"/>
  <c r="J127" i="2"/>
  <c r="AS101" i="1"/>
  <c r="BK145" i="7"/>
  <c r="J144" i="7"/>
  <c r="BK142" i="7"/>
  <c r="J141" i="7"/>
  <c r="BK140" i="7"/>
  <c r="BK138" i="7"/>
  <c r="J135" i="7"/>
  <c r="J134" i="7"/>
  <c r="BK133" i="7"/>
  <c r="J132" i="7"/>
  <c r="BK131" i="7"/>
  <c r="J130" i="7"/>
  <c r="BK128" i="7"/>
  <c r="J124" i="7"/>
  <c r="BK146" i="6"/>
  <c r="BK145" i="6"/>
  <c r="J144" i="6"/>
  <c r="BK143" i="6"/>
  <c r="J142" i="6"/>
  <c r="J141" i="6"/>
  <c r="J140" i="6"/>
  <c r="BK139" i="6"/>
  <c r="J138" i="6"/>
  <c r="BK136" i="6"/>
  <c r="J134" i="6"/>
  <c r="BK132" i="6"/>
  <c r="BK131" i="6"/>
  <c r="BK130" i="6"/>
  <c r="J129" i="6"/>
  <c r="BK127" i="6"/>
  <c r="BK286" i="5"/>
  <c r="J286" i="5"/>
  <c r="BK285" i="5"/>
  <c r="J285" i="5"/>
  <c r="J284" i="5"/>
  <c r="J283" i="5"/>
  <c r="J282" i="5"/>
  <c r="J281" i="5"/>
  <c r="J280" i="5"/>
  <c r="BK279" i="5"/>
  <c r="BK278" i="5"/>
  <c r="BK277" i="5"/>
  <c r="J275" i="5"/>
  <c r="BK271" i="5"/>
  <c r="J270" i="5"/>
  <c r="J269" i="5"/>
  <c r="BK268" i="5"/>
  <c r="BK267" i="5"/>
  <c r="J266" i="5"/>
  <c r="BK264" i="5"/>
  <c r="BK263" i="5"/>
  <c r="J262" i="5"/>
  <c r="BK261" i="5"/>
  <c r="BK260" i="5"/>
  <c r="BK258" i="5"/>
  <c r="BK256" i="5"/>
  <c r="J254" i="5"/>
  <c r="BK253" i="5"/>
  <c r="J253" i="5"/>
  <c r="J251" i="5"/>
  <c r="J249" i="5"/>
  <c r="BK247" i="5"/>
  <c r="J245" i="5"/>
  <c r="J244" i="5"/>
  <c r="J243" i="5"/>
  <c r="BK242" i="5"/>
  <c r="BK241" i="5"/>
  <c r="BK240" i="5"/>
  <c r="BK237" i="5"/>
  <c r="BK236" i="5"/>
  <c r="J234" i="5"/>
  <c r="J233" i="5"/>
  <c r="BK230" i="5"/>
  <c r="J229" i="5"/>
  <c r="BK228" i="5"/>
  <c r="BK227" i="5"/>
  <c r="J226" i="5"/>
  <c r="BK225" i="5"/>
  <c r="J223" i="5"/>
  <c r="J222" i="5"/>
  <c r="BK220" i="5"/>
  <c r="BK219" i="5"/>
  <c r="BK217" i="5"/>
  <c r="BK215" i="5"/>
  <c r="BK214" i="5"/>
  <c r="BK213" i="5"/>
  <c r="BK212" i="5"/>
  <c r="BK211" i="5"/>
  <c r="BK209" i="5"/>
  <c r="J206" i="5"/>
  <c r="BK203" i="5"/>
  <c r="BK202" i="5"/>
  <c r="J201" i="5"/>
  <c r="J200" i="5"/>
  <c r="J198" i="5"/>
  <c r="J196" i="5"/>
  <c r="BK195" i="5"/>
  <c r="J194" i="5"/>
  <c r="J192" i="5"/>
  <c r="J191" i="5"/>
  <c r="BK190" i="5"/>
  <c r="J190" i="5"/>
  <c r="BK189" i="5"/>
  <c r="BK188" i="5"/>
  <c r="BK187" i="5"/>
  <c r="J186" i="5"/>
  <c r="BK185" i="5"/>
  <c r="J184" i="5"/>
  <c r="J183" i="5"/>
  <c r="BK182" i="5"/>
  <c r="BK181" i="5"/>
  <c r="J180" i="5"/>
  <c r="BK179" i="5"/>
  <c r="BK178" i="5"/>
  <c r="J177" i="5"/>
  <c r="J176" i="5"/>
  <c r="J175" i="5"/>
  <c r="BK174" i="5"/>
  <c r="BK173" i="5"/>
  <c r="J172" i="5"/>
  <c r="J171" i="5"/>
  <c r="J170" i="5"/>
  <c r="J169" i="5"/>
  <c r="J168" i="5"/>
  <c r="J167" i="5"/>
  <c r="BK166" i="5"/>
  <c r="BK165" i="5"/>
  <c r="BK164" i="5"/>
  <c r="J163" i="5"/>
  <c r="J162" i="5"/>
  <c r="J161" i="5"/>
  <c r="J160" i="5"/>
  <c r="BK159" i="5"/>
  <c r="BK158" i="5"/>
  <c r="J157" i="5"/>
  <c r="J156" i="5"/>
  <c r="BK155" i="5"/>
  <c r="J154" i="5"/>
  <c r="J153" i="5"/>
  <c r="BK152" i="5"/>
  <c r="BK151" i="5"/>
  <c r="J150" i="5"/>
  <c r="J149" i="5"/>
  <c r="BK148" i="5"/>
  <c r="BK147" i="5"/>
  <c r="J146" i="5"/>
  <c r="BK145" i="5"/>
  <c r="J144" i="5"/>
  <c r="BK143" i="5"/>
  <c r="J142" i="5"/>
  <c r="J141" i="5"/>
  <c r="BK140" i="5"/>
  <c r="J139" i="5"/>
  <c r="J138" i="5"/>
  <c r="J137" i="5"/>
  <c r="BK136" i="5"/>
  <c r="J135" i="5"/>
  <c r="J134" i="5"/>
  <c r="J133" i="5"/>
  <c r="BK132" i="5"/>
  <c r="J132" i="5"/>
  <c r="BK131" i="5"/>
  <c r="BK130" i="5"/>
  <c r="BK129" i="5"/>
  <c r="J129" i="5"/>
  <c r="BK128" i="5"/>
  <c r="J128" i="5"/>
  <c r="J127" i="5"/>
  <c r="BK124" i="5"/>
  <c r="J225" i="4"/>
  <c r="BK224" i="4"/>
  <c r="BK220" i="4"/>
  <c r="J215" i="4"/>
  <c r="J213" i="4"/>
  <c r="J209" i="4"/>
  <c r="J200" i="4"/>
  <c r="J199" i="4"/>
  <c r="BK198" i="4"/>
  <c r="J195" i="4"/>
  <c r="BK194" i="4"/>
  <c r="BK193" i="4"/>
  <c r="BK192" i="4"/>
  <c r="J191" i="4"/>
  <c r="J190" i="4"/>
  <c r="BK189" i="4"/>
  <c r="BK188" i="4"/>
  <c r="BK187" i="4"/>
  <c r="J186" i="4"/>
  <c r="BK183" i="4"/>
  <c r="J180" i="4"/>
  <c r="BK172" i="4"/>
  <c r="J171" i="4"/>
  <c r="BK168" i="4"/>
  <c r="BK167" i="4"/>
  <c r="J166" i="4"/>
  <c r="BK164" i="4"/>
  <c r="BK161" i="4"/>
  <c r="J160" i="4"/>
  <c r="BK158" i="4"/>
  <c r="BK154" i="4"/>
  <c r="BK153" i="4"/>
  <c r="J152" i="4"/>
  <c r="J150" i="4"/>
  <c r="J149" i="4"/>
  <c r="BK148" i="4"/>
  <c r="J147" i="4"/>
  <c r="BK146" i="4"/>
  <c r="BK144" i="4"/>
  <c r="J141" i="4"/>
  <c r="J140" i="4"/>
  <c r="J139" i="4"/>
  <c r="BK138" i="4"/>
  <c r="J137" i="4"/>
  <c r="BK136" i="4"/>
  <c r="BK135" i="4"/>
  <c r="BK134" i="4"/>
  <c r="BK133" i="4"/>
  <c r="BK130" i="4"/>
  <c r="J127" i="4"/>
  <c r="J124" i="4"/>
  <c r="BK216" i="3"/>
  <c r="BK210" i="3"/>
  <c r="BK209" i="3"/>
  <c r="J208" i="3"/>
  <c r="BK207" i="3"/>
  <c r="BK206" i="3"/>
  <c r="BK198" i="3"/>
  <c r="BK197" i="3"/>
  <c r="BK196" i="3"/>
  <c r="J195" i="3"/>
  <c r="BK194" i="3"/>
  <c r="BK193" i="3"/>
  <c r="J192" i="3"/>
  <c r="BK191" i="3"/>
  <c r="BK188" i="3"/>
  <c r="J187" i="3"/>
  <c r="BK186" i="3"/>
  <c r="BK182" i="3"/>
  <c r="J181" i="3"/>
  <c r="BK178" i="3"/>
  <c r="J177" i="3"/>
  <c r="BK174" i="3"/>
  <c r="BK171" i="3"/>
  <c r="J170" i="3"/>
  <c r="J167" i="3"/>
  <c r="BK164" i="3"/>
  <c r="J162" i="3"/>
  <c r="J161" i="3"/>
  <c r="J158" i="3"/>
  <c r="J156" i="3"/>
  <c r="J155" i="3"/>
  <c r="J152" i="3"/>
  <c r="BK151" i="3"/>
  <c r="BK148" i="3"/>
  <c r="BK144" i="3"/>
  <c r="BK141" i="3"/>
  <c r="J140" i="3"/>
  <c r="J139" i="3"/>
  <c r="BK138" i="3"/>
  <c r="BK137" i="3"/>
  <c r="BK134" i="3"/>
  <c r="J133" i="3"/>
  <c r="BK131" i="3"/>
  <c r="J130" i="3"/>
  <c r="BK129" i="3"/>
  <c r="J128" i="3"/>
  <c r="J127" i="3"/>
  <c r="BK124" i="3"/>
  <c r="J186" i="2"/>
  <c r="J180" i="2"/>
  <c r="BK178" i="2"/>
  <c r="BK177" i="2"/>
  <c r="J176" i="2"/>
  <c r="BK172" i="2"/>
  <c r="BK171" i="2"/>
  <c r="J169" i="2"/>
  <c r="J168" i="2"/>
  <c r="J167" i="2"/>
  <c r="BK165" i="2"/>
  <c r="J164" i="2"/>
  <c r="J163" i="2"/>
  <c r="J161" i="2"/>
  <c r="J160" i="2"/>
  <c r="BK159" i="2"/>
  <c r="J153" i="2"/>
  <c r="BK151" i="2"/>
  <c r="BK149" i="2"/>
  <c r="BK148" i="2"/>
  <c r="BK147" i="2"/>
  <c r="J146" i="2"/>
  <c r="J145" i="2"/>
  <c r="J144" i="2"/>
  <c r="J143" i="2"/>
  <c r="BK140" i="2"/>
  <c r="BK139" i="2"/>
  <c r="J138" i="2"/>
  <c r="J137" i="2"/>
  <c r="J133" i="2"/>
  <c r="J132" i="2"/>
  <c r="BK130" i="2"/>
  <c r="J131" i="5"/>
  <c r="BK226" i="4"/>
  <c r="BK223" i="4"/>
  <c r="J222" i="4"/>
  <c r="J221" i="4"/>
  <c r="J220" i="4"/>
  <c r="BK219" i="4"/>
  <c r="J218" i="4"/>
  <c r="BK216" i="4"/>
  <c r="J206" i="4"/>
  <c r="BK204" i="4"/>
  <c r="J203" i="4"/>
  <c r="J201" i="4"/>
  <c r="J198" i="4"/>
  <c r="J197" i="4"/>
  <c r="BK196" i="4"/>
  <c r="J192" i="4"/>
  <c r="BK185" i="4"/>
  <c r="J184" i="4"/>
  <c r="BK182" i="4"/>
  <c r="BK181" i="4"/>
  <c r="BK179" i="4"/>
  <c r="BK177" i="4"/>
  <c r="BK174" i="4"/>
  <c r="BK173" i="4"/>
  <c r="J172" i="4"/>
  <c r="J170" i="4"/>
  <c r="BK169" i="4"/>
  <c r="J168" i="4"/>
  <c r="J167" i="4"/>
  <c r="BK166" i="4"/>
  <c r="J163" i="4"/>
  <c r="J162" i="4"/>
  <c r="J161" i="4"/>
  <c r="J157" i="4"/>
  <c r="J153" i="4"/>
  <c r="BK152" i="4"/>
  <c r="J151" i="4"/>
  <c r="BK145" i="4"/>
  <c r="BK142" i="4"/>
  <c r="BK141" i="4"/>
  <c r="BK140" i="4"/>
  <c r="BK139" i="4"/>
  <c r="J138" i="4"/>
  <c r="J135" i="4"/>
  <c r="J132" i="4"/>
  <c r="J129" i="4"/>
  <c r="BK128" i="4"/>
  <c r="BK127" i="4"/>
  <c r="BK217" i="3"/>
  <c r="J216" i="3"/>
  <c r="J215" i="3"/>
  <c r="BK214" i="3"/>
  <c r="J213" i="3"/>
  <c r="BK212" i="3"/>
  <c r="BK208" i="3"/>
  <c r="J205" i="3"/>
  <c r="BK204" i="3"/>
  <c r="BK203" i="3"/>
  <c r="BK200" i="3"/>
  <c r="BK199" i="3"/>
  <c r="J196" i="3"/>
  <c r="J190" i="3"/>
  <c r="BK189" i="3"/>
  <c r="J188" i="3"/>
  <c r="BK184" i="3"/>
  <c r="BK183" i="3"/>
  <c r="J182" i="3"/>
  <c r="BK180" i="3"/>
  <c r="BK179" i="3"/>
  <c r="J176" i="3"/>
  <c r="BK173" i="3"/>
  <c r="BK170" i="3"/>
  <c r="BK169" i="3"/>
  <c r="BK167" i="3"/>
  <c r="BK166" i="3"/>
  <c r="J163" i="3"/>
  <c r="BK161" i="3"/>
  <c r="BK160" i="3"/>
  <c r="J159" i="3"/>
  <c r="J157" i="3"/>
  <c r="BK155" i="3"/>
  <c r="BK154" i="3"/>
  <c r="BK153" i="3"/>
  <c r="BK150" i="3"/>
  <c r="J149" i="3"/>
  <c r="J148" i="3"/>
  <c r="BK146" i="3"/>
  <c r="BK145" i="3"/>
  <c r="J144" i="3"/>
  <c r="J141" i="3"/>
  <c r="BK139" i="3"/>
  <c r="J136" i="3"/>
  <c r="BK135" i="3"/>
  <c r="BK133" i="3"/>
  <c r="J132" i="3"/>
  <c r="J129" i="3"/>
  <c r="BK127" i="3"/>
  <c r="J190" i="2"/>
  <c r="J188" i="2"/>
  <c r="J185" i="2"/>
  <c r="BK184" i="2"/>
  <c r="J183" i="2"/>
  <c r="BK182" i="2"/>
  <c r="J181" i="2"/>
  <c r="J177" i="2"/>
  <c r="J173" i="2"/>
  <c r="J171" i="2"/>
  <c r="BK170" i="2"/>
  <c r="J166" i="2"/>
  <c r="J165" i="2"/>
  <c r="BK164" i="2"/>
  <c r="BK162" i="2"/>
  <c r="J159" i="2"/>
  <c r="BK158" i="2"/>
  <c r="BK157" i="2"/>
  <c r="J155" i="2"/>
  <c r="J154" i="2"/>
  <c r="J149" i="2"/>
  <c r="J148" i="2"/>
  <c r="J147" i="2"/>
  <c r="BK145" i="2"/>
  <c r="J141" i="2"/>
  <c r="J139" i="2"/>
  <c r="BK138" i="2"/>
  <c r="BK137" i="2"/>
  <c r="J136" i="2"/>
  <c r="J135" i="2"/>
  <c r="J134" i="2"/>
  <c r="J131" i="2"/>
  <c r="J130" i="2"/>
  <c r="BK129" i="2"/>
  <c r="BK127" i="2"/>
  <c r="BK124" i="2"/>
  <c r="AS98" i="1"/>
  <c r="AS95" i="1"/>
  <c r="BK126" i="2" l="1"/>
  <c r="J126" i="2" s="1"/>
  <c r="J100" i="2" s="1"/>
  <c r="P126" i="2"/>
  <c r="P122" i="2" s="1"/>
  <c r="AU96" i="1" s="1"/>
  <c r="BK126" i="3"/>
  <c r="J126" i="3" s="1"/>
  <c r="J100" i="3" s="1"/>
  <c r="T126" i="3"/>
  <c r="T122" i="3"/>
  <c r="BK126" i="4"/>
  <c r="J126" i="4" s="1"/>
  <c r="J100" i="4" s="1"/>
  <c r="T126" i="4"/>
  <c r="T122" i="4" s="1"/>
  <c r="T126" i="5"/>
  <c r="T122" i="5" s="1"/>
  <c r="P126" i="6"/>
  <c r="P122" i="6" s="1"/>
  <c r="AU102" i="1" s="1"/>
  <c r="BK126" i="7"/>
  <c r="J126" i="7"/>
  <c r="J100" i="7" s="1"/>
  <c r="P126" i="7"/>
  <c r="P122" i="7" s="1"/>
  <c r="AU103" i="1" s="1"/>
  <c r="T126" i="2"/>
  <c r="T122" i="2" s="1"/>
  <c r="P126" i="4"/>
  <c r="P122" i="4"/>
  <c r="AU99" i="1"/>
  <c r="BK126" i="5"/>
  <c r="J126" i="5" s="1"/>
  <c r="J100" i="5" s="1"/>
  <c r="P126" i="5"/>
  <c r="P122" i="5"/>
  <c r="AU100" i="1" s="1"/>
  <c r="T126" i="6"/>
  <c r="T122" i="6"/>
  <c r="R126" i="7"/>
  <c r="R122" i="7" s="1"/>
  <c r="R126" i="2"/>
  <c r="R122" i="2"/>
  <c r="P126" i="3"/>
  <c r="P122" i="3" s="1"/>
  <c r="AU97" i="1" s="1"/>
  <c r="R126" i="3"/>
  <c r="R122" i="3"/>
  <c r="R126" i="4"/>
  <c r="R122" i="4"/>
  <c r="R126" i="5"/>
  <c r="R122" i="5" s="1"/>
  <c r="BK126" i="6"/>
  <c r="J126" i="6"/>
  <c r="J100" i="6"/>
  <c r="R126" i="6"/>
  <c r="R122" i="6" s="1"/>
  <c r="T126" i="7"/>
  <c r="T122" i="7"/>
  <c r="F94" i="2"/>
  <c r="BE128" i="2"/>
  <c r="BE132" i="2"/>
  <c r="BE142" i="2"/>
  <c r="BE143" i="2"/>
  <c r="BE150" i="2"/>
  <c r="BE155" i="2"/>
  <c r="BE159" i="2"/>
  <c r="BE160" i="2"/>
  <c r="BE167" i="2"/>
  <c r="BE168" i="2"/>
  <c r="BE169" i="2"/>
  <c r="BE174" i="2"/>
  <c r="BE177" i="2"/>
  <c r="BE178" i="2"/>
  <c r="BE189" i="2"/>
  <c r="F94" i="3"/>
  <c r="J116" i="3"/>
  <c r="BE130" i="3"/>
  <c r="BE133" i="3"/>
  <c r="BE137" i="3"/>
  <c r="BE143" i="3"/>
  <c r="BE147" i="3"/>
  <c r="BE151" i="3"/>
  <c r="BE156" i="3"/>
  <c r="BE162" i="3"/>
  <c r="BE165" i="3"/>
  <c r="BE171" i="3"/>
  <c r="BE174" i="3"/>
  <c r="BE175" i="3"/>
  <c r="BE177" i="3"/>
  <c r="BE181" i="3"/>
  <c r="BE185" i="3"/>
  <c r="BE193" i="3"/>
  <c r="BE194" i="3"/>
  <c r="BE205" i="3"/>
  <c r="BE206" i="3"/>
  <c r="BE209" i="3"/>
  <c r="BE214" i="3"/>
  <c r="BE216" i="3"/>
  <c r="BE217" i="3"/>
  <c r="E85" i="4"/>
  <c r="F93" i="4"/>
  <c r="J94" i="4"/>
  <c r="J118" i="4"/>
  <c r="BE130" i="4"/>
  <c r="BE133" i="4"/>
  <c r="BE138" i="4"/>
  <c r="BE140" i="4"/>
  <c r="BE141" i="4"/>
  <c r="BE143" i="4"/>
  <c r="BE146" i="4"/>
  <c r="BE148" i="4"/>
  <c r="BE154" i="4"/>
  <c r="BE158" i="4"/>
  <c r="BE159" i="4"/>
  <c r="BE160" i="4"/>
  <c r="BE164" i="4"/>
  <c r="BE170" i="4"/>
  <c r="BE175" i="4"/>
  <c r="BE183" i="4"/>
  <c r="BE186" i="4"/>
  <c r="BE187" i="4"/>
  <c r="BE190" i="4"/>
  <c r="BE192" i="4"/>
  <c r="BE194" i="4"/>
  <c r="BE199" i="4"/>
  <c r="BE214" i="4"/>
  <c r="BE217" i="4"/>
  <c r="BE226" i="4"/>
  <c r="J91" i="2"/>
  <c r="J94" i="2"/>
  <c r="BE124" i="2"/>
  <c r="BE127" i="2"/>
  <c r="BE131" i="2"/>
  <c r="BE135" i="2"/>
  <c r="BE141" i="2"/>
  <c r="BE152" i="2"/>
  <c r="BE156" i="2"/>
  <c r="BE158" i="2"/>
  <c r="BE173" i="2"/>
  <c r="BE180" i="2"/>
  <c r="BE185" i="2"/>
  <c r="BE186" i="2"/>
  <c r="BE188" i="2"/>
  <c r="BK123" i="2"/>
  <c r="J123" i="2" s="1"/>
  <c r="J99" i="2" s="1"/>
  <c r="J94" i="3"/>
  <c r="BE135" i="3"/>
  <c r="BE139" i="3"/>
  <c r="BE142" i="3"/>
  <c r="BE145" i="3"/>
  <c r="BE149" i="3"/>
  <c r="BE153" i="3"/>
  <c r="BE155" i="3"/>
  <c r="BE157" i="3"/>
  <c r="BE163" i="3"/>
  <c r="BE168" i="3"/>
  <c r="BE172" i="3"/>
  <c r="BE179" i="3"/>
  <c r="BE183" i="3"/>
  <c r="BE189" i="3"/>
  <c r="BE199" i="3"/>
  <c r="BE201" i="3"/>
  <c r="BE202" i="3"/>
  <c r="BE204" i="3"/>
  <c r="BE211" i="3"/>
  <c r="BE213" i="3"/>
  <c r="J91" i="4"/>
  <c r="F94" i="4"/>
  <c r="BE128" i="4"/>
  <c r="BE131" i="4"/>
  <c r="BE137" i="4"/>
  <c r="BE139" i="4"/>
  <c r="BE142" i="4"/>
  <c r="BE150" i="4"/>
  <c r="BE155" i="4"/>
  <c r="BE156" i="4"/>
  <c r="BE162" i="4"/>
  <c r="BE168" i="4"/>
  <c r="BE173" i="4"/>
  <c r="BE174" i="4"/>
  <c r="BE176" i="4"/>
  <c r="BE177" i="4"/>
  <c r="BE178" i="4"/>
  <c r="BE180" i="4"/>
  <c r="BE184" i="4"/>
  <c r="BE196" i="4"/>
  <c r="BE197" i="4"/>
  <c r="BE201" i="4"/>
  <c r="BE202" i="4"/>
  <c r="BE203" i="4"/>
  <c r="BE205" i="4"/>
  <c r="BE206" i="4"/>
  <c r="BE207" i="4"/>
  <c r="BE208" i="4"/>
  <c r="BE212" i="4"/>
  <c r="BE213" i="4"/>
  <c r="BE215" i="4"/>
  <c r="BE216" i="4"/>
  <c r="BE221" i="4"/>
  <c r="F93" i="5"/>
  <c r="F94" i="5"/>
  <c r="E110" i="5"/>
  <c r="J118" i="5"/>
  <c r="BE129" i="5"/>
  <c r="BE130" i="5"/>
  <c r="BE131" i="5"/>
  <c r="BE132" i="5"/>
  <c r="BE136" i="5"/>
  <c r="BE138" i="5"/>
  <c r="BE142" i="5"/>
  <c r="BE144" i="5"/>
  <c r="BE145" i="5"/>
  <c r="BE149" i="5"/>
  <c r="BE151" i="5"/>
  <c r="BE152" i="5"/>
  <c r="BE155" i="5"/>
  <c r="BE157" i="5"/>
  <c r="BE158" i="5"/>
  <c r="BE163" i="5"/>
  <c r="BE164" i="5"/>
  <c r="BE165" i="5"/>
  <c r="BE166" i="5"/>
  <c r="BE168" i="5"/>
  <c r="BE172" i="5"/>
  <c r="BE173" i="5"/>
  <c r="BE178" i="5"/>
  <c r="BE180" i="5"/>
  <c r="BE182" i="5"/>
  <c r="BE184" i="5"/>
  <c r="BE185" i="5"/>
  <c r="BE187" i="5"/>
  <c r="BE198" i="5"/>
  <c r="BE200" i="5"/>
  <c r="BE202" i="5"/>
  <c r="BE204" i="5"/>
  <c r="BE215" i="5"/>
  <c r="BE216" i="5"/>
  <c r="BE220" i="5"/>
  <c r="BE238" i="5"/>
  <c r="BE240" i="5"/>
  <c r="BE254" i="5"/>
  <c r="BE255" i="5"/>
  <c r="BE257" i="5"/>
  <c r="BE259" i="5"/>
  <c r="BE262" i="5"/>
  <c r="BE263" i="5"/>
  <c r="BE266" i="5"/>
  <c r="BE267" i="5"/>
  <c r="BE270" i="5"/>
  <c r="BE274" i="5"/>
  <c r="BE276" i="5"/>
  <c r="BE278" i="5"/>
  <c r="BE282" i="5"/>
  <c r="BE285" i="5"/>
  <c r="BE286" i="5"/>
  <c r="J93" i="6"/>
  <c r="E110" i="6"/>
  <c r="F118" i="6"/>
  <c r="F119" i="6"/>
  <c r="BE129" i="6"/>
  <c r="BE130" i="6"/>
  <c r="BE131" i="6"/>
  <c r="BE134" i="6"/>
  <c r="BE135" i="6"/>
  <c r="BE138" i="6"/>
  <c r="BE144" i="6"/>
  <c r="BE146" i="6"/>
  <c r="BE147" i="6"/>
  <c r="BK123" i="6"/>
  <c r="BK122" i="6"/>
  <c r="J122" i="6" s="1"/>
  <c r="J98" i="6" s="1"/>
  <c r="E85" i="7"/>
  <c r="J91" i="7"/>
  <c r="J94" i="7"/>
  <c r="BE124" i="7"/>
  <c r="BE131" i="7"/>
  <c r="BE132" i="7"/>
  <c r="BE134" i="7"/>
  <c r="BE137" i="7"/>
  <c r="BE141" i="7"/>
  <c r="BE142" i="7"/>
  <c r="BE143" i="7"/>
  <c r="BK123" i="7"/>
  <c r="J123" i="7"/>
  <c r="J99" i="7"/>
  <c r="E85" i="2"/>
  <c r="F93" i="2"/>
  <c r="J118" i="2"/>
  <c r="BE129" i="2"/>
  <c r="BE130" i="2"/>
  <c r="BE133" i="2"/>
  <c r="BE134" i="2"/>
  <c r="BE136" i="2"/>
  <c r="BE140" i="2"/>
  <c r="BE144" i="2"/>
  <c r="BE147" i="2"/>
  <c r="BE149" i="2"/>
  <c r="BE151" i="2"/>
  <c r="BE161" i="2"/>
  <c r="BE162" i="2"/>
  <c r="BE163" i="2"/>
  <c r="BE164" i="2"/>
  <c r="BE165" i="2"/>
  <c r="BE166" i="2"/>
  <c r="BE170" i="2"/>
  <c r="BE172" i="2"/>
  <c r="BE182" i="2"/>
  <c r="BE183" i="2"/>
  <c r="BE184" i="2"/>
  <c r="BE187" i="2"/>
  <c r="BE190" i="2"/>
  <c r="BE191" i="2"/>
  <c r="E85" i="3"/>
  <c r="F93" i="3"/>
  <c r="J118" i="3"/>
  <c r="BE127" i="3"/>
  <c r="BE128" i="3"/>
  <c r="BE136" i="3"/>
  <c r="BE140" i="3"/>
  <c r="BE141" i="3"/>
  <c r="BE144" i="3"/>
  <c r="BE148" i="3"/>
  <c r="BE158" i="3"/>
  <c r="BE159" i="3"/>
  <c r="BE160" i="3"/>
  <c r="BE164" i="3"/>
  <c r="BE167" i="3"/>
  <c r="BE169" i="3"/>
  <c r="BE170" i="3"/>
  <c r="BE173" i="3"/>
  <c r="BE178" i="3"/>
  <c r="BE188" i="3"/>
  <c r="BE196" i="3"/>
  <c r="BE197" i="3"/>
  <c r="BE198" i="3"/>
  <c r="BE200" i="3"/>
  <c r="BE203" i="3"/>
  <c r="BE207" i="3"/>
  <c r="BE208" i="3"/>
  <c r="BE210" i="3"/>
  <c r="BK123" i="3"/>
  <c r="BK122" i="3" s="1"/>
  <c r="J122" i="3" s="1"/>
  <c r="J32" i="3" s="1"/>
  <c r="AG97" i="1" s="1"/>
  <c r="BE132" i="4"/>
  <c r="BE134" i="4"/>
  <c r="BE149" i="4"/>
  <c r="BE152" i="4"/>
  <c r="BE153" i="4"/>
  <c r="BE157" i="4"/>
  <c r="BE166" i="4"/>
  <c r="BE172" i="4"/>
  <c r="BE181" i="4"/>
  <c r="BE185" i="4"/>
  <c r="BE191" i="4"/>
  <c r="BE195" i="4"/>
  <c r="BE198" i="4"/>
  <c r="BE200" i="4"/>
  <c r="BE204" i="4"/>
  <c r="BE209" i="4"/>
  <c r="BE210" i="4"/>
  <c r="BE211" i="4"/>
  <c r="BE218" i="4"/>
  <c r="BE222" i="4"/>
  <c r="BK123" i="4"/>
  <c r="J123" i="4"/>
  <c r="J99" i="4" s="1"/>
  <c r="J91" i="5"/>
  <c r="J94" i="5"/>
  <c r="BE124" i="5"/>
  <c r="BE127" i="5"/>
  <c r="BE128" i="5"/>
  <c r="BE133" i="5"/>
  <c r="BE134" i="5"/>
  <c r="BE135" i="5"/>
  <c r="BE137" i="5"/>
  <c r="BE139" i="5"/>
  <c r="BE140" i="5"/>
  <c r="BE141" i="5"/>
  <c r="BE143" i="5"/>
  <c r="BE146" i="5"/>
  <c r="BE147" i="5"/>
  <c r="BE148" i="5"/>
  <c r="BE150" i="5"/>
  <c r="BE153" i="5"/>
  <c r="BE154" i="5"/>
  <c r="BE156" i="5"/>
  <c r="BE159" i="5"/>
  <c r="BE160" i="5"/>
  <c r="BE161" i="5"/>
  <c r="BE162" i="5"/>
  <c r="BE167" i="5"/>
  <c r="BE169" i="5"/>
  <c r="BE170" i="5"/>
  <c r="BE171" i="5"/>
  <c r="BE174" i="5"/>
  <c r="BE175" i="5"/>
  <c r="BE176" i="5"/>
  <c r="BE177" i="5"/>
  <c r="BE179" i="5"/>
  <c r="BE181" i="5"/>
  <c r="BE183" i="5"/>
  <c r="BE186" i="5"/>
  <c r="BE188" i="5"/>
  <c r="BE189" i="5"/>
  <c r="BE190" i="5"/>
  <c r="BE193" i="5"/>
  <c r="BE194" i="5"/>
  <c r="BE195" i="5"/>
  <c r="BE196" i="5"/>
  <c r="BE203" i="5"/>
  <c r="BE205" i="5"/>
  <c r="BE206" i="5"/>
  <c r="BE207" i="5"/>
  <c r="BE208" i="5"/>
  <c r="BE209" i="5"/>
  <c r="BE210" i="5"/>
  <c r="BE211" i="5"/>
  <c r="BE212" i="5"/>
  <c r="BE213" i="5"/>
  <c r="BE218" i="5"/>
  <c r="BE219" i="5"/>
  <c r="BE221" i="5"/>
  <c r="BE222" i="5"/>
  <c r="BE223" i="5"/>
  <c r="BE225" i="5"/>
  <c r="BE226" i="5"/>
  <c r="BE232" i="5"/>
  <c r="BE234" i="5"/>
  <c r="BE236" i="5"/>
  <c r="BE237" i="5"/>
  <c r="BE241" i="5"/>
  <c r="BE244" i="5"/>
  <c r="BE245" i="5"/>
  <c r="BE246" i="5"/>
  <c r="BE247" i="5"/>
  <c r="BE250" i="5"/>
  <c r="BE251" i="5"/>
  <c r="BE252" i="5"/>
  <c r="BE253" i="5"/>
  <c r="BE256" i="5"/>
  <c r="BE260" i="5"/>
  <c r="BE261" i="5"/>
  <c r="BE265" i="5"/>
  <c r="BE268" i="5"/>
  <c r="BE272" i="5"/>
  <c r="BE279" i="5"/>
  <c r="BE280" i="5"/>
  <c r="BE283" i="5"/>
  <c r="BE284" i="5"/>
  <c r="J119" i="6"/>
  <c r="BE124" i="6"/>
  <c r="BE127" i="6"/>
  <c r="BE128" i="6"/>
  <c r="BE133" i="6"/>
  <c r="BE139" i="6"/>
  <c r="BE140" i="6"/>
  <c r="BE141" i="6"/>
  <c r="BE142" i="6"/>
  <c r="BE145" i="6"/>
  <c r="J93" i="7"/>
  <c r="F94" i="7"/>
  <c r="F118" i="7"/>
  <c r="BE128" i="7"/>
  <c r="BE129" i="7"/>
  <c r="BE130" i="7"/>
  <c r="BE135" i="7"/>
  <c r="BE140" i="7"/>
  <c r="BE145" i="7"/>
  <c r="BE137" i="2"/>
  <c r="BE138" i="2"/>
  <c r="BE139" i="2"/>
  <c r="BE145" i="2"/>
  <c r="BE146" i="2"/>
  <c r="BE148" i="2"/>
  <c r="BE153" i="2"/>
  <c r="BE154" i="2"/>
  <c r="BE157" i="2"/>
  <c r="BE171" i="2"/>
  <c r="BE175" i="2"/>
  <c r="BE176" i="2"/>
  <c r="BE179" i="2"/>
  <c r="BE181" i="2"/>
  <c r="BE124" i="3"/>
  <c r="BE129" i="3"/>
  <c r="BE131" i="3"/>
  <c r="BE132" i="3"/>
  <c r="BE134" i="3"/>
  <c r="BE138" i="3"/>
  <c r="BE146" i="3"/>
  <c r="BE150" i="3"/>
  <c r="BE152" i="3"/>
  <c r="BE154" i="3"/>
  <c r="BE161" i="3"/>
  <c r="BE166" i="3"/>
  <c r="BE176" i="3"/>
  <c r="BE180" i="3"/>
  <c r="BE182" i="3"/>
  <c r="BE184" i="3"/>
  <c r="BE186" i="3"/>
  <c r="BE187" i="3"/>
  <c r="BE190" i="3"/>
  <c r="BE191" i="3"/>
  <c r="BE192" i="3"/>
  <c r="BE195" i="3"/>
  <c r="BE212" i="3"/>
  <c r="BE215" i="3"/>
  <c r="BE124" i="4"/>
  <c r="BE127" i="4"/>
  <c r="BE129" i="4"/>
  <c r="BE135" i="4"/>
  <c r="BE136" i="4"/>
  <c r="BE144" i="4"/>
  <c r="BE145" i="4"/>
  <c r="BE147" i="4"/>
  <c r="BE151" i="4"/>
  <c r="BE161" i="4"/>
  <c r="BE163" i="4"/>
  <c r="BE165" i="4"/>
  <c r="BE167" i="4"/>
  <c r="BE169" i="4"/>
  <c r="BE171" i="4"/>
  <c r="BE179" i="4"/>
  <c r="BE182" i="4"/>
  <c r="BE188" i="4"/>
  <c r="BE189" i="4"/>
  <c r="BE193" i="4"/>
  <c r="BE219" i="4"/>
  <c r="BE220" i="4"/>
  <c r="BE223" i="4"/>
  <c r="BE224" i="4"/>
  <c r="BE225" i="4"/>
  <c r="BE191" i="5"/>
  <c r="BE192" i="5"/>
  <c r="BE197" i="5"/>
  <c r="BE199" i="5"/>
  <c r="BE201" i="5"/>
  <c r="BE214" i="5"/>
  <c r="BE217" i="5"/>
  <c r="BE224" i="5"/>
  <c r="BE227" i="5"/>
  <c r="BE228" i="5"/>
  <c r="BE229" i="5"/>
  <c r="BE230" i="5"/>
  <c r="BE231" i="5"/>
  <c r="BE233" i="5"/>
  <c r="BE235" i="5"/>
  <c r="BE239" i="5"/>
  <c r="BE242" i="5"/>
  <c r="BE243" i="5"/>
  <c r="BE248" i="5"/>
  <c r="BE249" i="5"/>
  <c r="BE258" i="5"/>
  <c r="BE264" i="5"/>
  <c r="BE269" i="5"/>
  <c r="BE271" i="5"/>
  <c r="BE273" i="5"/>
  <c r="BE275" i="5"/>
  <c r="BE277" i="5"/>
  <c r="BE281" i="5"/>
  <c r="BK123" i="5"/>
  <c r="J123" i="5"/>
  <c r="J99" i="5"/>
  <c r="J91" i="6"/>
  <c r="BE132" i="6"/>
  <c r="BE136" i="6"/>
  <c r="BE137" i="6"/>
  <c r="BE143" i="6"/>
  <c r="BE127" i="7"/>
  <c r="BE133" i="7"/>
  <c r="BE136" i="7"/>
  <c r="BE138" i="7"/>
  <c r="BE139" i="7"/>
  <c r="BE144" i="7"/>
  <c r="F36" i="2"/>
  <c r="BA96" i="1" s="1"/>
  <c r="F39" i="3"/>
  <c r="BD97" i="1"/>
  <c r="F36" i="3"/>
  <c r="BA97" i="1" s="1"/>
  <c r="F36" i="5"/>
  <c r="BA100" i="1" s="1"/>
  <c r="F38" i="2"/>
  <c r="BC96" i="1" s="1"/>
  <c r="F37" i="4"/>
  <c r="BB99" i="1" s="1"/>
  <c r="F39" i="5"/>
  <c r="BD100" i="1" s="1"/>
  <c r="J36" i="2"/>
  <c r="AW96" i="1" s="1"/>
  <c r="F39" i="4"/>
  <c r="BD99" i="1" s="1"/>
  <c r="F38" i="3"/>
  <c r="BC97" i="1" s="1"/>
  <c r="F38" i="7"/>
  <c r="BC103" i="1" s="1"/>
  <c r="AS94" i="1"/>
  <c r="F39" i="2"/>
  <c r="BD96" i="1"/>
  <c r="J36" i="4"/>
  <c r="AW99" i="1"/>
  <c r="F37" i="3"/>
  <c r="BB97" i="1"/>
  <c r="J36" i="5"/>
  <c r="AW100" i="1"/>
  <c r="F37" i="7"/>
  <c r="BB103" i="1"/>
  <c r="F37" i="5"/>
  <c r="BB100" i="1"/>
  <c r="F39" i="7"/>
  <c r="BD103" i="1"/>
  <c r="F37" i="2"/>
  <c r="BB96" i="1"/>
  <c r="F38" i="5"/>
  <c r="BC100" i="1"/>
  <c r="J36" i="3"/>
  <c r="AW97" i="1"/>
  <c r="F37" i="6"/>
  <c r="BB102" i="1"/>
  <c r="F36" i="7"/>
  <c r="BA103" i="1"/>
  <c r="F36" i="4"/>
  <c r="BA99" i="1"/>
  <c r="F36" i="6"/>
  <c r="BA102" i="1"/>
  <c r="F38" i="6"/>
  <c r="BC102" i="1"/>
  <c r="J36" i="7"/>
  <c r="AW103" i="1"/>
  <c r="F38" i="4"/>
  <c r="BC99" i="1" s="1"/>
  <c r="J36" i="6"/>
  <c r="AW102" i="1"/>
  <c r="F39" i="6"/>
  <c r="BD102" i="1" s="1"/>
  <c r="BK122" i="2" l="1"/>
  <c r="J122" i="2"/>
  <c r="J32" i="2" s="1"/>
  <c r="AG96" i="1" s="1"/>
  <c r="J123" i="3"/>
  <c r="J99" i="3"/>
  <c r="J98" i="3"/>
  <c r="BK122" i="5"/>
  <c r="J122" i="5" s="1"/>
  <c r="J98" i="5" s="1"/>
  <c r="J123" i="6"/>
  <c r="J99" i="6"/>
  <c r="BK122" i="7"/>
  <c r="J122" i="7"/>
  <c r="J98" i="7" s="1"/>
  <c r="BK122" i="4"/>
  <c r="J122" i="4" s="1"/>
  <c r="J98" i="4" s="1"/>
  <c r="BC98" i="1"/>
  <c r="AY98" i="1"/>
  <c r="BD95" i="1"/>
  <c r="BD98" i="1"/>
  <c r="AU101" i="1"/>
  <c r="BD101" i="1"/>
  <c r="J35" i="2"/>
  <c r="AV96" i="1"/>
  <c r="AT96" i="1" s="1"/>
  <c r="F35" i="3"/>
  <c r="AZ97" i="1" s="1"/>
  <c r="F35" i="4"/>
  <c r="AZ99" i="1" s="1"/>
  <c r="J35" i="6"/>
  <c r="AV102" i="1" s="1"/>
  <c r="AT102" i="1" s="1"/>
  <c r="AU95" i="1"/>
  <c r="J35" i="3"/>
  <c r="AV97" i="1" s="1"/>
  <c r="AT97" i="1" s="1"/>
  <c r="BC95" i="1"/>
  <c r="AY95" i="1"/>
  <c r="BA98" i="1"/>
  <c r="AW98" i="1"/>
  <c r="BB101" i="1"/>
  <c r="AX101" i="1"/>
  <c r="F35" i="2"/>
  <c r="AZ96" i="1"/>
  <c r="F35" i="5"/>
  <c r="AZ100" i="1"/>
  <c r="BB95" i="1"/>
  <c r="BA95" i="1"/>
  <c r="BA101" i="1"/>
  <c r="AW101" i="1"/>
  <c r="J35" i="5"/>
  <c r="AV100" i="1"/>
  <c r="AT100" i="1" s="1"/>
  <c r="J32" i="6"/>
  <c r="AG102" i="1" s="1"/>
  <c r="BC101" i="1"/>
  <c r="AY101" i="1"/>
  <c r="BB98" i="1"/>
  <c r="AX98" i="1"/>
  <c r="F35" i="7"/>
  <c r="AZ103" i="1"/>
  <c r="J35" i="4"/>
  <c r="AV99" i="1"/>
  <c r="AT99" i="1" s="1"/>
  <c r="F35" i="6"/>
  <c r="AZ102" i="1" s="1"/>
  <c r="AU98" i="1"/>
  <c r="J35" i="7"/>
  <c r="AV103" i="1"/>
  <c r="AT103" i="1" s="1"/>
  <c r="AN102" i="1" l="1"/>
  <c r="J41" i="2"/>
  <c r="J41" i="6"/>
  <c r="J41" i="3"/>
  <c r="J98" i="2"/>
  <c r="AN97" i="1"/>
  <c r="AN96" i="1"/>
  <c r="BD94" i="1"/>
  <c r="W33" i="1" s="1"/>
  <c r="AU94" i="1"/>
  <c r="BB94" i="1"/>
  <c r="AX94" i="1"/>
  <c r="BA94" i="1"/>
  <c r="W30" i="1"/>
  <c r="AZ101" i="1"/>
  <c r="AV101" i="1"/>
  <c r="AT101" i="1" s="1"/>
  <c r="AZ95" i="1"/>
  <c r="AV95" i="1"/>
  <c r="BC94" i="1"/>
  <c r="W32" i="1" s="1"/>
  <c r="AZ98" i="1"/>
  <c r="AV98" i="1"/>
  <c r="AT98" i="1"/>
  <c r="AW95" i="1"/>
  <c r="J32" i="5"/>
  <c r="AG100" i="1"/>
  <c r="AN100" i="1"/>
  <c r="AX95" i="1"/>
  <c r="J32" i="4"/>
  <c r="AG99" i="1"/>
  <c r="AN99" i="1"/>
  <c r="J32" i="7"/>
  <c r="AG103" i="1"/>
  <c r="AN103" i="1"/>
  <c r="AG95" i="1"/>
  <c r="J41" i="5" l="1"/>
  <c r="J41" i="7"/>
  <c r="J41" i="4"/>
  <c r="AW94" i="1"/>
  <c r="AK30" i="1" s="1"/>
  <c r="AG101" i="1"/>
  <c r="AN101" i="1" s="1"/>
  <c r="W31" i="1"/>
  <c r="AY94" i="1"/>
  <c r="AZ94" i="1"/>
  <c r="W29" i="1" s="1"/>
  <c r="AT95" i="1"/>
  <c r="AG98" i="1"/>
  <c r="AN98" i="1"/>
  <c r="AN95" i="1" l="1"/>
  <c r="AG94" i="1"/>
  <c r="AK26" i="1" s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<sst xmlns="http://schemas.openxmlformats.org/spreadsheetml/2006/main" count="7886" uniqueCount="1275">
  <si>
    <t>Export Komplet</t>
  </si>
  <si>
    <t/>
  </si>
  <si>
    <t>2.0</t>
  </si>
  <si>
    <t>ZAMOK</t>
  </si>
  <si>
    <t>False</t>
  </si>
  <si>
    <t>{bbf27861-4cb5-4e4f-b62e-51aea72ec801}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</si>
  <si>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</si>
  <si>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</si>
  <si>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</si>
  <si>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</si>
  <si>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</si>
  <si>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</si>
  <si>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</si>
  <si>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</si>
  <si>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</si>
  <si>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</si>
  <si>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</si>
  <si>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Pravidelná kontrola a čištění spalinových cest v obvodu OŘ Praha</t>
  </si>
  <si>
    <t>KSO:</t>
  </si>
  <si>
    <t>CC-CZ:</t>
  </si>
  <si>
    <t>Místo:</t>
  </si>
  <si>
    <t>obvod OŘ Praha</t>
  </si>
  <si>
    <t>Datum:</t>
  </si>
  <si>
    <t>13. 7. 2020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</si>
  <si>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</si>
  <si>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</si>
  <si>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</si>
  <si>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</si>
  <si>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</si>
  <si>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</si>
  <si>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</si>
  <si>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</si>
  <si>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</si>
  <si>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</si>
  <si>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</si>
  <si>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</si>
  <si>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</si>
  <si>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</si>
  <si>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</si>
  <si>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</si>
  <si>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</si>
  <si>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</si>
  <si>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</si>
  <si>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</si>
  <si>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</si>
  <si>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</si>
  <si>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</si>
  <si>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</si>
  <si>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</si>
  <si>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</si>
  <si>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</si>
  <si>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</si>
  <si>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</si>
  <si>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</si>
  <si>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</si>
  <si>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</si>
  <si>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</si>
  <si>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</si>
  <si>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</si>
  <si>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</si>
  <si>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</si>
  <si>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</si>
  <si>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</si>
  <si>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</si>
  <si>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</si>
  <si>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</si>
  <si>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</si>
  <si>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</si>
  <si>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</si>
  <si>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</si>
  <si>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</si>
  <si>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</si>
  <si>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</si>
  <si>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</si>
  <si>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</si>
  <si>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</si>
  <si>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</si>
  <si>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</si>
  <si>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</si>
  <si>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</si>
  <si>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</si>
  <si>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</si>
  <si>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001</t>
  </si>
  <si>
    <t>Obvod Provoz I - východ</t>
  </si>
  <si>
    <t>STA</t>
  </si>
  <si>
    <t>1</t>
  </si>
  <si>
    <t>{ed1abc80-2fbe-4146-b77b-5942ec45ab09}</t>
  </si>
  <si>
    <t>2</t>
  </si>
  <si>
    <t>/</t>
  </si>
  <si>
    <t>001.1</t>
  </si>
  <si>
    <t>Provozní budovy</t>
  </si>
  <si>
    <t>Soupis</t>
  </si>
  <si>
    <t>{ae5b5331-c277-4ff8-9779-22634dfda6aa}</t>
  </si>
  <si>
    <t>001.2</t>
  </si>
  <si>
    <t>Byty</t>
  </si>
  <si>
    <t>{7ba44db2-aae9-4884-a787-b31a94a6d90f}</t>
  </si>
  <si>
    <t>002</t>
  </si>
  <si>
    <t>Obvod Provoz II - západ</t>
  </si>
  <si>
    <t>{86fc4f95-b1cb-40b8-8bf5-8da0259793b2}</t>
  </si>
  <si>
    <t>002.1</t>
  </si>
  <si>
    <t>{5ab850ba-7ac0-479d-901e-00b44b3103a5}</t>
  </si>
  <si>
    <t>002.2</t>
  </si>
  <si>
    <t>{5d3a0d56-041a-4d85-9f65-5a38f71cd477}</t>
  </si>
  <si>
    <t>003</t>
  </si>
  <si>
    <t>Obvod Provoz III - Praha</t>
  </si>
  <si>
    <t>{0306a589-d859-4625-859b-843210493335}</t>
  </si>
  <si>
    <t>003.1</t>
  </si>
  <si>
    <t>{b2d399b0-a10c-4add-8d29-add817577642}</t>
  </si>
  <si>
    <t>003.2</t>
  </si>
  <si>
    <t>{7f49fc05-6e63-406f-8720-226baa7c28cf}</t>
  </si>
  <si>
    <t>KRYCÍ LIST SOUPISU PRACÍ</t>
  </si>
  <si>
    <t>Objekt:</t>
  </si>
  <si>
    <t>001 - Obvod Provoz I - východ</t>
  </si>
  <si>
    <t>Soupis:</t>
  </si>
  <si>
    <t>001.1 - Provozní budovy</t>
  </si>
  <si>
    <t>Obvod provoz I - východ</t>
  </si>
  <si>
    <t>REKAPITULACE ČLENĚNÍ SOUPISU PRACÍ</t>
  </si>
  <si>
    <t>Kód dílu - Popis</t>
  </si>
  <si>
    <t>Cena celkem [CZK]</t>
  </si>
  <si>
    <t>Náklady ze soupisu prací</t>
  </si>
  <si>
    <t>-1</t>
  </si>
  <si>
    <t>OST - Poznámky</t>
  </si>
  <si>
    <t>58-M - Revize vyhrazených 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</si>
  <si>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</si>
  <si>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</si>
  <si>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</si>
  <si>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</si>
  <si>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</si>
  <si>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</si>
  <si>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</si>
  <si>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</si>
  <si>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</si>
  <si>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</si>
  <si>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</si>
  <si>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</si>
  <si>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</si>
  <si>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</si>
  <si>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</si>
  <si>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Poznámky</t>
  </si>
  <si>
    <t>4</t>
  </si>
  <si>
    <t>ROZPOCET</t>
  </si>
  <si>
    <t>K</t>
  </si>
  <si>
    <t>000000002</t>
  </si>
  <si>
    <t>512</t>
  </si>
  <si>
    <t>-1279996063</t>
  </si>
  <si>
    <t>P</t>
  </si>
  <si>
    <t>Poznámka k položce:_x000D_
Součástí položek jsou veškeré s nimi spojené práce, které jsou zapotřebí pro provedení kompletní dodávky díla, a to i když nejsou zvlášť uvedeny ve výkazu výměr. To znamená, že veškeré položky je třeba v nabídkové ceně doplnit a ocenit jako kompletně vykonané práce vč materiálu, nářadí a strojů nutných k práci, tak aby bylo možné zakázku realizovat jako komplet "na klíč" i když tyto nejsou ve výkazu výměr vypsány zvlášť._x000D_
_x000D_
Součástí jednotkových cen je i doprava na místo a vypracování protokolu!_x000D_
_x000D_
Pokud nejsou uvedeny montážní práce samostatně, je montáž součástí jednotkových cen!</t>
  </si>
  <si>
    <t>58-M</t>
  </si>
  <si>
    <t>Revize vyhrazených technických zařízení</t>
  </si>
  <si>
    <t>3</t>
  </si>
  <si>
    <t>Pol443</t>
  </si>
  <si>
    <t>kontrola a čištění spalinových cest dle zákona č. 133/1985 Sb. a vyhlášky č. 34/2016 Sb. ze dne 22. ledna 2016, umístění VB pokladny, žst.Senohraby , zakázka E218JPD01SQF</t>
  </si>
  <si>
    <t>soubor</t>
  </si>
  <si>
    <t>Pol444</t>
  </si>
  <si>
    <t>kontrola a čištění spalinových cest dle zákona č. 133/1985 Sb. a vyhlášky č. 34/2016 Sb. ze dne 22. ledna 2016, umístění VB, žst.Čerčany VB, zakázka E211JPB01SQC</t>
  </si>
  <si>
    <t>Pol445</t>
  </si>
  <si>
    <t>kontrola a čištění spalinových cest dle zákona č. 133/1985 Sb. a vyhlášky č. 34/2016 Sb. ze dne 22. ledna 2016, umístění MSB, žst.Benešov-MSB , zakázka E211JP9B7A00</t>
  </si>
  <si>
    <t>6</t>
  </si>
  <si>
    <t>5</t>
  </si>
  <si>
    <t>Pol446</t>
  </si>
  <si>
    <t>kontrola a čištění spalinových cest dle zákona č. 133/1985 Sb. a vyhlášky č. 34/2016 Sb. ze dne 22. ledna 2016, umístění SSZT - Vyhnanovský, žst.Benešov , zakázka E211JP9B4A00</t>
  </si>
  <si>
    <t>8</t>
  </si>
  <si>
    <t>Pol447</t>
  </si>
  <si>
    <t>kontrola a čištění spalinových cest dle zákona č. 133/1985 Sb. a vyhlášky č. 34/2016 Sb. ze dne 22. ledna 2016, umístění VB, žst.Benešov, zakázka E211JP901SQ8</t>
  </si>
  <si>
    <t>10</t>
  </si>
  <si>
    <t>7</t>
  </si>
  <si>
    <t>Pol448</t>
  </si>
  <si>
    <t>kontrola a čištění spalinových cest dle zákona č. 133/1985 Sb. a vyhlášky č. 34/2016 Sb. ze dne 22. ledna 2016, umístění VB, žst.Votice VB, zakázka E211LFDCD000</t>
  </si>
  <si>
    <t>12</t>
  </si>
  <si>
    <t>Pol449</t>
  </si>
  <si>
    <t>kontrola a čištění spalinových cest dle zákona č. 133/1985 Sb. a vyhlášky č. 34/2016 Sb. ze dne 22. ledna 2016, umístění stavědlo 1 , žst.Heřmaničky , zakázka E211LFBB1A00</t>
  </si>
  <si>
    <t>14</t>
  </si>
  <si>
    <t>9</t>
  </si>
  <si>
    <t>Pol450</t>
  </si>
  <si>
    <t>kontrola a čištění spalinových cest dle zákona č. 133/1985 Sb. a vyhlášky č. 34/2016 Sb. ze dne 22. ledna 2016, umístění VB  Čihák Skauti, žst.Kosova Hora , zakázka E211K85B2A00</t>
  </si>
  <si>
    <t>16</t>
  </si>
  <si>
    <t>Pol451</t>
  </si>
  <si>
    <t>kontrola a čištění spalinových cest dle zákona č. 133/1985 Sb. a vyhlášky č. 34/2016 Sb. ze dne 22. ledna 2016, umístění VB, žst.Sedlčany VB, zakázka E211K8701SRD</t>
  </si>
  <si>
    <t>18</t>
  </si>
  <si>
    <t>11</t>
  </si>
  <si>
    <t>Pol452</t>
  </si>
  <si>
    <t>kontrola a čištění spalinových cest dle zákona č. 133/1985 Sb. a vyhlášky č. 34/2016 Sb. ze dne 22. ledna 2016, umístění VB 1 NP, žst.Vlašim VB, zakázka E211K7T01SR2</t>
  </si>
  <si>
    <t>20</t>
  </si>
  <si>
    <t>Pol453</t>
  </si>
  <si>
    <t>kontrola a čištění spalinových cest dle zákona č. 133/1985 Sb. a vyhlášky č. 34/2016 Sb. ze dne 22. ledna 2016, umístění VB 1 NP, žst.Týnec n. Sáz., zakázka E211K7T01SR2</t>
  </si>
  <si>
    <t>22</t>
  </si>
  <si>
    <t>13</t>
  </si>
  <si>
    <t>Pol454</t>
  </si>
  <si>
    <t>kontrola a čištění spalinových cest dle zákona č. 133/1985 Sb. a vyhlášky č. 34/2016 Sb. ze dne 22. ledna 2016, umístění DK, žst.Sázava DK , zakázka E211K6M01S13</t>
  </si>
  <si>
    <t>24</t>
  </si>
  <si>
    <t>Pol455</t>
  </si>
  <si>
    <t>kontrola a čištění spalinových cest dle zákona č. 133/1985 Sb. a vyhlášky č. 34/2016 Sb. ze dne 22. ledna 2016, umístění kotelna turbo, žst.Úvaly , zakázka E211KSY01SPM</t>
  </si>
  <si>
    <t>26</t>
  </si>
  <si>
    <t>Pol456</t>
  </si>
  <si>
    <t>kontrola a čištění spalinových cest dle zákona č. 133/1985 Sb. a vyhlášky č. 34/2016 Sb. ze dne 22. ledna 2016, umístění útulek vl. Čet adm. B., žst.Kolín , zakázka E211KSK01SS7</t>
  </si>
  <si>
    <t>28</t>
  </si>
  <si>
    <t>Pol457</t>
  </si>
  <si>
    <t>kontrola a čištění spalinových cest dle zákona č. 133/1985 Sb. a vyhlášky č. 34/2016 Sb. ze dne 22. ledna 2016, umístění VB 0NP, žst.Kutná Hora město, zakázka E211K9301STI</t>
  </si>
  <si>
    <t>30</t>
  </si>
  <si>
    <t>17</t>
  </si>
  <si>
    <t>Pol458</t>
  </si>
  <si>
    <t>kontrola a čištění spalinových cest dle zákona č. 133/1985 Sb. a vyhlášky č. 34/2016 Sb. ze dne 22. ledna 2016, umístění útulek vl. Čet, žst.Kutná Hora město  , zakázka E211K9301STI</t>
  </si>
  <si>
    <t>32</t>
  </si>
  <si>
    <t>Pol459</t>
  </si>
  <si>
    <t>kontrola a čištění spalinových cest dle zákona č. 133/1985 Sb. a vyhlášky č. 34/2016 Sb. ze dne 22. ledna 2016, umístění sklep , žst.Kutná Hora Město , zakázka E211K9301STI</t>
  </si>
  <si>
    <t>34</t>
  </si>
  <si>
    <t>19</t>
  </si>
  <si>
    <t>Pol460</t>
  </si>
  <si>
    <t>kontrola a čištění spalinových cest dle zákona č. 133/1985 Sb. a vyhlášky č. 34/2016 Sb. ze dne 22. ledna 2016, umístění DK turbo, žst.Velim , zakázka E211KSM01SSH</t>
  </si>
  <si>
    <t>36</t>
  </si>
  <si>
    <t>Pol461</t>
  </si>
  <si>
    <t>kontrola a čištění spalinových cest dle zákona č. 133/1985 Sb. a vyhlášky č. 34/2016 Sb. ze dne 22. ledna 2016, umístění zavazadla a WC veřejné, žst.Velim TO, zakázka E211KSMB4A00</t>
  </si>
  <si>
    <t>38</t>
  </si>
  <si>
    <t>Pol462</t>
  </si>
  <si>
    <t>kontrola a čištění spalinových cest dle zákona č. 133/1985 Sb. a vyhlášky č. 34/2016 Sb. ze dne 22. ledna 2016, umístění kotelna, žst.Pečky VB, zakázka E211KSP01STE</t>
  </si>
  <si>
    <t>40</t>
  </si>
  <si>
    <t>Pol463</t>
  </si>
  <si>
    <t>kontrola a čištění spalinových cest dle zákona č. 133/1985 Sb. a vyhlášky č. 34/2016 Sb. ze dne 22. ledna 2016, umístění kotelna, žst.Pečky  VB, zakázka E211KSP01STE</t>
  </si>
  <si>
    <t>42</t>
  </si>
  <si>
    <t>23</t>
  </si>
  <si>
    <t>Pol464</t>
  </si>
  <si>
    <t>kontrola a čištění spalinových cest dle zákona č. 133/1985 Sb. a vyhlášky č. 34/2016 Sb. ze dne 22. ledna 2016, umístění kotelna , žst.Poříčany suterén  kotelna 3x viadrus, zakázka E211KST01SPY</t>
  </si>
  <si>
    <t>44</t>
  </si>
  <si>
    <t>Pol465</t>
  </si>
  <si>
    <t>kontrola a čištění spalinových cest dle zákona č. 133/1985 Sb. a vyhlášky č. 34/2016 Sb. ze dne 22. ledna 2016, umístění pokladny Východ, žst.Český Brod , zakázka E211KSV01SPN</t>
  </si>
  <si>
    <t>46</t>
  </si>
  <si>
    <t>25</t>
  </si>
  <si>
    <t>Pol466</t>
  </si>
  <si>
    <t>kontrola a čištění spalinových cest dle zákona č. 133/1985 Sb. a vyhlášky č. 34/2016 Sb. ze dne 22. ledna 2016, umístění DK západ, žst.Český Brod , zakázka E211KSV01SPN</t>
  </si>
  <si>
    <t>48</t>
  </si>
  <si>
    <t>Pol467</t>
  </si>
  <si>
    <t>kontrola a čištění spalinových cest dle zákona č. 133/1985 Sb. a vyhlášky č. 34/2016 Sb. ze dne 22. ledna 2016, umístění pekárna, žst.Český Brod , zakázka E211KSV01SPN</t>
  </si>
  <si>
    <t>50</t>
  </si>
  <si>
    <t>27</t>
  </si>
  <si>
    <t>Pol468</t>
  </si>
  <si>
    <t>kontrola a čištění spalinových cest dle zákona č. 133/1985 Sb. a vyhlášky č. 34/2016 Sb. ze dne 22. ledna 2016, umístění VB DK, žst.Vlastějovice VB, zakázka E211K7B01SRV</t>
  </si>
  <si>
    <t>52</t>
  </si>
  <si>
    <t>Pol469</t>
  </si>
  <si>
    <t>kontrola a čištění spalinových cest dle zákona č. 133/1985 Sb. a vyhlášky č. 34/2016 Sb. ze dne 22. ledna 2016, umístění stavědlo 2, žst.Kutná Hora město, zakázka E211K92B1A00</t>
  </si>
  <si>
    <t>54</t>
  </si>
  <si>
    <t>29</t>
  </si>
  <si>
    <t>Pol470</t>
  </si>
  <si>
    <t>kontrola a čištění spalinových cest dle zákona č. 133/1985 Sb. a vyhlášky č. 34/2016 Sb. ze dne 22. ledna 2016, umístění DK provozní budova, žst.Kolín PB+DK, zakázka E211KSKBDA00</t>
  </si>
  <si>
    <t>56</t>
  </si>
  <si>
    <t>Pol471</t>
  </si>
  <si>
    <t>kontrola a čištění spalinových cest dle zákona č. 133/1985 Sb. a vyhlášky č. 34/2016 Sb. ze dne 22. ledna 2016, umístění ATÚ, žst.Kolín ATU, zakázka E211KSKBKA00</t>
  </si>
  <si>
    <t>58</t>
  </si>
  <si>
    <t>31</t>
  </si>
  <si>
    <t>Pol472</t>
  </si>
  <si>
    <t>kontrola a čištění spalinových cest dle zákona č. 133/1985 Sb. a vyhlášky č. 34/2016 Sb. ze dne 22. ledna 2016, umístění TO, žst.Čáslav TO, zakázka E211HRSB7A00</t>
  </si>
  <si>
    <t>60</t>
  </si>
  <si>
    <t>Pol473</t>
  </si>
  <si>
    <t>kontrola a čištění spalinových cest dle zákona č. 133/1985 Sb. a vyhlášky č. 34/2016 Sb. ze dne 22. ledna 2016, umístění TO, žst.Velim TO, zakázka E211KSMB4A00</t>
  </si>
  <si>
    <t>62</t>
  </si>
  <si>
    <t>33</t>
  </si>
  <si>
    <t>Pol474</t>
  </si>
  <si>
    <t>kontrola a čištění spalinových cest dle zákona č. 133/1985 Sb. a vyhlášky č. 34/2016 Sb. ze dne 22. ledna 2016, umístění sklad a kanceláře TO, žst.Pečky, zakázka E211KSPB4A00</t>
  </si>
  <si>
    <t>64</t>
  </si>
  <si>
    <t>Pol475</t>
  </si>
  <si>
    <t>kontrola a čištění spalinových cest dle zákona č. 133/1985 Sb. a vyhlášky č. 34/2016 Sb. ze dne 22. ledna 2016, umístění DK, žst.Čáslav m.n;, zakázka E211HRSCD000</t>
  </si>
  <si>
    <t>66</t>
  </si>
  <si>
    <t>35</t>
  </si>
  <si>
    <t>Pol476</t>
  </si>
  <si>
    <t>kontrola a čištění spalinových cest dle zákona č. 133/1985 Sb. a vyhlášky č. 34/2016 Sb. ze dne 22. ledna 2016, umístění provozní budova SSZT, žst.Všetaty provoz.bud. SSZT, zakázka E211JZPB6A00</t>
  </si>
  <si>
    <t>68</t>
  </si>
  <si>
    <t>Pol477</t>
  </si>
  <si>
    <t>kontrola a čištění spalinových cest dle zákona č. 133/1985 Sb. a vyhlášky č. 34/2016 Sb. ze dne 22. ledna 2016, umístění DK, žst.Brandýs nad Labem  DK , zakázka E211K3S01SP6</t>
  </si>
  <si>
    <t>70</t>
  </si>
  <si>
    <t>37</t>
  </si>
  <si>
    <t>Pol478</t>
  </si>
  <si>
    <t>kontrola a čištění spalinových cest dle zákona č. 133/1985 Sb. a vyhlášky č. 34/2016 Sb. ze dne 22. ledna 2016, umístění DK K 1, k 2, restaurace, žst.Lysá nad labem DK, zakázka E211KANCD000</t>
  </si>
  <si>
    <t>72</t>
  </si>
  <si>
    <t>Pol479</t>
  </si>
  <si>
    <t>kontrola a čištění spalinových cest dle zákona č. 133/1985 Sb. a vyhlášky č. 34/2016 Sb. ze dne 22. ledna 2016, umístění pokladny, žst.Milovice pokladny, zakázka E211K8BB2A00</t>
  </si>
  <si>
    <t>74</t>
  </si>
  <si>
    <t>39</t>
  </si>
  <si>
    <t>Pol480</t>
  </si>
  <si>
    <t>kontrola a čištění spalinových cest dle zákona č. 133/1985 Sb. a vyhlášky č. 34/2016 Sb. ze dne 22. ledna 2016, umístění VB DK, žst.Veleliby   VB, zakázka E211K1K01SN6</t>
  </si>
  <si>
    <t>76</t>
  </si>
  <si>
    <t>Pol481</t>
  </si>
  <si>
    <t>kontrola a čištění spalinových cest dle zákona č. 133/1985 Sb. a vyhlášky č. 34/2016 Sb. ze dne 22. ledna 2016, umístění VB 3NP, žst.Nymburk Hl N. , zakázka E211JP601SNE</t>
  </si>
  <si>
    <t>78</t>
  </si>
  <si>
    <t>41</t>
  </si>
  <si>
    <t>Pol482</t>
  </si>
  <si>
    <t>kontrola a čištění spalinových cest dle zákona č. 133/1985 Sb. a vyhlášky č. 34/2016 Sb. ze dne 22. ledna 2016, umístění Komando, žst.Nymburk hl n Komando, zakázka E211JP601SNE</t>
  </si>
  <si>
    <t>80</t>
  </si>
  <si>
    <t>Pol483</t>
  </si>
  <si>
    <t>kontrola a čištění spalinových cest dle zákona č. 133/1985 Sb. a vyhlášky č. 34/2016 Sb. ze dne 22. ledna 2016, umístění 1NP MSB, žst.Nymburk Hl n. 1NP, zakázka E211JP601SNE</t>
  </si>
  <si>
    <t>82</t>
  </si>
  <si>
    <t>43</t>
  </si>
  <si>
    <t>Pol484</t>
  </si>
  <si>
    <t>kontrola a čištění spalinových cest dle zákona č. 133/1985 Sb. a vyhlášky č. 34/2016 Sb. ze dne 22. ledna 2016, umístění kotelna, žst.Poděbrady , zakázka E211JP101SNS</t>
  </si>
  <si>
    <t>84</t>
  </si>
  <si>
    <t>86</t>
  </si>
  <si>
    <t>45</t>
  </si>
  <si>
    <t>Pol485</t>
  </si>
  <si>
    <t>kontrola a čištění spalinových cest dle zákona č. 133/1985 Sb. a vyhlášky č. 34/2016 Sb. ze dne 22. ledna 2016, umístění 1NP šatna, žst.Neratovice VB , zakázka E211JZM01SPR</t>
  </si>
  <si>
    <t>88</t>
  </si>
  <si>
    <t>Pol486</t>
  </si>
  <si>
    <t>kontrola a čištění spalinových cest dle zákona č. 133/1985 Sb. a vyhlášky č. 34/2016 Sb. ze dne 22. ledna 2016, umístění 2NP protherm, žst.Neratovice , zakázka E211JZM01SPR</t>
  </si>
  <si>
    <t>90</t>
  </si>
  <si>
    <t>47</t>
  </si>
  <si>
    <t>Pol487</t>
  </si>
  <si>
    <t>kontrola a čištění spalinových cest dle zákona č. 133/1985 Sb. a vyhlášky č. 34/2016 Sb. ze dne 22. ledna 2016, umístění 1NP WC, žst.Neratovice , zakázka E211JZM01SPR</t>
  </si>
  <si>
    <t>92</t>
  </si>
  <si>
    <t>Pol488</t>
  </si>
  <si>
    <t>kontrola a čištění spalinových cest dle zákona č. 133/1985 Sb. a vyhlášky č. 34/2016 Sb. ze dne 22. ledna 2016, umístění 2NP MTZ, žst.Neratovice , zakázka E211JZM01SPR</t>
  </si>
  <si>
    <t>94</t>
  </si>
  <si>
    <t>49</t>
  </si>
  <si>
    <t>Pol489</t>
  </si>
  <si>
    <t>kontrola a čištění spalinových cest dle zákona č. 133/1985 Sb. a vyhlášky č. 34/2016 Sb. ze dne 22. ledna 2016, umístění 2NP SSZT, žst.Neratovice , zakázka E211JZM01SPR</t>
  </si>
  <si>
    <t>96</t>
  </si>
  <si>
    <t>Pol490</t>
  </si>
  <si>
    <t>kontrola a čištění spalinových cest dle zákona č. 133/1985 Sb. a vyhlášky č. 34/2016 Sb. ze dne 22. ledna 2016, umístění kotelna  k1, žst.Čelákovice , zakázka E211JT201SPJ</t>
  </si>
  <si>
    <t>98</t>
  </si>
  <si>
    <t>51</t>
  </si>
  <si>
    <t>Pol491</t>
  </si>
  <si>
    <t>kontrola a čištění spalinových cest dle zákona č. 133/1985 Sb. a vyhlášky č. 34/2016 Sb. ze dne 22. ledna 2016, umístění kotelna k2, žst.Čelákovice , zakázka E211JT201SPJ</t>
  </si>
  <si>
    <t>100</t>
  </si>
  <si>
    <t>Pol492</t>
  </si>
  <si>
    <t>kontrola a čištění spalinových cest dle zákona č. 133/1985 Sb. a vyhlášky č. 34/2016 Sb. ze dne 22. ledna 2016, umístění DK, žst.Sadská , zakázka E211K1ZB2A00</t>
  </si>
  <si>
    <t>102</t>
  </si>
  <si>
    <t>53</t>
  </si>
  <si>
    <t>Pol493</t>
  </si>
  <si>
    <t>kontrola a čištění spalinových cest dle zákona č. 133/1985 Sb. a vyhlášky č. 34/2016 Sb. ze dne 22. ledna 2016, umístění VB Dakon 1 NP, žst.Mladá Boleslav , zakázka E211JZZB2A00</t>
  </si>
  <si>
    <t>104</t>
  </si>
  <si>
    <t>Pol494</t>
  </si>
  <si>
    <t>kontrola a čištění spalinových cest dle zákona č. 133/1985 Sb. a vyhlášky č. 34/2016 Sb. ze dne 22. ledna 2016, umístění VB, žst.Mšeno VB, zakázka E211K4901SHE</t>
  </si>
  <si>
    <t>106</t>
  </si>
  <si>
    <t>55</t>
  </si>
  <si>
    <t>Pol495</t>
  </si>
  <si>
    <t>kontrola a čištění spalinových cest dle zákona č. 133/1985 Sb. a vyhlášky č. 34/2016 Sb. ze dne 22. ledna 2016, umístění dílny středisko oprav SSZT, žst.Nymburk , zakázka E211JP6B9A00</t>
  </si>
  <si>
    <t>108</t>
  </si>
  <si>
    <t>Pol496</t>
  </si>
  <si>
    <t>kontrola a čištění spalinových cest dle zákona č. 133/1985 Sb. a vyhlášky č. 34/2016 Sb. ze dne 22. ledna 2016, umístění dílny  SSZT, žst.Nymburk , zakázka E211K30BAA00</t>
  </si>
  <si>
    <t>110</t>
  </si>
  <si>
    <t>57</t>
  </si>
  <si>
    <t>Pol497</t>
  </si>
  <si>
    <t>kontrola a čištění spalinových cest dle zákona č. 133/1985 Sb. a vyhlášky č. 34/2016 Sb. ze dne 22. ledna 2016, umístění ATÚ SSZT, žst.Nymburk ATÚ (ST,SSZT), zakázka E211K22B2A00</t>
  </si>
  <si>
    <t>112</t>
  </si>
  <si>
    <t>Pol498</t>
  </si>
  <si>
    <t>kontrola a čištění spalinových cest dle zákona č. 133/1985 Sb. a vyhlášky č. 34/2016 Sb. ze dne 22. ledna 2016, umístění útulek  TO, žst.Nymburk-město , zakázka E211K23B4A00</t>
  </si>
  <si>
    <t>114</t>
  </si>
  <si>
    <t>59</t>
  </si>
  <si>
    <t>Pol499</t>
  </si>
  <si>
    <t>kontrola a čištění spalinových cest dle zákona č. 133/1985 Sb. a vyhlášky č. 34/2016 Sb. ze dne 22. ledna 2016, umístění ATÚ SSZT, žst.Lysá n.L. ATÚ SSZT, zakázka E211KANB1A00</t>
  </si>
  <si>
    <t>116</t>
  </si>
  <si>
    <t>Pol500</t>
  </si>
  <si>
    <t>kontrola a čištění spalinových cest dle zákona č. 133/1985 Sb. a vyhlášky č. 34/2016 Sb. ze dne 22. ledna 2016, umístění soc. budova Depo, žst.Lysá n.L. soc.bud. Depo, zakázka E211KANB6A00</t>
  </si>
  <si>
    <t>118</t>
  </si>
  <si>
    <t>61</t>
  </si>
  <si>
    <t>Pol501</t>
  </si>
  <si>
    <t>kontrola a čištění spalinových cest dle zákona č. 133/1985 Sb. a vyhlášky č. 34/2016 Sb. ze dne 22. ledna 2016, umístění budova SO, žst.Mladá Boleslav hl.n., zakázka E211K12B7A00</t>
  </si>
  <si>
    <t>120</t>
  </si>
  <si>
    <t>Pol502</t>
  </si>
  <si>
    <t>kontrola a čištění spalinových cest dle zákona č. 133/1985 Sb. a vyhlášky č. 34/2016 Sb. ze dne 22. ledna 2016, umístění TO, žst.Sázava TO, zakázka E211K6M01S13</t>
  </si>
  <si>
    <t>122</t>
  </si>
  <si>
    <t>63</t>
  </si>
  <si>
    <t>Pol503</t>
  </si>
  <si>
    <t>kontrola a čištění spalinových cest dle zákona č. 133/1985 Sb. a vyhlášky č. 34/2016 Sb. ze dne 22. ledna 2016, umístění TO za 5 nástupištěm, žst.Kolín TO, zakázka E211KSKBMA00</t>
  </si>
  <si>
    <t>124</t>
  </si>
  <si>
    <t>Pol504</t>
  </si>
  <si>
    <t>kontrola a čištění spalinových cest dle zákona č. 133/1985 Sb. a vyhlášky č. 34/2016 Sb. ze dne 22. ledna 2016, umístění TO, žst.Nymburk město TO, zakázka E211K23B4A00</t>
  </si>
  <si>
    <t>126</t>
  </si>
  <si>
    <t>65</t>
  </si>
  <si>
    <t>Pol505</t>
  </si>
  <si>
    <t>kontrola a čištění spalinových cest dle zákona č. 133/1985 Sb. a vyhlášky č. 34/2016 Sb. ze dne 22. ledna 2016, umístění St 2, žst.Heřmaničky , zakázka E211LFBB2A00</t>
  </si>
  <si>
    <t>128</t>
  </si>
  <si>
    <t>Pol506</t>
  </si>
  <si>
    <t>kontrola a čištění spalinových cest dle zákona č. 133/1985 Sb. a vyhlášky č. 34/2016 Sb. ze dne 22. ledna 2016, Reserva neumístěno</t>
  </si>
  <si>
    <t>130</t>
  </si>
  <si>
    <t>001.2 - Byty</t>
  </si>
  <si>
    <t>1151350712</t>
  </si>
  <si>
    <t>Pol507</t>
  </si>
  <si>
    <t>kontrola a čištění spalinových cest dle zákona č. 133/1985 Sb. a vyhlášky č. 34/2016 Sb. ze dne 22. ledna 2016, umístění VB , žst.Strančice, zakázka V750JPF01SQK</t>
  </si>
  <si>
    <t>Pol508</t>
  </si>
  <si>
    <t>kontrola a čištění spalinových cest dle zákona č. 133/1985 Sb. a vyhlášky č. 34/2016 Sb. ze dne 22. ledna 2016, umístění str.d.162, žst.Mnichovice, zakázka V740Z4500A7E</t>
  </si>
  <si>
    <t>Pol509</t>
  </si>
  <si>
    <t>kontrola a čištění spalinových cest dle zákona č. 133/1985 Sb. a vyhlášky č. 34/2016 Sb. ze dne 22. ledna 2016, umístění VB , žst.Mnichovice, zakázka V740Z4500A7F</t>
  </si>
  <si>
    <t>Pol510</t>
  </si>
  <si>
    <t>kontrola a čištění spalinových cest dle zákona č. 133/1985 Sb. a vyhlášky č. 34/2016 Sb. ze dne 22. ledna 2016, umístění VB , žst.Mirošovice, zakázka V740Z4500A7D</t>
  </si>
  <si>
    <t>Pol511</t>
  </si>
  <si>
    <t>kontrola a čištění spalinových cest dle zákona č. 133/1985 Sb. a vyhlášky č. 34/2016 Sb. ze dne 22. ledna 2016, umístění čp.267, žst.Říčany, zakázka V740Z4500A9J</t>
  </si>
  <si>
    <t>Pol512</t>
  </si>
  <si>
    <t>kontrola a čištění spalinových cest dle zákona č. 133/1985 Sb. a vyhlášky č. 34/2016 Sb. ze dne 22. ledna 2016, umístění str.d.65, žst.Senohraby, zakázka V740Z4500AAO</t>
  </si>
  <si>
    <t>Pol513</t>
  </si>
  <si>
    <t>kontrola a čištění spalinových cest dle zákona č. 133/1985 Sb. a vyhlášky č. 34/2016 Sb. ze dne 22. ledna 2016, umístění VB , žst.Senohraby, zakázka V750JPD01SQF</t>
  </si>
  <si>
    <t>Pol514</t>
  </si>
  <si>
    <t>kontrola a čištění spalinových cest dle zákona č. 133/1985 Sb. a vyhlášky č. 34/2016 Sb. ze dne 22. ledna 2016, umístění str.d.20, žst.Čtyřkoly , zakázka V740Z4500A6L</t>
  </si>
  <si>
    <t>Pol515</t>
  </si>
  <si>
    <t>kontrola a čištění spalinových cest dle zákona č. 133/1985 Sb. a vyhlášky č. 34/2016 Sb. ze dne 22. ledna 2016, umístění str.d.47, žst.Čerčany , zakázka V740Z4500A21</t>
  </si>
  <si>
    <t>Pol516</t>
  </si>
  <si>
    <t>kontrola a čištění spalinových cest dle zákona č. 133/1985 Sb. a vyhlášky č. 34/2016 Sb. ze dne 22. ledna 2016, umístění str.d.102, žst.Mrač, zakázka V740Z4500A7J</t>
  </si>
  <si>
    <t>Pol517</t>
  </si>
  <si>
    <t>kontrola a čištění spalinových cest dle zákona č. 133/1985 Sb. a vyhlášky č. 34/2016 Sb. ze dne 22. ledna 2016, umístění čp.302, žst.Benešov , zakázka V740Z4500A6A</t>
  </si>
  <si>
    <t>Pol518</t>
  </si>
  <si>
    <t>kontrola a čištění spalinových cest dle zákona č. 133/1985 Sb. a vyhlášky č. 34/2016 Sb. ze dne 22. ledna 2016, umístění čp.299, žst.Benešov , zakázka V740Z4500A69</t>
  </si>
  <si>
    <t>Pol519</t>
  </si>
  <si>
    <t>kontrola a čištění spalinových cest dle zákona č. 133/1985 Sb. a vyhlášky č. 34/2016 Sb. ze dne 22. ledna 2016, umístění VB , žst.Benešov , zakázka V750JP904SQ8</t>
  </si>
  <si>
    <t>Pol520</t>
  </si>
  <si>
    <t>kontrola a čištění spalinových cest dle zákona č. 133/1985 Sb. a vyhlášky č. 34/2016 Sb. ze dne 22. ledna 2016, umístění čp.24, žst.BN Mariánovice, zakázka V740Z4500AD1</t>
  </si>
  <si>
    <t>Pol521</t>
  </si>
  <si>
    <t>kontrola a čištění spalinových cest dle zákona č. 133/1985 Sb. a vyhlášky č. 34/2016 Sb. ze dne 22. ledna 2016, umístění čp.20, žst.Heřmaničky, zakázka V740Z4500ACG</t>
  </si>
  <si>
    <t>Pol522</t>
  </si>
  <si>
    <t>kontrola a čištění spalinových cest dle zákona č. 133/1985 Sb. a vyhlášky č. 34/2016 Sb. ze dne 22. ledna 2016, umístění čp.71, žst.Struhařov, zakázka V740Z4500A70</t>
  </si>
  <si>
    <t>Pol523</t>
  </si>
  <si>
    <t>kontrola a čištění spalinových cest dle zákona č. 133/1985 Sb. a vyhlášky č. 34/2016 Sb. ze dne 22. ledna 2016, umístění čp.23, žst.Domašín, zakázka V740Z4500A75</t>
  </si>
  <si>
    <t>Pol524</t>
  </si>
  <si>
    <t>kontrola a čištění spalinových cest dle zákona č. 133/1985 Sb. a vyhlášky č. 34/2016 Sb. ze dne 22. ledna 2016, umístění VB , žst.Vlašim, zakázka V750K7P01SR2</t>
  </si>
  <si>
    <t>Pol525</t>
  </si>
  <si>
    <t>kontrola a čištění spalinových cest dle zákona č. 133/1985 Sb. a vyhlášky č. 34/2016 Sb. ze dne 22. ledna 2016, umístění VB , žst.Jílové u Prahy, zakázka V750K5Y01SR4</t>
  </si>
  <si>
    <t>Pol526</t>
  </si>
  <si>
    <t>kontrola a čištění spalinových cest dle zákona č. 133/1985 Sb. a vyhlášky č. 34/2016 Sb. ze dne 22. ledna 2016, umístění VB , žst.Davle, zakázka V750K6M01S13</t>
  </si>
  <si>
    <t>Pol527</t>
  </si>
  <si>
    <t>kontrola a čištění spalinových cest dle zákona č. 133/1985 Sb. a vyhlášky č. 34/2016 Sb. ze dne 22. ledna 2016, umístění VB , žst.Sázava, zakázka V740Z4500A13</t>
  </si>
  <si>
    <t>Pol528</t>
  </si>
  <si>
    <t>kontrola a čištění spalinových cest dle zákona č. 133/1985 Sb. a vyhlášky č. 34/2016 Sb. ze dne 22. ledna 2016, umístění VB , žst.Ronov n/D, zakázka V740Z4500A1B</t>
  </si>
  <si>
    <t>Pol529</t>
  </si>
  <si>
    <t>kontrola a čištění spalinových cest dle zákona č. 133/1985 Sb. a vyhlášky č. 34/2016 Sb. ze dne 22. ledna 2016, umístění str.d.563, žst.Kolín, zakázka V740Z4500A23</t>
  </si>
  <si>
    <t>Pol530</t>
  </si>
  <si>
    <t>kontrola a čištění spalinových cest dle zákona č. 133/1985 Sb. a vyhlášky č. 34/2016 Sb. ze dne 22. ledna 2016, umístění VB , žst.K.Hora hl.n., zakázka V750HRU01STR</t>
  </si>
  <si>
    <t>Pol531</t>
  </si>
  <si>
    <t>kontrola a čištění spalinových cest dle zákona č. 133/1985 Sb. a vyhlášky č. 34/2016 Sb. ze dne 22. ledna 2016, umístění VB , žst.Vlastějovice, zakázka V750K7903SUA</t>
  </si>
  <si>
    <t>Pol532</t>
  </si>
  <si>
    <t>kontrola a čištění spalinových cest dle zákona č. 133/1985 Sb. a vyhlášky č. 34/2016 Sb. ze dne 22. ledna 2016, umístění VB , žst.V.Osek, zakázka V740Z4500AGF</t>
  </si>
  <si>
    <t>Pol533</t>
  </si>
  <si>
    <t>kontrola a čištění spalinových cest dle zákona č. 133/1985 Sb. a vyhlášky č. 34/2016 Sb. ze dne 22. ledna 2016, umístění VB , žst.Žleby, zakázka V740Z4500A1A</t>
  </si>
  <si>
    <t>Pol534</t>
  </si>
  <si>
    <t>kontrola a čištění spalinových cest dle zákona č. 133/1985 Sb. a vyhlášky č. 34/2016 Sb. ze dne 22. ledna 2016, umístění VB , žst.Cerhenice, zakázka V740Z4500A27</t>
  </si>
  <si>
    <t>Pol535</t>
  </si>
  <si>
    <t>kontrola a čištění spalinových cest dle zákona č. 133/1985 Sb. a vyhlášky č. 34/2016 Sb. ze dne 22. ledna 2016, umístění VB , žst.Kouřim, zakázka V740Z4500A84</t>
  </si>
  <si>
    <t>Pol536</t>
  </si>
  <si>
    <t>kontrola a čištění spalinových cest dle zákona č. 133/1985 Sb. a vyhlášky č. 34/2016 Sb. ze dne 22. ledna 2016, umístění čp.276, žst.U.Janovice, zakázka V740Z4500A9J</t>
  </si>
  <si>
    <t>Pol537</t>
  </si>
  <si>
    <t>kontrola a čištění spalinových cest dle zákona č. 133/1985 Sb. a vyhlášky č. 34/2016 Sb. ze dne 22. ledna 2016, umístění čp.69, žst.V.Osek, zakázka V740Z4500AGH</t>
  </si>
  <si>
    <t>Pol538</t>
  </si>
  <si>
    <t>kontrola a čištění spalinových cest dle zákona č. 133/1985 Sb. a vyhlášky č. 34/2016 Sb. ze dne 22. ledna 2016, umístění čp.65, žst.V.Osek, zakázka V740Z4500AGG</t>
  </si>
  <si>
    <t>Pol539</t>
  </si>
  <si>
    <t>kontrola a čištění spalinových cest dle zákona č. 133/1985 Sb. a vyhlášky č. 34/2016 Sb. ze dne 22. ledna 2016, umístění čp.137, žst.V.Osek, zakázka V740Z4500AGJ</t>
  </si>
  <si>
    <t>Pol540</t>
  </si>
  <si>
    <t>kontrola a čištění spalinových cest dle zákona č. 133/1985 Sb. a vyhlášky č. 34/2016 Sb. ze dne 22. ledna 2016, umístění čp.615, žst.V.Osek, zakázka V740Z4500AGF</t>
  </si>
  <si>
    <t>Pol541</t>
  </si>
  <si>
    <t>kontrola a čištění spalinových cest dle zákona č. 133/1985 Sb. a vyhlášky č. 34/2016 Sb. ze dne 22. ledna 2016, umístění čp.286, žst.Čáslav, zakázka V740Z4500A17</t>
  </si>
  <si>
    <t>Pol542</t>
  </si>
  <si>
    <t>kontrola a čištění spalinových cest dle zákona č. 133/1985 Sb. a vyhlášky č. 34/2016 Sb. ze dne 22. ledna 2016, umístění čp.640, žst.ATU Kolín, zakázka V740Z4500A26</t>
  </si>
  <si>
    <t>Pol543</t>
  </si>
  <si>
    <t>kontrola a čištění spalinových cest dle zákona č. 133/1985 Sb. a vyhlášky č. 34/2016 Sb. ze dne 22. ledna 2016, umístění VB , žst.Č.Brod, zakázka V750KSV08SPN</t>
  </si>
  <si>
    <t>Pol544</t>
  </si>
  <si>
    <t>kontrola a čištění spalinových cest dle zákona č. 133/1985 Sb. a vyhlášky č. 34/2016 Sb. ze dne 22. ledna 2016, umístění čp.70, žst.Č.Šternberk, zakázka V740Z4500A10</t>
  </si>
  <si>
    <t>Pol545</t>
  </si>
  <si>
    <t>kontrola a čištění spalinových cest dle zákona č. 133/1985 Sb. a vyhlášky č. 34/2016 Sb. ze dne 22. ledna 2016, umístění čp.61, žst.Hodkov, zakázka V740Z4500A1E</t>
  </si>
  <si>
    <t>Pol546</t>
  </si>
  <si>
    <t>kontrola a čištění spalinových cest dle zákona č. 133/1985 Sb. a vyhlášky č. 34/2016 Sb. ze dne 22. ledna 2016, umístění čp.17, žst.Horka n/S, zakázka V740Z4500A12</t>
  </si>
  <si>
    <t>Pol547</t>
  </si>
  <si>
    <t>kontrola a čištění spalinových cest dle zákona č. 133/1985 Sb. a vyhlášky č. 34/2016 Sb. ze dne 22. ledna 2016, umístění čp.75, žst.Hořátev, zakázka V740Z4500AFF</t>
  </si>
  <si>
    <t>Pol548</t>
  </si>
  <si>
    <t>kontrola a čištění spalinových cest dle zákona č. 133/1985 Sb. a vyhlášky č. 34/2016 Sb. ze dne 22. ledna 2016, umístění čp.11, žst.Chotouchov, zakázka V740Z4500A2B</t>
  </si>
  <si>
    <t>Pol549</t>
  </si>
  <si>
    <t>kontrola a čištění spalinových cest dle zákona č. 133/1985 Sb. a vyhlášky č. 34/2016 Sb. ze dne 22. ledna 2016, umístění VB , žst.Kácov, zakázka V750K6M01S13</t>
  </si>
  <si>
    <t>Pol550</t>
  </si>
  <si>
    <t>kontrola a čištění spalinových cest dle zákona č. 133/1985 Sb. a vyhlášky č. 34/2016 Sb. ze dne 22. ledna 2016, umístění čp.123, žst.Rataje n/S, zakázka V740Z4500A2D</t>
  </si>
  <si>
    <t>Pol551</t>
  </si>
  <si>
    <t>kontrola a čištění spalinových cest dle zákona č. 133/1985 Sb. a vyhlášky č. 34/2016 Sb. ze dne 22. ledna 2016, umístění VB , žst.U.Janovice, zakázka V740Z4500A9J</t>
  </si>
  <si>
    <t>Pol552</t>
  </si>
  <si>
    <t>kontrola a čištění spalinových cest dle zákona č. 133/1985 Sb. a vyhlášky č. 34/2016 Sb. ze dne 22. ledna 2016, umístění VB , žst.Úvaly, zakázka V750KSY01SPM</t>
  </si>
  <si>
    <t>Pol553</t>
  </si>
  <si>
    <t>kontrola a čištění spalinových cest dle zákona č. 133/1985 Sb. a vyhlášky č. 34/2016 Sb. ze dne 22. ledna 2016, umístění VB , žst.Zásmuky, zakázka V740Z4500AKH</t>
  </si>
  <si>
    <t>Pol554</t>
  </si>
  <si>
    <t>kontrola a čištění spalinových cest dle zákona č. 133/1985 Sb. a vyhlášky č. 34/2016 Sb. ze dne 22. ledna 2016, umístění VB , žst.Zbraslavice, zakázka V740Z4500A2B</t>
  </si>
  <si>
    <t>Pol555</t>
  </si>
  <si>
    <t>kontrola a čištění spalinových cest dle zákona č. 133/1985 Sb. a vyhlášky č. 34/2016 Sb. ze dne 22. ledna 2016, umístění čp.35, žst.Č.Brod, zakázka V740Z4500AH2</t>
  </si>
  <si>
    <t>Pol556</t>
  </si>
  <si>
    <t>kontrola a čištění spalinových cest dle zákona č. 133/1985 Sb. a vyhlášky č. 34/2016 Sb. ze dne 22. ledna 2016, umístění čp.34, žst.Č.Brod, zakázka V740Z4500AH0</t>
  </si>
  <si>
    <t>Pol557</t>
  </si>
  <si>
    <t>kontrola a čištění spalinových cest dle zákona č. 133/1985 Sb. a vyhlášky č. 34/2016 Sb. ze dne 22. ledna 2016, umístění čp.16, žst.Č.Brod, zakázka V740Z4500AFG</t>
  </si>
  <si>
    <t>Pol558</t>
  </si>
  <si>
    <t>kontrola a čištění spalinových cest dle zákona č. 133/1985 Sb. a vyhlášky č. 34/2016 Sb. ze dne 22. ledna 2016, umístění čp.39, žst.Tuklaty, zakázka V740Z4500AG3</t>
  </si>
  <si>
    <t>Pol559</t>
  </si>
  <si>
    <t>kontrola a čištění spalinových cest dle zákona č. 133/1985 Sb. a vyhlášky č. 34/2016 Sb. ze dne 22. ledna 2016, umístění čp.1080, žst.Úvaly, zakázka V740Z4500AF4</t>
  </si>
  <si>
    <t>Pol560</t>
  </si>
  <si>
    <t>kontrola a čištění spalinových cest dle zákona č. 133/1985 Sb. a vyhlášky č. 34/2016 Sb. ze dne 22. ledna 2016, umístění čp.70, žst.Úvaly, zakázka V740Z4500AF5</t>
  </si>
  <si>
    <t>Pol561</t>
  </si>
  <si>
    <t>kontrola a čištění spalinových cest dle zákona č. 133/1985 Sb. a vyhlášky č. 34/2016 Sb. ze dne 22. ledna 2016, umístění VB , žst.Lysá n/L, zakázka V750KAN04SN2</t>
  </si>
  <si>
    <t>Pol562</t>
  </si>
  <si>
    <t>kontrola a čištění spalinových cest dle zákona č. 133/1985 Sb. a vyhlášky č. 34/2016 Sb. ze dne 22. ledna 2016, umístění VB , žst.Milovice, zakázka V750K8B01SN7</t>
  </si>
  <si>
    <t>Pol563</t>
  </si>
  <si>
    <t>kontrola a čištění spalinových cest dle zákona č. 133/1985 Sb. a vyhlášky č. 34/2016 Sb. ze dne 22. ledna 2016, umístění VB , žst.Kostomlaty, zakázka V740Z4500AFK</t>
  </si>
  <si>
    <t>Pol564</t>
  </si>
  <si>
    <t>kontrola a čištění spalinových cest dle zákona č. 133/1985 Sb. a vyhlášky č. 34/2016 Sb. ze dne 22. ledna 2016, umístění VB , žst.Mstětice, zakázka V740Z4500AHK</t>
  </si>
  <si>
    <t>Pol565</t>
  </si>
  <si>
    <t>kontrola a čištění spalinových cest dle zákona č. 133/1985 Sb. a vyhlášky č. 34/2016 Sb. ze dne 22. ledna 2016, umístění VB , žst.Čelákovice, zakázka V750JT203SPJ</t>
  </si>
  <si>
    <t>Pol566</t>
  </si>
  <si>
    <t>kontrola a čištění spalinových cest dle zákona č. 133/1985 Sb. a vyhlášky č. 34/2016 Sb. ze dne 22. ledna 2016, umístění čp.49, žst.Kanina, zakázka V740Z4500AH6</t>
  </si>
  <si>
    <t>Pol567</t>
  </si>
  <si>
    <t>kontrola a čištění spalinových cest dle zákona č. 133/1985 Sb. a vyhlášky č. 34/2016 Sb. ze dne 22. ledna 2016, umístění VB , žst.Vrátno, zakázka V740Z4500AJ5</t>
  </si>
  <si>
    <t>Pol568</t>
  </si>
  <si>
    <t>kontrola a čištění spalinových cest dle zákona č. 133/1985 Sb. a vyhlášky č. 34/2016 Sb. ze dne 22. ledna 2016, umístění čp.22, žst.M.Vrutice, zakázka V740Z4500AHB</t>
  </si>
  <si>
    <t>Pol569</t>
  </si>
  <si>
    <t>kontrola a čištění spalinových cest dle zákona č. 133/1985 Sb. a vyhlášky č. 34/2016 Sb. ze dne 22. ledna 2016, umístění VB , žst.Byšice, zakázka V740Z4500AH5</t>
  </si>
  <si>
    <t>Pol570</t>
  </si>
  <si>
    <t>kontrola a čištění spalinových cest dle zákona č. 133/1985 Sb. a vyhlášky č. 34/2016 Sb. ze dne 22. ledna 2016, umístění VB , žst.Dobrovice, zakázka V740Z4500AKI</t>
  </si>
  <si>
    <t>Pol571</t>
  </si>
  <si>
    <t>kontrola a čištění spalinových cest dle zákona č. 133/1985 Sb. a vyhlášky č. 34/2016 Sb. ze dne 22. ledna 2016, umístění VB , žst.St.Boleslav, zakázka V740Z4500ACD</t>
  </si>
  <si>
    <t>67</t>
  </si>
  <si>
    <t>Pol572</t>
  </si>
  <si>
    <t>kontrola a čištění spalinových cest dle zákona č. 133/1985 Sb. a vyhlášky č. 34/2016 Sb. ze dne 22. ledna 2016, umístění VB , žst.L.Toušeň, zakázka V740Z4500AEG</t>
  </si>
  <si>
    <t>132</t>
  </si>
  <si>
    <t>Pol573</t>
  </si>
  <si>
    <t>kontrola a čištění spalinových cest dle zákona č. 133/1985 Sb. a vyhlášky č. 34/2016 Sb. ze dne 22. ledna 2016, umístění čp.47, žst.Všejany, zakázka V740Z4500AJ3</t>
  </si>
  <si>
    <t>134</t>
  </si>
  <si>
    <t>69</t>
  </si>
  <si>
    <t>Pol574</t>
  </si>
  <si>
    <t>kontrola a čištění spalinových cest dle zákona č. 133/1985 Sb. a vyhlášky č. 34/2016 Sb. ze dne 22. ledna 2016, umístění čp.86, žst.Kostomlaty, zakázka V740Z4500AFH</t>
  </si>
  <si>
    <t>136</t>
  </si>
  <si>
    <t>Pol575</t>
  </si>
  <si>
    <t>kontrola a čištění spalinových cest dle zákona č. 133/1985 Sb. a vyhlášky č. 34/2016 Sb. ze dne 22. ledna 2016, umístění čp.19, žst.Čachovice, zakázka V740Z4500AJ0</t>
  </si>
  <si>
    <t>138</t>
  </si>
  <si>
    <t>71</t>
  </si>
  <si>
    <t>Pol576</t>
  </si>
  <si>
    <t>kontrola a čištění spalinových cest dle zákona č. 133/1985 Sb. a vyhlášky č. 34/2016 Sb. ze dne 22. ledna 2016, umístění čp.1768, žst.Nymburk ATU, zakázka V740Z4500AKL</t>
  </si>
  <si>
    <t>140</t>
  </si>
  <si>
    <t>Pol577</t>
  </si>
  <si>
    <t>kontrola a čištění spalinových cest dle zákona č. 133/1985 Sb. a vyhlášky č. 34/2016 Sb. ze dne 22. ledna 2016, umístění VB , žst.Nymburk město, zakázka V740Z4500AG5</t>
  </si>
  <si>
    <t>142</t>
  </si>
  <si>
    <t>73</t>
  </si>
  <si>
    <t>Pol578</t>
  </si>
  <si>
    <t>kontrola a čištění spalinových cest dle zákona č. 133/1985 Sb. a vyhlášky č. 34/2016 Sb. ze dne 22. ledna 2016, umístění čp.212, žst.Poděbrady, zakázka V740Z4500AG9</t>
  </si>
  <si>
    <t>144</t>
  </si>
  <si>
    <t>Pol579</t>
  </si>
  <si>
    <t>kontrola a čištění spalinových cest dle zákona č. 133/1985 Sb. a vyhlášky č. 34/2016 Sb. ze dne 22. ledna 2016, umístění čp.50, žst.Choťánky, zakázka V740Z4500AFB</t>
  </si>
  <si>
    <t>146</t>
  </si>
  <si>
    <t>75</t>
  </si>
  <si>
    <t>Pol580</t>
  </si>
  <si>
    <t>kontrola a čištění spalinových cest dle zákona č. 133/1985 Sb. a vyhlášky č. 34/2016 Sb. ze dne 22. ledna 2016, umístění čp.141, žst.Libice n/C, zakázka V740Z4500AG0</t>
  </si>
  <si>
    <t>148</t>
  </si>
  <si>
    <t>Pol581</t>
  </si>
  <si>
    <t>kontrola a čištění spalinových cest dle zákona č. 133/1985 Sb. a vyhlášky č. 34/2016 Sb. ze dne 22. ledna 2016, umístění čp.21, žst.K.Vrutice, zakázka V740Z4500AH9</t>
  </si>
  <si>
    <t>150</t>
  </si>
  <si>
    <t>77</t>
  </si>
  <si>
    <t>Pol582</t>
  </si>
  <si>
    <t>kontrola a čištění spalinových cest dle zákona č. 133/1985 Sb. a vyhlášky č. 34/2016 Sb. ze dne 22. ledna 2016, umístění čp.27, žst.Voděrady, zakázka V740Z4500AJ2</t>
  </si>
  <si>
    <t>152</t>
  </si>
  <si>
    <t>Pol583</t>
  </si>
  <si>
    <t>kontrola a čištění spalinových cest dle zákona č. 133/1985 Sb. a vyhlášky č. 34/2016 Sb. ze dne 22. ledna 2016, umístění čp.89, žst.Kostomlaty, zakázka V740Z4500AFK</t>
  </si>
  <si>
    <t>154</t>
  </si>
  <si>
    <t>79</t>
  </si>
  <si>
    <t>Pol584</t>
  </si>
  <si>
    <t>kontrola a čištění spalinových cest dle zákona č. 133/1985 Sb. a vyhlášky č. 34/2016 Sb. ze dne 22. ledna 2016, umístění čp.978, žst.Otradovice, zakázka V740Z4500A8E</t>
  </si>
  <si>
    <t>156</t>
  </si>
  <si>
    <t>Pol585</t>
  </si>
  <si>
    <t>kontrola a čištění spalinových cest dle zákona č. 133/1985 Sb. a vyhlášky č. 34/2016 Sb. ze dne 22. ledna 2016, umístění čp.436, žst.St.Boleslav, zakázka V740Z4500ACD</t>
  </si>
  <si>
    <t>158</t>
  </si>
  <si>
    <t>81</t>
  </si>
  <si>
    <t>Pol586</t>
  </si>
  <si>
    <t>kontrola a čištění spalinových cest dle zákona č. 133/1985 Sb. a vyhlášky č. 34/2016 Sb. ze dne 22. ledna 2016, umístění čp.144, žst.Oskořínek, zakázka V740Z4500AJ6</t>
  </si>
  <si>
    <t>160</t>
  </si>
  <si>
    <t>Pol587</t>
  </si>
  <si>
    <t>kontrola a čištění spalinových cest dle zákona č. 133/1985 Sb. a vyhlášky č. 34/2016 Sb. ze dne 22. ledna 2016, umístění čp.91, žst.Všetaty, zakázka V740Z4500AF9</t>
  </si>
  <si>
    <t>162</t>
  </si>
  <si>
    <t>83</t>
  </si>
  <si>
    <t>Pol588</t>
  </si>
  <si>
    <t>kontrola a čištění spalinových cest dle zákona č. 133/1985 Sb. a vyhlášky č. 34/2016 Sb. ze dne 22. ledna 2016, umístění čp.157, žst.Jíkev, zakázka V740Z4500AJ6</t>
  </si>
  <si>
    <t>164</t>
  </si>
  <si>
    <t>Pol589</t>
  </si>
  <si>
    <t>kontrola a čištění spalinových cest dle zákona č. 133/1985 Sb. a vyhlášky č. 34/2016 Sb. ze dne 22. ledna 2016, umístění čp.43, žst.Měšice, zakázka V740Z4500AE8</t>
  </si>
  <si>
    <t>166</t>
  </si>
  <si>
    <t>85</t>
  </si>
  <si>
    <t>Pol590</t>
  </si>
  <si>
    <t>kontrola a čištění spalinových cest dle zákona č. 133/1985 Sb. a vyhlášky č. 34/2016 Sb. ze dne 22. ledna 2016, umístění čp.44, žst.Měšice, zakázka V740Z4500AEA</t>
  </si>
  <si>
    <t>168</t>
  </si>
  <si>
    <t>Pol591</t>
  </si>
  <si>
    <t>kontrola a čištění spalinových cest dle zákona č. 133/1985 Sb. a vyhlášky č. 34/2016 Sb. ze dne 22. ledna 2016, umístění čp.40, žst.Mlékojedy, zakázka V740Z4500AK0</t>
  </si>
  <si>
    <t>170</t>
  </si>
  <si>
    <t>87</t>
  </si>
  <si>
    <t>Pol592</t>
  </si>
  <si>
    <t>kontrola a čištění spalinových cest dle zákona č. 133/1985 Sb. a vyhlášky č. 34/2016 Sb. ze dne 22. ledna 2016, umístění čp.260, žst.Mochov, zakázka V740Z4500AJ8</t>
  </si>
  <si>
    <t>172</t>
  </si>
  <si>
    <t>Pol593</t>
  </si>
  <si>
    <t>kontrola a čištění spalinových cest dle zákona č. 133/1985 Sb. a vyhlášky č. 34/2016 Sb. ze dne 22. ledna 2016, umístění čp.104, žst.L.Toušeň , zakázka V740Z4500AEG</t>
  </si>
  <si>
    <t>174</t>
  </si>
  <si>
    <t>89</t>
  </si>
  <si>
    <t>Pol594</t>
  </si>
  <si>
    <t>kontrola a čištění spalinových cest dle zákona č. 133/1985 Sb. a vyhlášky č. 34/2016 Sb. ze dne 22. ledna 2016, umístění čp.93, žst.Všetaty, zakázka V740Z4500AF9</t>
  </si>
  <si>
    <t>176</t>
  </si>
  <si>
    <t>Pol595</t>
  </si>
  <si>
    <t>kontrola a čištění spalinových cest dle zákona č. 133/1985 Sb. a vyhlášky č. 34/2016 Sb. ze dne 22. ledna 2016, umístění čp.102, žst.Poříčany, zakázka V740Z4500AF6</t>
  </si>
  <si>
    <t>178</t>
  </si>
  <si>
    <t>91</t>
  </si>
  <si>
    <t>Pol596</t>
  </si>
  <si>
    <t>kontrola a čištění spalinových cest dle zákona č. 133/1985 Sb. a vyhlášky č. 34/2016 Sb. ze dne 22. ledna 2016, umístění čp.144, žst.Nymburk, zakázka V750JP606SNE</t>
  </si>
  <si>
    <t>180</t>
  </si>
  <si>
    <t>Pol597</t>
  </si>
  <si>
    <t>kontrola a čištění spalinových cest dle zákona č. 133/1985 Sb. a vyhlášky č. 34/2016 Sb. ze dne 22. ledna 2016, umístění čp.33, žst.Č.Brod , zakázka V740Z4500AH1</t>
  </si>
  <si>
    <t>182</t>
  </si>
  <si>
    <t>002 - Obvod Provoz II - západ</t>
  </si>
  <si>
    <t>002.1 - Provozní budovy</t>
  </si>
  <si>
    <t>Obvod provoz II - západ</t>
  </si>
  <si>
    <t>1474498333</t>
  </si>
  <si>
    <t>Pol1</t>
  </si>
  <si>
    <t>kontrola a čištění spalinových cest dle zákona č. 133/1985 Sb. a vyhlášky č. 34/2016 Sb. ze dne 22. ledna 2016, umístění doprava, žst.Jesenice VB, zakázka E211L3E01SSI</t>
  </si>
  <si>
    <t>Pol2</t>
  </si>
  <si>
    <t>kontrola a čištění spalinových cest dle zákona č. 133/1985 Sb. a vyhlášky č. 34/2016 Sb. ze dne 22. ledna 2016, umístění nocležna ZAP, žst.Rakovník VB, zakázka V750JY310SSB</t>
  </si>
  <si>
    <t>Pol3</t>
  </si>
  <si>
    <t>kontrola a čištění spalinových cest dle zákona č. 133/1985 Sb. a vyhlášky č. 34/2016 Sb. ze dne 22. ledna 2016, umístění přízemí WC turbo, žst.Rakovník VB, zakázka V750JY306SSB</t>
  </si>
  <si>
    <t>Pol4</t>
  </si>
  <si>
    <t>kontrola a čištění spalinových cest dle zákona č. 133/1985 Sb. a vyhlášky č. 34/2016 Sb. ze dne 22. ledna 2016, umístění přízemí tranzito turbo, žst.Rakovník VB, zakázka V750JY307SSB</t>
  </si>
  <si>
    <t>Pol5</t>
  </si>
  <si>
    <t>kontrola a čištění spalinových cest dle zákona č. 133/1985 Sb. a vyhlášky č. 34/2016 Sb. ze dne 22. ledna 2016, umístění chodba 1.patro karma, žst.Rakovník VB, zakázka E216JY301SSB</t>
  </si>
  <si>
    <t>Pol6</t>
  </si>
  <si>
    <t>kontrola a čištění spalinových cest dle zákona č. 133/1985 Sb. a vyhlášky č. 34/2016 Sb. ze dne 22. ledna 2016, umístění chodba 1.patro kotel, žst.Rakovník VB, zakázka V750JY309SSB</t>
  </si>
  <si>
    <t>Pol7</t>
  </si>
  <si>
    <t>kontrola a čištění spalinových cest dle zákona č. 133/1985 Sb. a vyhlášky č. 34/2016 Sb. ze dne 22. ledna 2016, umístění chodba 1.patro u školní místnosti, žst.Rakovník VB, zakázka V750JY308SSB</t>
  </si>
  <si>
    <t>Pol8</t>
  </si>
  <si>
    <t>kontrola a čištění spalinových cest dle zákona č. 133/1985 Sb. a vyhlášky č. 34/2016 Sb. ze dne 22. ledna 2016, umístění výheň, žst.Rakovník traťovka kovárna, zakázka V750Z4500121</t>
  </si>
  <si>
    <t>Pol9</t>
  </si>
  <si>
    <t>kontrola a čištění spalinových cest dle zákona č. 133/1985 Sb. a vyhlášky č. 34/2016 Sb. ze dne 22. ledna 2016, umístění šatna turbo, žst.Rakovník traťovka, zakázka E211JY3B9A00</t>
  </si>
  <si>
    <t>Pol10</t>
  </si>
  <si>
    <t>kontrola a čištění spalinových cest dle zákona č. 133/1985 Sb. a vyhlášky č. 34/2016 Sb. ze dne 22. ledna 2016, umístění DK, žst.Žst. Lašovice výpravní budova, zakázka E211K2S01ST9</t>
  </si>
  <si>
    <t>Pol11</t>
  </si>
  <si>
    <t>kontrola a čištění spalinových cest dle zákona č. 133/1985 Sb. a vyhlášky č. 34/2016 Sb. ze dne 22. ledna 2016, umístění kotelna 1/2 ZAP 1/2 byt, žst.Křivoklát, zakázka V750K2N01S5F</t>
  </si>
  <si>
    <t>Pol12</t>
  </si>
  <si>
    <t>kontrola a čištění spalinových cest dle zákona č. 133/1985 Sb. a vyhlášky č. 34/2016 Sb. ze dne 22. ledna 2016, umístění DK, žst.Žst. Roztoky u Křivoklátu přízemí, zakázka E211K2M01ST6</t>
  </si>
  <si>
    <t>Pol13</t>
  </si>
  <si>
    <t>kontrola a čištění spalinových cest dle zákona č. 133/1985 Sb. a vyhlášky č. 34/2016 Sb. ze dne 22. ledna 2016, umístění doprava, žst.Zbečno VB  , zakázka E211K2K01ST1</t>
  </si>
  <si>
    <t>Pol14</t>
  </si>
  <si>
    <t>kontrola a čištění spalinových cest dle zákona č. 133/1985 Sb. a vyhlášky č. 34/2016 Sb. ze dne 22. ledna 2016, umístění čekárna nepoužívá, žst.Zbečno VB  , zakázka E218K2K01ST1</t>
  </si>
  <si>
    <t>Pol15</t>
  </si>
  <si>
    <t>kontrola a čištění spalinových cest dle zákona č. 133/1985 Sb. a vyhlášky č. 34/2016 Sb. ze dne 22. ledna 2016, umístění přízemí DK, žst.Žst. Hýskov VB, zakázka V750K2F01SSX</t>
  </si>
  <si>
    <t>Pol16</t>
  </si>
  <si>
    <t>kontrola a čištění spalinových cest dle zákona č. 133/1985 Sb. a vyhlášky č. 34/2016 Sb. ze dne 22. ledna 2016, umístění sklep, DK, žst.Žst. Chrášťany výpravní budova, zakázka E211JY501STS</t>
  </si>
  <si>
    <t>Pol17</t>
  </si>
  <si>
    <t>kontrola a čištění spalinových cest dle zákona č. 133/1985 Sb. a vyhlášky č. 34/2016 Sb. ze dne 22. ledna 2016, umístění , žst.Chrášťany kanc.a soc.zař. TO, zakázka E211JY5B7A00</t>
  </si>
  <si>
    <t>Pol18</t>
  </si>
  <si>
    <t>kontrola a čištění spalinových cest dle zákona č. 133/1985 Sb. a vyhlášky č. 34/2016 Sb. ze dne 22. ledna 2016, umístění sklep, DK, žst.Žst. Svojetín přízemí , zakázka E211JY901STU</t>
  </si>
  <si>
    <t>Pol19</t>
  </si>
  <si>
    <t>kontrola a čištění spalinových cest dle zákona č. 133/1985 Sb. a vyhlášky č. 34/2016 Sb. ze dne 22. ledna 2016, umístění kotelna 1/2 volný byt 1/2 DK, žst.Žst. Mutějovice výpravní budova, zakázka V750JYD03STV</t>
  </si>
  <si>
    <t>Pol20</t>
  </si>
  <si>
    <t>kontrola a čištění spalinových cest dle zákona č. 133/1985 Sb. a vyhlášky č. 34/2016 Sb. ze dne 22. ledna 2016, umístění DK nepoužívá, žst.Milostín VB , zakázka E211JVZ01SU5</t>
  </si>
  <si>
    <t>Pol21</t>
  </si>
  <si>
    <t>kontrola a čištění spalinových cest dle zákona č. 133/1985 Sb. a vyhlášky č. 34/2016 Sb. ze dne 22. ledna 2016, umístění DK, žst.Žst. Krupá výpravní budova, zakázka V750JVY01SU4</t>
  </si>
  <si>
    <t>Pol22</t>
  </si>
  <si>
    <t>kontrola a čištění spalinových cest dle zákona č. 133/1985 Sb. a vyhlášky č. 34/2016 Sb. ze dne 22. ledna 2016, umístění , žst.Krupá stavědlo č.1, zakázka E211JVYB1A00</t>
  </si>
  <si>
    <t>Pol23</t>
  </si>
  <si>
    <t>kontrola a čištění spalinových cest dle zákona č. 133/1985 Sb. a vyhlášky č. 34/2016 Sb. ze dne 22. ledna 2016, umístění , žst.Krupá stavědlo č.2, zakázka E211JVYB2A00</t>
  </si>
  <si>
    <t>Pol24</t>
  </si>
  <si>
    <t>kontrola a čištění spalinových cest dle zákona č. 133/1985 Sb. a vyhlášky č. 34/2016 Sb. ze dne 22. ledna 2016, umístění kotelna, žst.Žst. Lužná u Rakovníka výpravní budova, zakázka V750JVW01SU3</t>
  </si>
  <si>
    <t>Pol25</t>
  </si>
  <si>
    <t>kontrola a čištění spalinových cest dle zákona č. 133/1985 Sb. a vyhlášky č. 34/2016 Sb. ze dne 22. ledna 2016, umístění , žst.Lužná u Rak. polověž č.1, zakázka E211JVWB1A00</t>
  </si>
  <si>
    <t>Pol26</t>
  </si>
  <si>
    <t>kontrola a čištění spalinových cest dle zákona č. 133/1985 Sb. a vyhlášky č. 34/2016 Sb. ze dne 22. ledna 2016, umístění , žst.Lužná u Rak. Budova SO a TO, zakázka V750Z4500118</t>
  </si>
  <si>
    <t>Pol27</t>
  </si>
  <si>
    <t>kontrola a čištění spalinových cest dle zákona č. 133/1985 Sb. a vyhlášky č. 34/2016 Sb. ze dne 22. ledna 2016, umístění , žst.Lužná u Rak. stavědlo č.2, zakázka E211JVWB2A00</t>
  </si>
  <si>
    <t>Pol28</t>
  </si>
  <si>
    <t>kontrola a čištění spalinových cest dle zákona č. 133/1985 Sb. a vyhlášky č. 34/2016 Sb. ze dne 22. ledna 2016, umístění doprava, žst.Řevničov VB, zakázka E211JVU01SU2</t>
  </si>
  <si>
    <t>Pol29</t>
  </si>
  <si>
    <t>kontrola a čištění spalinových cest dle zákona č. 133/1985 Sb. a vyhlášky č. 34/2016 Sb. ze dne 22. ledna 2016, umístění , žst.Řevničov stavědlo č.1, zakázka E211JVUB1A00</t>
  </si>
  <si>
    <t>Pol30</t>
  </si>
  <si>
    <t>kontrola a čištění spalinových cest dle zákona č. 133/1985 Sb. a vyhlášky č. 34/2016 Sb. ze dne 22. ledna 2016, umístění , žst.Řevničov stavědlo č.2, zakázka E211JVUB2A00</t>
  </si>
  <si>
    <t>Pol32</t>
  </si>
  <si>
    <t>kontrola a čištění spalinových cest dle zákona č. 133/1985 Sb. a vyhlášky č. 34/2016 Sb. ze dne 22. ledna 2016, umístění , žst.Nové Strašecí stavědlo č.1, zakázka E211JVSB1A00</t>
  </si>
  <si>
    <t>Pol33</t>
  </si>
  <si>
    <t>kontrola a čištění spalinových cest dle zákona č. 133/1985 Sb. a vyhlášky č. 34/2016 Sb. ze dne 22. ledna 2016, umístění , žst.Nové Strašecí stavědlo č.2, zakázka E211JVSB2A00</t>
  </si>
  <si>
    <t>Pol34</t>
  </si>
  <si>
    <t>kontrola a čištění spalinových cest dle zákona č. 133/1985 Sb. a vyhlášky č. 34/2016 Sb. ze dne 22. ledna 2016, umístění turbo, žst.Kladno VB 251 1. patro útulek ZAP, zakázka V750JVK05SSA</t>
  </si>
  <si>
    <t>Pol35</t>
  </si>
  <si>
    <t>kontrola a čištění spalinových cest dle zákona č. 133/1985 Sb. a vyhlášky č. 34/2016 Sb. ze dne 22. ledna 2016, umístění kotelna, žst.Žst. Kladno výpravní budova, zakázka V750JVK04SSA</t>
  </si>
  <si>
    <t>Pol36</t>
  </si>
  <si>
    <t>kontrola a čištění spalinových cest dle zákona č. 133/1985 Sb. a vyhlášky č. 34/2016 Sb. ze dne 22. ledna 2016, umístění doprava, žst.Unhošť VB , zakázka E211JVH01SUB</t>
  </si>
  <si>
    <t>Pol37</t>
  </si>
  <si>
    <t>kontrola a čištění spalinových cest dle zákona č. 133/1985 Sb. a vyhlášky č. 34/2016 Sb. ze dne 22. ledna 2016, umístění Vančurová neb. Prostor přízemí, žst.Unhošť VB , zakázka E290JVH01SUB</t>
  </si>
  <si>
    <t>Pol38</t>
  </si>
  <si>
    <t>kontrola a čištění spalinových cest dle zákona č. 133/1985 Sb. a vyhlášky č. 34/2016 Sb. ze dne 22. ledna 2016, umístění šatna DK, žst.Noutonice VB, zakázka E211JRV01SUD</t>
  </si>
  <si>
    <t>Pol39</t>
  </si>
  <si>
    <t>kontrola a čištění spalinových cest dle zákona č. 133/1985 Sb. a vyhlášky č. 34/2016 Sb. ze dne 22. ledna 2016, umístění doprava - turbo, žst.Žst. Jeneč, zakázka V750JVF01SSF</t>
  </si>
  <si>
    <t>Pol40</t>
  </si>
  <si>
    <t>kontrola a čištění spalinových cest dle zákona č. 133/1985 Sb. a vyhlášky č. 34/2016 Sb. ze dne 22. ledna 2016, umístění koupelna PO - turbo, žst.Žst. Hostivice 93 přízemí, zakázka E211JVB01SS1</t>
  </si>
  <si>
    <t>Pol41</t>
  </si>
  <si>
    <t>kontrola a čištění spalinových cest dle zákona č. 133/1985 Sb. a vyhlášky č. 34/2016 Sb. ze dne 22. ledna 2016, umístění kotelna, žst.Žst. Hostivice 93 přízemí, zakázka V750JVB01SS1</t>
  </si>
  <si>
    <t>Pol42</t>
  </si>
  <si>
    <t>kontrola a čištění spalinových cest dle zákona č. 133/1985 Sb. a vyhlášky č. 34/2016 Sb. ze dne 22. ledna 2016, umístění Štěvichová neb.p., žst.Žst. Hostivice 93 2. patro, zakázka E290JVB01SS1</t>
  </si>
  <si>
    <t>Pol43</t>
  </si>
  <si>
    <t>kontrola a čištění spalinových cest dle zákona č. 133/1985 Sb. a vyhlášky č. 34/2016 Sb. ze dne 22. ledna 2016, umístění VB, žst.Žst. Rudná výpravní budova, zakázka E211JR401SQD</t>
  </si>
  <si>
    <t>Pol44</t>
  </si>
  <si>
    <t>kontrola a čištění spalinových cest dle zákona č. 133/1985 Sb. a vyhlášky č. 34/2016 Sb. ze dne 22. ledna 2016, umístění VB, žst.Žst. Brandýsek výpravní budova, zakázka E211JZ401STB</t>
  </si>
  <si>
    <t>Pol45</t>
  </si>
  <si>
    <t>kontrola a čištění spalinových cest dle zákona č. 133/1985 Sb. a vyhlášky č. 34/2016 Sb. ze dne 22. ledna 2016, umístění kotelna, žst.Žst. Kamenné Žerhovice, zakázka V750JVM01SSW</t>
  </si>
  <si>
    <t>Pol46</t>
  </si>
  <si>
    <t>kontrola a čištění spalinových cest dle zákona č. 133/1985 Sb. a vyhlášky č. 34/2016 Sb. ze dne 22. ledna 2016, umístění , žst.Kladno budova ST, zakázka V750Z4500113</t>
  </si>
  <si>
    <t>Pol47</t>
  </si>
  <si>
    <t>kontrola a čištění spalinových cest dle zákona č. 133/1985 Sb. a vyhlášky č. 34/2016 Sb. ze dne 22. ledna 2016, umístění VB, žst.Kladno město, zakázka V750JYZ01SAE</t>
  </si>
  <si>
    <t>Pol48</t>
  </si>
  <si>
    <t>kontrola a čištění spalinových cest dle zákona č. 133/1985 Sb. a vyhlášky č. 34/2016 Sb. ze dne 22. ledna 2016, umístění doprava, žst.Kladno Ostrovec VB  , zakázka E211JZ001STH</t>
  </si>
  <si>
    <t>Pol49</t>
  </si>
  <si>
    <t>kontrola a čištění spalinových cest dle zákona č. 133/1985 Sb. a vyhlášky č. 34/2016 Sb. ze dne 22. ledna 2016, umístění kotelna VB, žst.Stochov, zakázka V750JVP01SCA</t>
  </si>
  <si>
    <t>Pol50</t>
  </si>
  <si>
    <t>kontrola a čištění spalinových cest dle zákona č. 133/1985 Sb. a vyhlášky č. 34/2016 Sb. ze dne 22. ledna 2016, umístění doprava (kamna v dopravě), žst.Žst. Nučice, U nádraží 274, zakázka E211JR601SQG</t>
  </si>
  <si>
    <t>Pol51</t>
  </si>
  <si>
    <t>kontrola a čištění spalinových cest dle zákona č. 133/1985 Sb. a vyhlášky č. 34/2016 Sb. ze dne 22. ledna 2016, umístění , žst.Kladno Dubí stavědlo č.5, zakázka E211JZ2B2A00</t>
  </si>
  <si>
    <t>Pol52</t>
  </si>
  <si>
    <t>kontrola a čištění spalinových cest dle zákona č. 133/1985 Sb. a vyhlášky č. 34/2016 Sb. ze dne 22. ledna 2016, umístění , žst.Kladno SEE, zakázka V750Z4500114</t>
  </si>
  <si>
    <t>Pol53</t>
  </si>
  <si>
    <t>kontrola a čištění spalinových cest dle zákona č. 133/1985 Sb. a vyhlášky č. 34/2016 Sb. ze dne 22. ledna 2016, umístění , žst.Kladno stavědlo č.1, zakázka E211JVKB1A00</t>
  </si>
  <si>
    <t>Pol54</t>
  </si>
  <si>
    <t>kontrola a čištění spalinových cest dle zákona č. 133/1985 Sb. a vyhlášky č. 34/2016 Sb. ze dne 22. ledna 2016, umístění , žst.Kladno stavědlo č.3, zakázka E211JVKB3A00</t>
  </si>
  <si>
    <t>Pol55</t>
  </si>
  <si>
    <t>kontrola a čištění spalinových cest dle zákona č. 133/1985 Sb. a vyhlášky č. 34/2016 Sb. ze dne 22. ledna 2016, umístění , žst.Kladno SaZD (plyn), zakázka V750Z4500116</t>
  </si>
  <si>
    <t>Pol56</t>
  </si>
  <si>
    <t>kontrola a čištění spalinových cest dle zákona č. 133/1985 Sb. a vyhlášky č. 34/2016 Sb. ze dne 22. ledna 2016, umístění , žst.Hostivice stavědlo č.1, zakázka E211JVBB1A00</t>
  </si>
  <si>
    <t>Pol57</t>
  </si>
  <si>
    <t>kontrola a čištění spalinových cest dle zákona č. 133/1985 Sb. a vyhlášky č. 34/2016 Sb. ze dne 22. ledna 2016, umístění , žst.Hostivice stavědlo č.2, zakázka E211JVBB2A00</t>
  </si>
  <si>
    <t>Pol58</t>
  </si>
  <si>
    <t>kontrola a čištění spalinových cest dle zákona č. 133/1985 Sb. a vyhlášky č. 34/2016 Sb. ze dne 22. ledna 2016, umístění , žst.Hostivice odbočka Jeneček stavědlo, zakázka E211JVCB3A00</t>
  </si>
  <si>
    <t>Pol59</t>
  </si>
  <si>
    <t>kontrola a čištění spalinových cest dle zákona č. 133/1985 Sb. a vyhlášky č. 34/2016 Sb. ze dne 22. ledna 2016, umístění , žst.Jeneč stavědlo č.1, zakázka E211JVFB1A00</t>
  </si>
  <si>
    <t>Pol60</t>
  </si>
  <si>
    <t>kontrola a čištění spalinových cest dle zákona č. 133/1985 Sb. a vyhlášky č. 34/2016 Sb. ze dne 22. ledna 2016, umístění , žst.Jeneč stavědlo č.2, zakázka E211JVFB2A00</t>
  </si>
  <si>
    <t>Pol61</t>
  </si>
  <si>
    <t>kontrola a čištění spalinových cest dle zákona č. 133/1985 Sb. a vyhlášky č. 34/2016 Sb. ze dne 22. ledna 2016, umístění volné, žst.Kamenné Žehrovice stavědlo č.1, zakázka E211JVMB1A00</t>
  </si>
  <si>
    <t>Pol62</t>
  </si>
  <si>
    <t>kontrola a čištění spalinových cest dle zákona č. 133/1985 Sb. a vyhlášky č. 34/2016 Sb. ze dne 22. ledna 2016, umístění stavba občanské vybavenosti, žst.Libčice/Vltavou - budova RZZ (plyn), zakázka E211KDGB4A00</t>
  </si>
  <si>
    <t>Pol63</t>
  </si>
  <si>
    <t>kontrola a čištění spalinových cest dle zákona č. 133/1985 Sb. a vyhlášky č. 34/2016 Sb. ze dne 22. ledna 2016, umístění víceúčelová stavba, žst.Kralupy/Vltavou - TD č.p.34(plyn), zakázka E211KDJBYA00</t>
  </si>
  <si>
    <t>Pol64</t>
  </si>
  <si>
    <t>kontrola a čištění spalinových cest dle zákona č. 133/1985 Sb. a vyhlášky č. 34/2016 Sb. ze dne 22. ledna 2016, umístění jiná stavba, žst.Kralupy/Vltavou - dílny a kanc. TO, zakázka E211KDJBRA00</t>
  </si>
  <si>
    <t>Pol65</t>
  </si>
  <si>
    <t>kontrola a čištění spalinových cest dle zákona č. 133/1985 Sb. a vyhlášky č. 34/2016 Sb. ze dne 22. ledna 2016, umístění , žst.Libčice VB, zakázka V750KDG01SQ1</t>
  </si>
  <si>
    <t>Pol66</t>
  </si>
  <si>
    <t>kontrola a čištění spalinových cest dle zákona č. 133/1985 Sb. a vyhlášky č. 34/2016 Sb. ze dne 22. ledna 2016, umístění , žst.Roztoky - bud.RZZ(plyn), zakázka V750Z4500117</t>
  </si>
  <si>
    <t>Pol67</t>
  </si>
  <si>
    <t>kontrola a čištění spalinových cest dle zákona č. 133/1985 Sb. a vyhlášky č. 34/2016 Sb. ze dne 22. ledna 2016, umístění , žst.Roztoky u P., zakázka V750KDE01SPZ</t>
  </si>
  <si>
    <t>Pol68</t>
  </si>
  <si>
    <t>kontrola a čištění spalinových cest dle zákona č. 133/1985 Sb. a vyhlášky č. 34/2016 Sb. ze dne 22. ledna 2016, umístění , žst.Vraňany VB, zakázka V750KDP01SQ2</t>
  </si>
  <si>
    <t>Pol69</t>
  </si>
  <si>
    <t>kontrola a čištění spalinových cest dle zákona č. 133/1985 Sb. a vyhlášky č. 34/2016 Sb. ze dne 22. ledna 2016, umístění stavba pro dopravu, žst.Nelahozeves - budova RZZ (plyn), zakázka E211KDLB4A00</t>
  </si>
  <si>
    <t>Pol70</t>
  </si>
  <si>
    <t>kontrola a čištění spalinových cest dle zákona č. 133/1985 Sb. a vyhlášky č. 34/2016 Sb. ze dne 22. ledna 2016, umístění stavba pro dopravu, žst.Zlonice TO, zakázka E211JXFB4A00</t>
  </si>
  <si>
    <t>Pol71</t>
  </si>
  <si>
    <t>kontrola a čištění spalinových cest dle zákona č. 133/1985 Sb. a vyhlášky č. 34/2016 Sb. ze dne 22. ledna 2016, umístění zemědělská stavba, žst.Zlonice stavědlo č.1, zakázka E211JXFB1A00</t>
  </si>
  <si>
    <t>Pol72</t>
  </si>
  <si>
    <t>kontrola a čištění spalinových cest dle zákona č. 133/1985 Sb. a vyhlášky č. 34/2016 Sb. ze dne 22. ledna 2016, umístění zemědělská stavba, žst.Zlonice stavědlo č.2, zakázka E211JXFB2A00</t>
  </si>
  <si>
    <t>Pol73</t>
  </si>
  <si>
    <t>kontrola a čištění spalinových cest dle zákona č. 133/1985 Sb. a vyhlášky č. 34/2016 Sb. ze dne 22. ledna 2016, umístění nezapsáno na KN, žst.Zvoleněves stanoviště č.1, zakázka E211JX7B1A00</t>
  </si>
  <si>
    <t>Pol74</t>
  </si>
  <si>
    <t>kontrola a čištění spalinových cest dle zákona č. 133/1985 Sb. a vyhlášky č. 34/2016 Sb. ze dne 22. ledna 2016, umístění nezapsáno na KN, žst.Podlešín stavědlo č.2, zakázka E211JX9B2A00</t>
  </si>
  <si>
    <t>Pol75</t>
  </si>
  <si>
    <t>kontrola a čištění spalinových cest dle zákona č. 133/1985 Sb. a vyhlášky č. 34/2016 Sb. ze dne 22. ledna 2016, umístění stavba občanské vybavenosti, žst.Slaný hláska strojírna, zakázka E211JXDB1A00</t>
  </si>
  <si>
    <t>Pol76</t>
  </si>
  <si>
    <t>kontrola a čištění spalinových cest dle zákona č. 133/1985 Sb. a vyhlášky č. 34/2016 Sb. ze dne 22. ledna 2016, umístění p. Hoskovec neb.prost., žst.Podlešín VB, zakázka E290JX901SPE</t>
  </si>
  <si>
    <t>Pol77</t>
  </si>
  <si>
    <t>kontrola a čištění spalinových cest dle zákona č. 133/1985 Sb. a vyhlášky č. 34/2016 Sb. ze dne 22. ledna 2016, umístění , žst.Zlonice VB, zakázka V750JXF01SPH</t>
  </si>
  <si>
    <t>Pol78</t>
  </si>
  <si>
    <t>kontrola a čištění spalinových cest dle zákona č. 133/1985 Sb. a vyhlášky č. 34/2016 Sb. ze dne 22. ledna 2016, umístění , žst.Slaný VB, zakázka V750JXD01SPF</t>
  </si>
  <si>
    <t>Pol79</t>
  </si>
  <si>
    <t>kontrola a čištění spalinových cest dle zákona č. 133/1985 Sb. a vyhlášky č. 34/2016 Sb. ze dne 22. ledna 2016, umístění , žst.Klobuky v Č., zakázka V750JXH01SPI</t>
  </si>
  <si>
    <t>Pol80</t>
  </si>
  <si>
    <t>kontrola a čištění spalinových cest dle zákona č. 133/1985 Sb. a vyhlášky č. 34/2016 Sb. ze dne 22. ledna 2016, umístění , žst.Zoleněves VB, zakázka V750JX701SPD</t>
  </si>
  <si>
    <t>Pol81</t>
  </si>
  <si>
    <t>kontrola a čištění spalinových cest dle zákona č. 133/1985 Sb. a vyhlášky č. 34/2016 Sb. ze dne 22. ledna 2016, umístění , žst.Úžice VB, zakázka V750JYT01SPP</t>
  </si>
  <si>
    <t>Pol82</t>
  </si>
  <si>
    <t>kontrola a čištění spalinových cest dle zákona č. 133/1985 Sb. a vyhlášky č. 34/2016 Sb. ze dne 22. ledna 2016, umístění VB, žst.Hostomice neobsazeno neužívá se, zakázka E216K5L01S3D</t>
  </si>
  <si>
    <t>Pol83</t>
  </si>
  <si>
    <t>kontrola a čištění spalinových cest dle zákona č. 133/1985 Sb. a vyhlášky č. 34/2016 Sb. ze dne 22. ledna 2016, umístění čekárna, žst.Všeradice neobsazeno neužívá se, zakázka E218K5G01SWH</t>
  </si>
  <si>
    <t>Pol84</t>
  </si>
  <si>
    <t>kontrola a čištění spalinových cest dle zákona č. 133/1985 Sb. a vyhlášky č. 34/2016 Sb. ze dne 22. ledna 2016, umístění VB, žst.Liteň neobsazeno neužívá se, zakázka E216K5C01S3J</t>
  </si>
  <si>
    <t>Pol85</t>
  </si>
  <si>
    <t>kontrola a čištění spalinových cest dle zákona č. 133/1985 Sb. a vyhlášky č. 34/2016 Sb. ze dne 22. ledna 2016, umístění VB, žst.Libomyšl neobsazeno neužívá se, zakázka E216LKJ01S38</t>
  </si>
  <si>
    <t>Pol86</t>
  </si>
  <si>
    <t>kontrola a čištění spalinových cest dle zákona č. 133/1985 Sb. a vyhlášky č. 34/2016 Sb. ze dne 22. ledna 2016, umístění čekárna, žst.Libomyšl neobsazeno neužívá se, zakázka E218LKJ01SVX</t>
  </si>
  <si>
    <t>Pol87</t>
  </si>
  <si>
    <t>kontrola a čištění spalinových cest dle zákona č. 133/1985 Sb. a vyhlášky č. 34/2016 Sb. ze dne 22. ledna 2016, umístění VB , žst.Karlštejn 194 býv. Úschovna, zakázka E216JSR01SQS</t>
  </si>
  <si>
    <t>Pol88</t>
  </si>
  <si>
    <t>kontrola a čištění spalinových cest dle zákona č. 133/1985 Sb. a vyhlášky č. 34/2016 Sb. ze dne 22. ledna 2016, umístění , žst.Karlštejn 194. DK služ.část, žst. , zakázka V750JSR03SQS</t>
  </si>
  <si>
    <t>Pol89</t>
  </si>
  <si>
    <t>kontrola a čištění spalinových cest dle zákona č. 133/1985 Sb. a vyhlášky č. 34/2016 Sb. ze dne 22. ledna 2016, umístění , žst.Karlštejn stavědlo č. 2, zakázka E211JSRB3A00</t>
  </si>
  <si>
    <t>Pol90</t>
  </si>
  <si>
    <t>kontrola a čištění spalinových cest dle zákona č. 133/1985 Sb. a vyhlášky č. 34/2016 Sb. ze dne 22. ledna 2016, umístění restaurace Blahy Rt s.r.o., žst.Zadn Třebáň 35 neb. Prost., zakázka E290JSN01SQI</t>
  </si>
  <si>
    <t>Pol91</t>
  </si>
  <si>
    <t>kontrola a čištění spalinových cest dle zákona č. 133/1985 Sb. a vyhlášky č. 34/2016 Sb. ze dne 22. ledna 2016, umístění , žst.Zadní Třebáň 35.  služ.část DK, zakázka V750JSN04SQI</t>
  </si>
  <si>
    <t>Pol94</t>
  </si>
  <si>
    <t>kontrola a čištění spalinových cest dle zákona č. 133/1985 Sb. a vyhlášky č. 34/2016 Sb. ze dne 22. ledna 2016, umístění , žst.Řevnice, zakázka V750JSL03SQA</t>
  </si>
  <si>
    <t>188</t>
  </si>
  <si>
    <t>93</t>
  </si>
  <si>
    <t>Pol95</t>
  </si>
  <si>
    <t>kontrola a čištění spalinových cest dle zákona č. 133/1985 Sb. a vyhlášky č. 34/2016 Sb. ze dne 22. ledna 2016, umístění , žst.Řevnice č.p. 150. kultůrní míst., plyn, zakázka V750JSL04SQA</t>
  </si>
  <si>
    <t>190</t>
  </si>
  <si>
    <t>Pol96</t>
  </si>
  <si>
    <t>kontrola a čištění spalinových cest dle zákona č. 133/1985 Sb. a vyhlášky č. 34/2016 Sb. ze dne 22. ledna 2016, umístění , žst.Řevnice stavědlo č. 1, zakázka E211JSLB1A00</t>
  </si>
  <si>
    <t>192</t>
  </si>
  <si>
    <t>95</t>
  </si>
  <si>
    <t>Pol97</t>
  </si>
  <si>
    <t>kontrola a čištění spalinových cest dle zákona č. 133/1985 Sb. a vyhlášky č. 34/2016 Sb. ze dne 22. ledna 2016, umístění , žst.Řevnice stavědlo č. 2, zakázka E211JSLB3A00</t>
  </si>
  <si>
    <t>194</t>
  </si>
  <si>
    <t>Pol98</t>
  </si>
  <si>
    <t>kontrola a čištění spalinových cest dle zákona č. 133/1985 Sb. a vyhlášky č. 34/2016 Sb. ze dne 22. ledna 2016, umístění , žst.Dobřichovice DK, zakázka V750JSJ01SR5</t>
  </si>
  <si>
    <t>196</t>
  </si>
  <si>
    <t>97</t>
  </si>
  <si>
    <t>Pol99</t>
  </si>
  <si>
    <t>kontrola a čištění spalinových cest dle zákona č. 133/1985 Sb. a vyhlášky č. 34/2016 Sb. ze dne 22. ledna 2016, umístění , žst.Čísovice, zakázka V750K9W01SRA</t>
  </si>
  <si>
    <t>198</t>
  </si>
  <si>
    <t>Pol100</t>
  </si>
  <si>
    <t>kontrola a čištění spalinových cest dle zákona č. 133/1985 Sb. a vyhlášky č. 34/2016 Sb. ze dne 22. ledna 2016, umístění půda, žst.Příbram VB, zakázka V750LKB03SRX</t>
  </si>
  <si>
    <t>200</t>
  </si>
  <si>
    <t>99</t>
  </si>
  <si>
    <t>Pol100.1</t>
  </si>
  <si>
    <t>kontrola a čištění spalinových cest dle zákona č. 133/1985 Sb. a vyhlášky č. 34/2016 Sb. ze dne 22. ledna 2016, umístění restaurace, žst.Příbram VB, zakázka V750LKB03SRX</t>
  </si>
  <si>
    <t>-295024923</t>
  </si>
  <si>
    <t>Pol101</t>
  </si>
  <si>
    <t>kontrola a čištění spalinových cest dle zákona č. 133/1985 Sb. a vyhlášky č. 34/2016 Sb. ze dne 22. ledna 2016, umístění , žst.Přibram stavědlo č. 1, zakázka E211LKBB1A00</t>
  </si>
  <si>
    <t>202</t>
  </si>
  <si>
    <t>101</t>
  </si>
  <si>
    <t>Pol102</t>
  </si>
  <si>
    <t>kontrola a čištění spalinových cest dle zákona č. 133/1985 Sb. a vyhlášky č. 34/2016 Sb. ze dne 22. ledna 2016, umístění , žst.Březnice VB, zakázka nové</t>
  </si>
  <si>
    <t>204</t>
  </si>
  <si>
    <t>002.2 - Byty</t>
  </si>
  <si>
    <t>-1730970187</t>
  </si>
  <si>
    <t>Pol105</t>
  </si>
  <si>
    <t>kontrola a čištění spalinových cest dle zákona č. 133/1985 Sb. a vyhlášky č. 34/2016 Sb. ze dne 22. ledna 2016, umístění volný, žst.Krty str.domek č.p.56, zakázka V740Z4500A5D</t>
  </si>
  <si>
    <t>Pol106</t>
  </si>
  <si>
    <t>kontrola a čištění spalinových cest dle zákona č. 133/1985 Sb. a vyhlášky č. 34/2016 Sb. ze dne 22. ledna 2016, umístění volný, žst.Žst.Jesenice 2. NP byt, zakázka V740L3E01SSI</t>
  </si>
  <si>
    <t>Pol107</t>
  </si>
  <si>
    <t>kontrola a čištění spalinových cest dle zákona č. 133/1985 Sb. a vyhlášky č. 34/2016 Sb. ze dne 22. ledna 2016, umístění p.Šiková, žst.Senomaty byt, zakázka V740L3801S59</t>
  </si>
  <si>
    <t>Pol108</t>
  </si>
  <si>
    <t>kontrola a čištění spalinových cest dle zákona č. 133/1985 Sb. a vyhlášky č. 34/2016 Sb. ze dne 22. ledna 2016, umístění volný, žst.Senomaty byt, zakázka V740L3801S59</t>
  </si>
  <si>
    <t>Pol109</t>
  </si>
  <si>
    <t>kontrola a čištění spalinových cest dle zákona č. 133/1985 Sb. a vyhlášky č. 34/2016 Sb. ze dne 22. ledna 2016, umístění p. Dudičová, žst.Lubná byt, zakázka V740Z4500A5D</t>
  </si>
  <si>
    <t>Pol110</t>
  </si>
  <si>
    <t>kontrola a čištění spalinových cest dle zákona č. 133/1985 Sb. a vyhlášky č. 34/2016 Sb. ze dne 22. ledna 2016, umístění p. Kubínková, žst.Lašovice čp.41 strážní domek, zakázka V740Z4500A5D</t>
  </si>
  <si>
    <t>Pol111</t>
  </si>
  <si>
    <t>kontrola a čištění spalinových cest dle zákona č. 133/1985 Sb. a vyhlášky č. 34/2016 Sb. ze dne 22. ledna 2016, umístění p. Kučera, žst.Žst. Městečko u Křiv. Byt, zakázka V740Z4500A5D</t>
  </si>
  <si>
    <t>Pol112</t>
  </si>
  <si>
    <t>kontrola a čištění spalinových cest dle zákona č. 133/1985 Sb. a vyhlášky č. 34/2016 Sb. ze dne 22. ledna 2016, umístění volný, žst.Žst. Roztoky u Křivoklátu 2. NP, zakázka V740K2M01ST6</t>
  </si>
  <si>
    <t>Pol113</t>
  </si>
  <si>
    <t>kontrola a čištění spalinových cest dle zákona č. 133/1985 Sb. a vyhlášky č. 34/2016 Sb. ze dne 22. ledna 2016, umístění nepoužívá, žst.Žst. Roztoky u Křivoklátu 2. NP, zakázka V740K2M01ST6</t>
  </si>
  <si>
    <t>Pol114</t>
  </si>
  <si>
    <t>kontrola a čištění spalinových cest dle zákona č. 133/1985 Sb. a vyhlášky č. 34/2016 Sb. ze dne 22. ledna 2016, umístění byt volný, žst.Zbečno VB  , zakázka V740K2K01ST1</t>
  </si>
  <si>
    <t>Pol115</t>
  </si>
  <si>
    <t>kontrola a čištění spalinových cest dle zákona č. 133/1985 Sb. a vyhlášky č. 34/2016 Sb. ze dne 22. ledna 2016, umístění volný, žst.Žst. Hýskov 2. NP byt, zakázka V740K2F01SSX</t>
  </si>
  <si>
    <t>Pol116</t>
  </si>
  <si>
    <t>kontrola a čištění spalinových cest dle zákona č. 133/1985 Sb. a vyhlášky č. 34/2016 Sb. ze dne 22. ledna 2016, umístění nepoužívá, žst.Žst. Hýskov 2. NP byt, zakázka V740K2F01SSX</t>
  </si>
  <si>
    <t>Pol117</t>
  </si>
  <si>
    <t>kontrola a čištění spalinových cest dle zákona č. 133/1985 Sb. a vyhlášky č. 34/2016 Sb. ze dne 22. ledna 2016, umístění p. Posavád, žst.Žst. Nižbor 2. NP byt, zakázka V740K2H01SSY</t>
  </si>
  <si>
    <t>Pol118</t>
  </si>
  <si>
    <t>kontrola a čištění spalinových cest dle zákona č. 133/1985 Sb. a vyhlášky č. 34/2016 Sb. ze dne 22. ledna 2016, umístění p. Hořejší, žst.Žst. Nižbor 114 byt, zakázka V740K2H01SSY</t>
  </si>
  <si>
    <t>Pol119</t>
  </si>
  <si>
    <t>kontrola a čištění spalinových cest dle zákona č. 133/1985 Sb. a vyhlášky č. 34/2016 Sb. ze dne 22. ledna 2016, umístění Vávra, žst.Nižbor str. d. č. 115 - Rek. Vávra, zakázka V740Z4500A50</t>
  </si>
  <si>
    <t>Pol120</t>
  </si>
  <si>
    <t>kontrola a čištění spalinových cest dle zákona č. 133/1985 Sb. a vyhlášky č. 34/2016 Sb. ze dne 22. ledna 2016, umístění nepoužívá, žst.Nižbor str. d. č. 115, zakázka V740Z4500A50</t>
  </si>
  <si>
    <t>Pol121</t>
  </si>
  <si>
    <t>kontrola a čištění spalinových cest dle zákona č. 133/1985 Sb. a vyhlášky č. 34/2016 Sb. ze dne 22. ledna 2016, umístění Kohout, žst.Strádonice str. d. č. 72, zakázka V740Z4500A4K</t>
  </si>
  <si>
    <t>Pol122</t>
  </si>
  <si>
    <t>kontrola a čištění spalinových cest dle zákona č. 133/1985 Sb. a vyhlášky č. 34/2016 Sb. ze dne 22. ledna 2016, umístění Čermák, žst.Račice nad Ber, č.33, zakázka V740Z4500A51</t>
  </si>
  <si>
    <t>Pol123</t>
  </si>
  <si>
    <t>kontrola a čištění spalinových cest dle zákona č. 133/1985 Sb. a vyhlášky č. 34/2016 Sb. ze dne 22. ledna 2016, umístění volný, žst.Žst. Chrášťany přízemí byt, zakázka V740JY501STS</t>
  </si>
  <si>
    <t>Pol124</t>
  </si>
  <si>
    <t>kontrola a čištění spalinových cest dle zákona č. 133/1985 Sb. a vyhlášky č. 34/2016 Sb. ze dne 22. ledna 2016, umístění sklep p. Kopač, žst.Žst. Chrášťany 2. NP byt, zakázka V740JY501STS</t>
  </si>
  <si>
    <t>Pol125</t>
  </si>
  <si>
    <t>kontrola a čištění spalinových cest dle zákona č. 133/1985 Sb. a vyhlášky č. 34/2016 Sb. ze dne 22. ledna 2016, umístění sklep p. Palivec, žst.Žst. Svojetín 2. NP byt, zakázka V740JY901STU</t>
  </si>
  <si>
    <t>Pol126</t>
  </si>
  <si>
    <t>kontrola a čištění spalinových cest dle zákona č. 133/1985 Sb. a vyhlášky č. 34/2016 Sb. ze dne 22. ledna 2016, umístění volný, žst.Kounov byt, zakázka V740JYA01S2H</t>
  </si>
  <si>
    <t>Pol127</t>
  </si>
  <si>
    <t>kontrola a čištění spalinových cest dle zákona č. 133/1985 Sb. a vyhlášky č. 34/2016 Sb. ze dne 22. ledna 2016, umístění sklep. Hájek, žst.Žst. Mutějovice 2. NP byt, zakázka V740JYD03STV</t>
  </si>
  <si>
    <t>Pol128</t>
  </si>
  <si>
    <t>kontrola a čištění spalinových cest dle zákona č. 133/1985 Sb. a vyhlášky č. 34/2016 Sb. ze dne 22. ledna 2016, umístění p. Hollar, žst.Žst. Milostín 2. NP byt, zakázka V740JVZ01SU5</t>
  </si>
  <si>
    <t>Pol129</t>
  </si>
  <si>
    <t>kontrola a čištění spalinových cest dle zákona č. 133/1985 Sb. a vyhlášky č. 34/2016 Sb. ze dne 22. ledna 2016, umístění volný, žst.žst. Milostín VB , zakázka V740JVZ01SU5</t>
  </si>
  <si>
    <t>Pol130</t>
  </si>
  <si>
    <t>kontrola a čištění spalinových cest dle zákona č. 133/1985 Sb. a vyhlášky č. 34/2016 Sb. ze dne 22. ledna 2016, umístění volný, žst.Žst. Krupá přízemí byt, zakázka 740JVY01SU4</t>
  </si>
  <si>
    <t>Pol131</t>
  </si>
  <si>
    <t>kontrola a čištění spalinových cest dle zákona č. 133/1985 Sb. a vyhlášky č. 34/2016 Sb. ze dne 22. ledna 2016, umístění volný, žst.Žst. Krupá 1.patro byt, zakázka 740JVY01SU4</t>
  </si>
  <si>
    <t>Pol132</t>
  </si>
  <si>
    <t>kontrola a čištění spalinových cest dle zákona č. 133/1985 Sb. a vyhlášky č. 34/2016 Sb. ze dne 22. ledna 2016, umístění Sirový, žst.Krupá str.domek č.p.87, zakázka V740Z4500A49</t>
  </si>
  <si>
    <t>Pol133</t>
  </si>
  <si>
    <t>kontrola a čištění spalinových cest dle zákona č. 133/1985 Sb. a vyhlášky č. 34/2016 Sb. ze dne 22. ledna 2016, umístění volný, žst.Krupá str.domek č.p.90, zakázka V740Z4500A4A</t>
  </si>
  <si>
    <t>Pol134</t>
  </si>
  <si>
    <t>kontrola a čištění spalinových cest dle zákona č. 133/1985 Sb. a vyhlášky č. 34/2016 Sb. ze dne 22. ledna 2016, umístění p. Chytrá, žst.Žst. Lužná u Rakovníka 2. NP byt, zakázka V740JVW01SU3</t>
  </si>
  <si>
    <t>Pol135</t>
  </si>
  <si>
    <t>kontrola a čištění spalinových cest dle zákona č. 133/1985 Sb. a vyhlášky č. 34/2016 Sb. ze dne 22. ledna 2016, umístění p. Pirklová, žst.Žst. Lužná u Rakovníka 3. NP byt, zakázka V740JVW01SU3</t>
  </si>
  <si>
    <t>Pol136</t>
  </si>
  <si>
    <t>kontrola a čištění spalinových cest dle zákona č. 133/1985 Sb. a vyhlášky č. 34/2016 Sb. ze dne 22. ledna 2016, umístění volný, žst.Žst. Lužná u Rakovníka 2. NP byt, zakázka V740JVW01SU3</t>
  </si>
  <si>
    <t>Pol137</t>
  </si>
  <si>
    <t>kontrola a čištění spalinových cest dle zákona č. 133/1985 Sb. a vyhlášky č. 34/2016 Sb. ze dne 22. ledna 2016, umístění volný, žst.Žst. Lužná u Rakovníka 3. NP byt, zakázka V740JVW01SU3</t>
  </si>
  <si>
    <t>Pol138</t>
  </si>
  <si>
    <t>kontrola a čištění spalinových cest dle zákona č. 133/1985 Sb. a vyhlášky č. 34/2016 Sb. ze dne 22. ledna 2016, umístění volný, žst.Lužná str.domek č.244,čp.473 (čp.141), zakázka V740Z4500A65</t>
  </si>
  <si>
    <t>Pol139</t>
  </si>
  <si>
    <t>kontrola a čištění spalinových cest dle zákona č. 133/1985 Sb. a vyhlášky č. 34/2016 Sb. ze dne 22. ledna 2016, umístění p. Valná, žst.Žst. Řevničov přízemí  byt, zakázka V740JVU01SU2</t>
  </si>
  <si>
    <t>Pol140</t>
  </si>
  <si>
    <t>kontrola a čištění spalinových cest dle zákona č. 133/1985 Sb. a vyhlášky č. 34/2016 Sb. ze dne 22. ledna 2016, umístění nepoužívá, žst.Žst. Řevničov přízemí  byt, zakázka V740JVU01SU2</t>
  </si>
  <si>
    <t>Pol141</t>
  </si>
  <si>
    <t>kontrola a čištění spalinových cest dle zákona č. 133/1985 Sb. a vyhlášky č. 34/2016 Sb. ze dne 22. ledna 2016, umístění volný, žst.Žst. Řevničov 1.NP byt, zakázka V740JVU01SU2</t>
  </si>
  <si>
    <t>Pol142</t>
  </si>
  <si>
    <t>kontrola a čištění spalinových cest dle zákona č. 133/1985 Sb. a vyhlášky č. 34/2016 Sb. ze dne 22. ledna 2016, umístění volný, žst.Žst. Řevničov 1. NP byt, zakázka V740JVU01SU2</t>
  </si>
  <si>
    <t>Pol143</t>
  </si>
  <si>
    <t>kontrola a čištění spalinových cest dle zákona č. 133/1985 Sb. a vyhlášky č. 34/2016 Sb. ze dne 22. ledna 2016, umístění byt 1.p. volný, žst.Žst. Nové Strašecí výpravní budova, zakázka 740JVS01ST4</t>
  </si>
  <si>
    <t>Pol144</t>
  </si>
  <si>
    <t>kontrola a čištění spalinových cest dle zákona č. 133/1985 Sb. a vyhlášky č. 34/2016 Sb. ze dne 22. ledna 2016, umístění byt přízemí volný, žst.Žst. Nové Strašecí výpravní budova, zakázka 740JVS01ST4</t>
  </si>
  <si>
    <t>Pol145</t>
  </si>
  <si>
    <t>kontrola a čištění spalinových cest dle zákona č. 133/1985 Sb. a vyhlášky č. 34/2016 Sb. ze dne 22. ledna 2016, umístění byt Karásek, žst.Žst. Kladno Ostrovec 1. patro, zakázka V740JZ001STH</t>
  </si>
  <si>
    <t>Pol146</t>
  </si>
  <si>
    <t>kontrola a čištění spalinových cest dle zákona č. 133/1985 Sb. a vyhlášky č. 34/2016 Sb. ze dne 22. ledna 2016, umístění volný, žst.Žst. Kladno Ostrovec , zakázka V740JZ001STH</t>
  </si>
  <si>
    <t>Pol147</t>
  </si>
  <si>
    <t>kontrola a čištění spalinových cest dle zákona č. 133/1985 Sb. a vyhlášky č. 34/2016 Sb. ze dne 22. ledna 2016, umístění byt Věchetová Vladislava, žst.Žst. Jeneč 1. patro, zakázka V740JVF01SSF</t>
  </si>
  <si>
    <t>Pol148</t>
  </si>
  <si>
    <t>kontrola a čištění spalinových cest dle zákona č. 133/1985 Sb. a vyhlášky č. 34/2016 Sb. ze dne 22. ledna 2016, umístění byt Kottová Veronika, žst.Žst. Jeneč přízemí, zakázka V740JVF01SSF</t>
  </si>
  <si>
    <t>Pol149</t>
  </si>
  <si>
    <t>kontrola a čištění spalinových cest dle zákona č. 133/1985 Sb. a vyhlášky č. 34/2016 Sb. ze dne 22. ledna 2016, umístění byt Vymazal, žst.Žst Brandýsek 1. Patro, zakázka V740JZ401STB</t>
  </si>
  <si>
    <t>Pol150</t>
  </si>
  <si>
    <t>kontrola a čištění spalinových cest dle zákona č. 133/1985 Sb. a vyhlášky č. 34/2016 Sb. ze dne 22. ledna 2016, umístění byt Kašparová, žst.Žst. Noutonice 1. patro, zakázka V740JRV01SUD</t>
  </si>
  <si>
    <t>Pol151</t>
  </si>
  <si>
    <t>kontrola a čištění spalinových cest dle zákona č. 133/1985 Sb. a vyhlášky č. 34/2016 Sb. ze dne 22. ledna 2016, umístění byt Kolářová, žst.Žst. Hostivice 93 1. patro, zakázka V740JVB01SS1</t>
  </si>
  <si>
    <t>Pol152</t>
  </si>
  <si>
    <t>kontrola a čištění spalinových cest dle zákona č. 133/1985 Sb. a vyhlášky č. 34/2016 Sb. ze dne 22. ledna 2016, umístění byt Suchomel, žst.Žst. Hostivice 93 1. patro, zakázka V740JVB01SS1</t>
  </si>
  <si>
    <t>Pol153</t>
  </si>
  <si>
    <t>kontrola a čištění spalinových cest dle zákona č. 133/1985 Sb. a vyhlášky č. 34/2016 Sb. ze dne 22. ledna 2016, umístění byt Caplová, žst.Žst. Hostivice 93 2. patro, zakázka V740JVB01SS1</t>
  </si>
  <si>
    <t>Pol154</t>
  </si>
  <si>
    <t>kontrola a čištění spalinových cest dle zákona č. 133/1985 Sb. a vyhlášky č. 34/2016 Sb. ze dne 22. ledna 2016, umístění byt Virčík, žst.Žst. Rudná 70/4 výpravní budova , zakázka V740JR401SQD</t>
  </si>
  <si>
    <t>Pol155</t>
  </si>
  <si>
    <t>kontrola a čištění spalinových cest dle zákona č. 133/1985 Sb. a vyhlášky č. 34/2016 Sb. ze dne 22. ledna 2016, umístění byt Polák, žst.Žst. Nučice, U nádraží 274, zakázka V740JR601SQG</t>
  </si>
  <si>
    <t>Pol598</t>
  </si>
  <si>
    <t>kontrola a čištění spalinových cest dle zákona č. 133/1985 Sb. a vyhlášky č. 34/2016 Sb. ze dne 22. ledna 2016, umístění kotelna byty, žst.Žst. Loděnice u Ber. VB č. p. 78, zakázka V750JR801SQP</t>
  </si>
  <si>
    <t>Pol599</t>
  </si>
  <si>
    <t>kontrola a čištění spalinových cest dle zákona č. 133/1985 Sb. a vyhlášky č. 34/2016 Sb. ze dne 22. ledna 2016, umístění kotelna byt Antoš, žst.Stochov, zakázka V750JVP03SCA</t>
  </si>
  <si>
    <t>Pol600</t>
  </si>
  <si>
    <t>kontrola a čištění spalinových cest dle zákona č. 133/1985 Sb. a vyhlášky č. 34/2016 Sb. ze dne 22. ledna 2016, umístění p.Čukarski, žst.Zákolany byt, zakázka V740JZ501SC0</t>
  </si>
  <si>
    <t>Pol601</t>
  </si>
  <si>
    <t>kontrola a čištění spalinových cest dle zákona č. 133/1985 Sb. a vyhlášky č. 34/2016 Sb. ze dne 22. ledna 2016, umístění p. Blahovcová, žst.Zákolany byt, zakázka V740JZ501SC0</t>
  </si>
  <si>
    <t>Pol602</t>
  </si>
  <si>
    <t>kontrola a čištění spalinových cest dle zákona č. 133/1985 Sb. a vyhlášky č. 34/2016 Sb. ze dne 22. ledna 2016, umístění p. Novák, žst.Zákolany byt, zakázka V740JZ501SC0</t>
  </si>
  <si>
    <t>Pol603</t>
  </si>
  <si>
    <t>kontrola a čištění spalinových cest dle zákona č. 133/1985 Sb. a vyhlášky č. 34/2016 Sb. ze dne 22. ledna 2016, umístění p. Petráková, žst.Kladno Švermov str.domek č.p.767, zakázka V740Z4500AB0</t>
  </si>
  <si>
    <t>Pol604</t>
  </si>
  <si>
    <t>kontrola a čištění spalinových cest dle zákona č. 133/1985 Sb. a vyhlášky č. 34/2016 Sb. ze dne 22. ledna 2016, umístění p. Štíbr, žst.Kladno str.domek č.p.764, zakázka V740Z4500AAK</t>
  </si>
  <si>
    <t>Pol605</t>
  </si>
  <si>
    <t>kontrola a čištění spalinových cest dle zákona č. 133/1985 Sb. a vyhlášky č. 34/2016 Sb. ze dne 22. ledna 2016, umístění p. Šperka, žst.Unhošť str.domek č.p.23 -, zakázka V740Z4500ABD</t>
  </si>
  <si>
    <t>Pol606</t>
  </si>
  <si>
    <t>kontrola a čištění spalinových cest dle zákona č. 133/1985 Sb. a vyhlášky č. 34/2016 Sb. ze dne 22. ledna 2016, umístění p. Vicenec , žst.Středokluky str.domek č.p.56, zakázka V740Z4500AKE</t>
  </si>
  <si>
    <t>Pol607</t>
  </si>
  <si>
    <t>kontrola a čištění spalinových cest dle zákona č. 133/1985 Sb. a vyhlášky č. 34/2016 Sb. ze dne 22. ledna 2016, umístění p. Čermák, žst.Noutonice str.domek č.p.26, zakázka V740Z4500AKF</t>
  </si>
  <si>
    <t>Pol608</t>
  </si>
  <si>
    <t>kontrola a čištění spalinových cest dle zákona č. 133/1985 Sb. a vyhlášky č. 34/2016 Sb. ze dne 22. ledna 2016, umístění p. Králová, žst.Nučice str. d. č. 90, zakázka V740Z4500A82</t>
  </si>
  <si>
    <t>Pol609</t>
  </si>
  <si>
    <t>kontrola a čištění spalinových cest dle zákona č. 133/1985 Sb. a vyhlášky č. 34/2016 Sb. ze dne 22. ledna 2016, umístění p. Kolářová, žst.Hostivice str.domek č.p.92 - rekreační, zakázka V740Z4500AB3</t>
  </si>
  <si>
    <t>Pol610</t>
  </si>
  <si>
    <t>kontrola a čištění spalinových cest dle zákona č. 133/1985 Sb. a vyhlášky č. 34/2016 Sb. ze dne 22. ledna 2016, umístění p. Suchá, žst.Hostivice str.domek č.p.16/967, zakázka V740Z4500AB4</t>
  </si>
  <si>
    <t>Pol611</t>
  </si>
  <si>
    <t>kontrola a čištění spalinových cest dle zákona č. 133/1985 Sb. a vyhlášky č. 34/2016 Sb. ze dne 22. ledna 2016, umístění p. Hančko, žst.Jeneč str.domek č.p.102, zakázka V740Z4500AB7</t>
  </si>
  <si>
    <t>Pol612</t>
  </si>
  <si>
    <t>kontrola a čištění spalinových cest dle zákona č. 133/1985 Sb. a vyhlášky č. 34/2016 Sb. ze dne 22. ledna 2016, umístění p. Boušová, žst.Jeneč str.domek č.p.116/5 -rekreační, zakázka V740Z4500AB8</t>
  </si>
  <si>
    <t>Pol613</t>
  </si>
  <si>
    <t>kontrola a čištění spalinových cest dle zákona č. 133/1985 Sb. a vyhlášky č. 34/2016 Sb. ze dne 22. ledna 2016, umístění p. Kuklíková, žst.Zbuzany - strážní domek čp. 33, zakázka V740Z4500AAA</t>
  </si>
  <si>
    <t>Pol614</t>
  </si>
  <si>
    <t>kontrola a čištění spalinových cest dle zákona č. 133/1985 Sb. a vyhlášky č. 34/2016 Sb. ze dne 22. ledna 2016, umístění volný, žst.Koleč str.domek č.p.20, zakázka V740Z4500AC2</t>
  </si>
  <si>
    <t>Pol615</t>
  </si>
  <si>
    <t>kontrola a čištění spalinových cest dle zákona č. 133/1985 Sb. a vyhlášky č. 34/2016 Sb. ze dne 22. ledna 2016, umístění volný, žst.Olovnice str.domek č.p.110/31, zakázka V740Z4500A7K</t>
  </si>
  <si>
    <t>Pol616</t>
  </si>
  <si>
    <t>kontrola a čištění spalinových cest dle zákona č. 133/1985 Sb. a vyhlášky č. 34/2016 Sb. ze dne 22. ledna 2016, umístění p. Boháč, žst.Velvary Chržínská č.p.265, zakázka V740Z4500AKV</t>
  </si>
  <si>
    <t>Pol617</t>
  </si>
  <si>
    <t>kontrola a čištění spalinových cest dle zákona č. 133/1985 Sb. a vyhlášky č. 34/2016 Sb. ze dne 22. ledna 2016, umístění p. Cibulka Roman, žst.Roztoky u Prahy str.domek č.p.87, zakázka V740Z4500AJD</t>
  </si>
  <si>
    <t>Pol618</t>
  </si>
  <si>
    <t>kontrola a čištění spalinových cest dle zákona č. 133/1985 Sb. a vyhlášky č. 34/2016 Sb. ze dne 22. ledna 2016, umístění volný, žst.Roztoky u Prahy str.domek č.p.84 u zdymadel, zakázka V740Z4500AJE</t>
  </si>
  <si>
    <t>Pol619</t>
  </si>
  <si>
    <t>kontrola a čištění spalinových cest dle zákona č. 133/1985 Sb. a vyhlášky č. 34/2016 Sb. ze dne 22. ledna 2016, umístění volný, žst.Žst. Kralupy nad VLT. Předměstí str.d. č.p. 115, zakázka V740Z4500AJJ</t>
  </si>
  <si>
    <t>Pol620</t>
  </si>
  <si>
    <t>kontrola a čištění spalinových cest dle zákona č. 133/1985 Sb. a vyhlášky č. 34/2016 Sb. ze dne 22. ledna 2016, umístění volný 1p., žst.Kralupy předm.-VB.čp.125 , zakázka V740JX301SPA</t>
  </si>
  <si>
    <t>Pol621</t>
  </si>
  <si>
    <t>kontrola a čištění spalinových cest dle zákona č. 133/1985 Sb. a vyhlášky č. 34/2016 Sb. ze dne 22. ledna 2016, umístění p. Stach , žst.Straškov Horní Bříza str.domek č.p.90, zakázka V740Z4500ACE</t>
  </si>
  <si>
    <t>Pol622</t>
  </si>
  <si>
    <t>kontrola a čištění spalinových cest dle zákona č. 133/1985 Sb. a vyhlášky č. 34/2016 Sb. ze dne 22. ledna 2016, umístění p. Bartošová, žst.Třebusice-str.dom. čp.36 (rekreace), zakázka V740Z4500AL1</t>
  </si>
  <si>
    <t>Pol623</t>
  </si>
  <si>
    <t>kontrola a čištění spalinových cest dle zákona č. 133/1985 Sb. a vyhlášky č. 34/2016 Sb. ze dne 22. ledna 2016, umístění p. Feniková, žst.Nelahozeves-Podbořany  - str.domek č.p.17, zakázka V740Z4500A77</t>
  </si>
  <si>
    <t>Pol624</t>
  </si>
  <si>
    <t>kontrola a čištění spalinových cest dle zákona č. 133/1985 Sb. a vyhlášky č. 34/2016 Sb. ze dne 22. ledna 2016, umístění p. Pavelková, žst.Nelahozeves str.domek č.p.50, zakázka V740Z4500A76</t>
  </si>
  <si>
    <t>Pol625</t>
  </si>
  <si>
    <t>kontrola a čištění spalinových cest dle zákona č. 133/1985 Sb. a vyhlášky č. 34/2016 Sb. ze dne 22. ledna 2016, umístění volný, žst.Zlonice str.domek č.p.159, zakázka V740Z4500AGC</t>
  </si>
  <si>
    <t>Pol626</t>
  </si>
  <si>
    <t>kontrola a čištění spalinových cest dle zákona č. 133/1985 Sb. a vyhlášky č. 34/2016 Sb. ze dne 22. ledna 2016, umístění volný, žst.Zlonice Lisovice str.domek č.p.19, zakázka V740Z4500AGB</t>
  </si>
  <si>
    <t>Pol627</t>
  </si>
  <si>
    <t>kontrola a čištění spalinových cest dle zákona č. 133/1985 Sb. a vyhlášky č. 34/2016 Sb. ze dne 22. ledna 2016, umístění p. Demeter, žst.Tmáň byt, zakázka V740KL001SCH</t>
  </si>
  <si>
    <t>Pol628</t>
  </si>
  <si>
    <t>kontrola a čištění spalinových cest dle zákona č. 133/1985 Sb. a vyhlášky č. 34/2016 Sb. ze dne 22. ledna 2016, umístění Kónya, žst.Koleč byt, zakázka V740JRW01SKB</t>
  </si>
  <si>
    <t>Pol629</t>
  </si>
  <si>
    <t>kontrola a čištění spalinových cest dle zákona č. 133/1985 Sb. a vyhlášky č. 34/2016 Sb. ze dne 22. ledna 2016, umístění Horvát, žst.Koleč byt, zakázka V740JRW01SKB</t>
  </si>
  <si>
    <t>184</t>
  </si>
  <si>
    <t>Pol630</t>
  </si>
  <si>
    <t>kontrola a čištění spalinových cest dle zákona č. 133/1985 Sb. a vyhlášky č. 34/2016 Sb. ze dne 22. ledna 2016, umístění volný 2.p., žst.Klobuky v Č., zakázka V740JXH01SPI</t>
  </si>
  <si>
    <t>186</t>
  </si>
  <si>
    <t>Pol631</t>
  </si>
  <si>
    <t>kontrola a čištění spalinových cest dle zákona č. 133/1985 Sb. a vyhlášky č. 34/2016 Sb. ze dne 22. ledna 2016, umístění byt 1. p., Pernišová, žst.Klobuky v Č., zakázka V740JXH01SPI</t>
  </si>
  <si>
    <t>Pol632</t>
  </si>
  <si>
    <t>kontrola a čištění spalinových cest dle zákona č. 133/1985 Sb. a vyhlášky č. 34/2016 Sb. ze dne 22. ledna 2016, umístění byt 1. p., Vlková, žst.Klobuky v Č., zakázka V740JXH01SPI</t>
  </si>
  <si>
    <t>Pol633</t>
  </si>
  <si>
    <t>kontrola a čištění spalinových cest dle zákona č. 133/1985 Sb. a vyhlášky č. 34/2016 Sb. ze dne 22. ledna 2016, umístění Ballöková, žst.Zlonice VB, zakázka V740JXF01SPH</t>
  </si>
  <si>
    <t>Pol634</t>
  </si>
  <si>
    <t>kontrola a čištění spalinových cest dle zákona č. 133/1985 Sb. a vyhlášky č. 34/2016 Sb. ze dne 22. ledna 2016, umístění volný 1.p., žst.Zvoleněves VB, zakázka V740JX701SPD</t>
  </si>
  <si>
    <t>Pol635</t>
  </si>
  <si>
    <t>kontrola a čištění spalinových cest dle zákona č. 133/1985 Sb. a vyhlášky č. 34/2016 Sb. ze dne 22. ledna 2016, umístění byt 1. p., Králová, žst.Zvoleněves VB, zakázka V740JX701SPD</t>
  </si>
  <si>
    <t>103</t>
  </si>
  <si>
    <t>Pol636</t>
  </si>
  <si>
    <t>kontrola a čištění spalinových cest dle zákona č. 133/1985 Sb. a vyhlášky č. 34/2016 Sb. ze dne 22. ledna 2016, umístění byt 1. p. , Balada, žst.Libčice n/Vl VB, zakázka V740KDG01SQ1</t>
  </si>
  <si>
    <t>Pol637</t>
  </si>
  <si>
    <t>kontrola a čištění spalinových cest dle zákona č. 133/1985 Sb. a vyhlášky č. 34/2016 Sb. ze dne 22. ledna 2016, umístění byt 1. p., Kratochvíl, žst.Libčice n/Vl VB, zakázka V740KDG01SQ1</t>
  </si>
  <si>
    <t>206</t>
  </si>
  <si>
    <t>105</t>
  </si>
  <si>
    <t>Pol638</t>
  </si>
  <si>
    <t>kontrola a čištění spalinových cest dle zákona č. 133/1985 Sb. a vyhlášky č. 34/2016 Sb. ze dne 22. ledna 2016, umístění volný 1.p., žst.Libčice n/Vl VB, zakázka V740KDG01SQ1</t>
  </si>
  <si>
    <t>208</t>
  </si>
  <si>
    <t>Pol639</t>
  </si>
  <si>
    <t>kontrola a čištění spalinových cest dle zákona č. 133/1985 Sb. a vyhlášky č. 34/2016 Sb. ze dne 22. ledna 2016, umístění volný, žst.Žst. Podlešín 97 přízemí, zakázka V740JX901SPE</t>
  </si>
  <si>
    <t>210</t>
  </si>
  <si>
    <t>107</t>
  </si>
  <si>
    <t>Pol640</t>
  </si>
  <si>
    <t>kontrola a čištění spalinových cest dle zákona č. 133/1985 Sb. a vyhlášky č. 34/2016 Sb. ze dne 22. ledna 2016, umístění volný, žst.Žst. Podlešín 97 1.p, zakázka V740JX901SPE</t>
  </si>
  <si>
    <t>212</t>
  </si>
  <si>
    <t>Pol641</t>
  </si>
  <si>
    <t>kontrola a čištění spalinových cest dle zákona č. 133/1985 Sb. a vyhlášky č. 34/2016 Sb. ze dne 22. ledna 2016, umístění volný, žst.Žst. Podlešín 97 2.p, zakázka V740JX901SPE</t>
  </si>
  <si>
    <t>214</t>
  </si>
  <si>
    <t>109</t>
  </si>
  <si>
    <t>Pol642</t>
  </si>
  <si>
    <t>kontrola a čištění spalinových cest dle zákona č. 133/1985 Sb. a vyhlášky č. 34/2016 Sb. ze dne 22. ledna 2016, umístění volný, žst.Žst. Podlešín 97, zakázka V740JX901SPE</t>
  </si>
  <si>
    <t>216</t>
  </si>
  <si>
    <t>218</t>
  </si>
  <si>
    <t>111</t>
  </si>
  <si>
    <t>220</t>
  </si>
  <si>
    <t>Pol643</t>
  </si>
  <si>
    <t>kontrola a čištění spalinových cest dle zákona č. 133/1985 Sb. a vyhlášky č. 34/2016 Sb. ze dne 22. ledna 2016, umístění byt p. Jílková, žst.Žst. Roztoky u Prahy 1. patro, zakázka V740KDE01SPZ</t>
  </si>
  <si>
    <t>222</t>
  </si>
  <si>
    <t>113</t>
  </si>
  <si>
    <t>Pol644</t>
  </si>
  <si>
    <t>kontrola a čištění spalinových cest dle zákona č. 133/1985 Sb. a vyhlášky č. 34/2016 Sb. ze dne 22. ledna 2016, umístění volný, žst.Žst Roztoky u Prahy 1. patro, zakázka V740KDE01SPZ</t>
  </si>
  <si>
    <t>224</t>
  </si>
  <si>
    <t>Pol645</t>
  </si>
  <si>
    <t>kontrola a čištění spalinových cest dle zákona č. 133/1985 Sb. a vyhlášky č. 34/2016 Sb. ze dne 22. ledna 2016, umístění p. Plas, žst.Žst.Úžice VB 37, zakázka V740KDE01SPZ</t>
  </si>
  <si>
    <t>226</t>
  </si>
  <si>
    <t>115</t>
  </si>
  <si>
    <t>Pol646</t>
  </si>
  <si>
    <t>kontrola a čištění spalinových cest dle zákona č. 133/1985 Sb. a vyhlášky č. 34/2016 Sb. ze dne 22. ledna 2016, umístění p. Šimandl, žst.Jince str.d. č. 103, zakázka V740Z4500A43</t>
  </si>
  <si>
    <t>228</t>
  </si>
  <si>
    <t>Pol647</t>
  </si>
  <si>
    <t>kontrola a čištění spalinových cest dle zákona č. 133/1985 Sb. a vyhlášky č. 34/2016 Sb. ze dne 22. ledna 2016, umístění p. Barták, žst.Příbram str.d.č.523, zakázka V740Z4500A40</t>
  </si>
  <si>
    <t>230</t>
  </si>
  <si>
    <t>117</t>
  </si>
  <si>
    <t>Pol648</t>
  </si>
  <si>
    <t>kontrola a čištění spalinových cest dle zákona č. 133/1985 Sb. a vyhlášky č. 34/2016 Sb. ze dne 22. ledna 2016, umístění p. Lukáš, žst.Příbram str.d.č.19, zakázka V740Z4500A41</t>
  </si>
  <si>
    <t>232</t>
  </si>
  <si>
    <t>Pol649</t>
  </si>
  <si>
    <t>kontrola a čištění spalinových cest dle zákona č. 133/1985 Sb. a vyhlášky č. 34/2016 Sb. ze dne 22. ledna 2016, umístění p. Antropius, žst.Lochovice str. d. č. 212, zakázka V740Z4500A36</t>
  </si>
  <si>
    <t>234</t>
  </si>
  <si>
    <t>119</t>
  </si>
  <si>
    <t>Pol650</t>
  </si>
  <si>
    <t>kontrola a čištění spalinových cest dle zákona č. 133/1985 Sb. a vyhlášky č. 34/2016 Sb. ze dne 22. ledna 2016, umístění p. Vargová, žst.Lochovice str. d. č. 214, zakázka V740Z4500A37</t>
  </si>
  <si>
    <t>236</t>
  </si>
  <si>
    <t>Pol651</t>
  </si>
  <si>
    <t>kontrola a čištění spalinových cest dle zákona č. 133/1985 Sb. a vyhlášky č. 34/2016 Sb. ze dne 22. ledna 2016, umístění p. Klysák, žst.Zdice str. d. č. č.p. 118, 49/4, zakázka V740Z4500A2K</t>
  </si>
  <si>
    <t>238</t>
  </si>
  <si>
    <t>121</t>
  </si>
  <si>
    <t>240</t>
  </si>
  <si>
    <t>Pol652</t>
  </si>
  <si>
    <t>kontrola a čištění spalinových cest dle zákona č. 133/1985 Sb. a vyhlášky č. 34/2016 Sb. ze dne 22. ledna 2016, umístění p. Kučerová, žst.Králův dvůr str. d. č. 34, zakázka V740Z4500A4D</t>
  </si>
  <si>
    <t>242</t>
  </si>
  <si>
    <t>123</t>
  </si>
  <si>
    <t>Pol653</t>
  </si>
  <si>
    <t>kontrola a čištění spalinových cest dle zákona č. 133/1985 Sb. a vyhlášky č. 34/2016 Sb. ze dne 22. ledna 2016, umístění p.Houra, p. Hrušková, žst.Běleč str. d.č. 245, zakázka V740Z4500A39</t>
  </si>
  <si>
    <t>244</t>
  </si>
  <si>
    <t>Pol654</t>
  </si>
  <si>
    <t>kontrola a čištění spalinových cest dle zákona č. 133/1985 Sb. a vyhlášky č. 34/2016 Sb. ze dne 22. ledna 2016, umístění p. Kiliánová, žst.Cerhovice str. d. č. 143, zakázka V740Z4500A3H</t>
  </si>
  <si>
    <t>246</t>
  </si>
  <si>
    <t>125</t>
  </si>
  <si>
    <t>Pol655</t>
  </si>
  <si>
    <t>kontrola a čištění spalinových cest dle zákona č. 133/1985 Sb. a vyhlášky č. 34/2016 Sb. ze dne 22. ledna 2016, umístění p. Novotný, žst.Stašov str. d. č. 38, zakázka V740Z4500A32</t>
  </si>
  <si>
    <t>248</t>
  </si>
  <si>
    <t>Pol656</t>
  </si>
  <si>
    <t>kontrola a čištění spalinových cest dle zákona č. 133/1985 Sb. a vyhlášky č. 34/2016 Sb. ze dne 22. ledna 2016, umístění prázdný, žst.Zdice str. d. č. 260, zakázka V740Z4500A30</t>
  </si>
  <si>
    <t>250</t>
  </si>
  <si>
    <t>127</t>
  </si>
  <si>
    <t>Pol657</t>
  </si>
  <si>
    <t>kontrola a čištění spalinových cest dle zákona č. 133/1985 Sb. a vyhlášky č. 34/2016 Sb. ze dne 22. ledna 2016, umístění p. Duhajská, žst.Zdice RD 526, zakázka V740Z4500A2J</t>
  </si>
  <si>
    <t>252</t>
  </si>
  <si>
    <t>Pol658</t>
  </si>
  <si>
    <t>kontrola a čištění spalinových cest dle zákona č. 133/1985 Sb. a vyhlášky č. 34/2016 Sb. ze dne 22. ledna 2016, umístění p. Řežábková(Krejčová), žst.Popovice str. d. č. 36, zakázka V740Z4500A4C</t>
  </si>
  <si>
    <t>254</t>
  </si>
  <si>
    <t>129</t>
  </si>
  <si>
    <t>Pol659</t>
  </si>
  <si>
    <t>kontrola a čištění spalinových cest dle zákona č. 133/1985 Sb. a vyhlášky č. 34/2016 Sb. ze dne 22. ledna 2016, umístění p. Kratochvílová, žst.Popovice str. d. č. 44, zakázka V740Z4500A4B</t>
  </si>
  <si>
    <t>256</t>
  </si>
  <si>
    <t>Pol660</t>
  </si>
  <si>
    <t>kontrola a čištění spalinových cest dle zákona č. 133/1985 Sb. a vyhlášky č. 34/2016 Sb. ze dne 22. ledna 2016, umístění volný, žst.Beroun vod. str. d. č. 148, zakázka V740Z4500A4F</t>
  </si>
  <si>
    <t>258</t>
  </si>
  <si>
    <t>131</t>
  </si>
  <si>
    <t>Pol661</t>
  </si>
  <si>
    <t>kontrola a čištění spalinových cest dle zákona č. 133/1985 Sb. a vyhlášky č. 34/2016 Sb. ze dne 22. ledna 2016, umístění p. Bílý, žst.Beroun vod. str. d. č. 148, zakázka V740Z4500A4F</t>
  </si>
  <si>
    <t>260</t>
  </si>
  <si>
    <t>Pol662</t>
  </si>
  <si>
    <t>kontrola a čištění spalinových cest dle zákona č. 133/1985 Sb. a vyhlášky č. 34/2016 Sb. ze dne 22. ledna 2016, umístění p. Dubjel Milani, žst.Beroun str. d. č. 127, zakázka V740Z4500A4G</t>
  </si>
  <si>
    <t>262</t>
  </si>
  <si>
    <t>133</t>
  </si>
  <si>
    <t>Pol663</t>
  </si>
  <si>
    <t>kontrola a čištění spalinových cest dle zákona č. 133/1985 Sb. a vyhlášky č. 34/2016 Sb. ze dne 22. ledna 2016, umístění p.Trenovská Běla, žst.Beroun Závodí str. d. č. 101, zakázka V740Z4500A4H</t>
  </si>
  <si>
    <t>264</t>
  </si>
  <si>
    <t>Pol664</t>
  </si>
  <si>
    <t>kontrola a čištění spalinových cest dle zákona č. 133/1985 Sb. a vyhlášky č. 34/2016 Sb. ze dne 22. ledna 2016, umístění p.Pokorný Vilém, žst.Beroun Závodí str. d. č. 100, zakázka V740Z4500A4J</t>
  </si>
  <si>
    <t>266</t>
  </si>
  <si>
    <t>135</t>
  </si>
  <si>
    <t>Pol665</t>
  </si>
  <si>
    <t>kontrola a čištění spalinových cest dle zákona č. 133/1985 Sb. a vyhlášky č. 34/2016 Sb. ze dne 22. ledna 2016, umístění p. Soukupová , žst.Zadní Třebáň str. d. č. 32, zakázka V740Z4500AA9</t>
  </si>
  <si>
    <t>268</t>
  </si>
  <si>
    <t>Pol666</t>
  </si>
  <si>
    <t>kontrola a čištění spalinových cest dle zákona č. 133/1985 Sb. a vyhlášky č. 34/2016 Sb. ze dne 22. ledna 2016, umístění p. Tomášek Tomáš , žst.Dobřichovice - obytný dům čp. 99, zakázka V740Z4500A6H</t>
  </si>
  <si>
    <t>270</t>
  </si>
  <si>
    <t>137</t>
  </si>
  <si>
    <t>Pol667</t>
  </si>
  <si>
    <t>kontrola a čištění spalinových cest dle zákona č. 133/1985 Sb. a vyhlášky č. 34/2016 Sb. ze dne 22. ledna 2016, umístění p. Motyčková Milada, žst.Řevnice - strážní domek čp. 101, zakázka V740Z4500A9F</t>
  </si>
  <si>
    <t>272</t>
  </si>
  <si>
    <t>Pol668</t>
  </si>
  <si>
    <t>kontrola a čištění spalinových cest dle zákona č. 133/1985 Sb. a vyhlášky č. 34/2016 Sb. ze dne 22. ledna 2016, umístění , žst.Řevnice - strážní domek čp. 37-rekreační, zakázka V740Z4500A6K</t>
  </si>
  <si>
    <t>274</t>
  </si>
  <si>
    <t>139</t>
  </si>
  <si>
    <t>Pol669</t>
  </si>
  <si>
    <t>kontrola a čištění spalinových cest dle zákona č. 133/1985 Sb. a vyhlášky č. 34/2016 Sb. ze dne 22. ledna 2016, umístění byt p. Hakl, žst.Hostomice byt, zakázka V740K5L01S3D</t>
  </si>
  <si>
    <t>276</t>
  </si>
  <si>
    <t>Pol670</t>
  </si>
  <si>
    <t>kontrola a čištění spalinových cest dle zákona č. 133/1985 Sb. a vyhlášky č. 34/2016 Sb. ze dne 22. ledna 2016, umístění byt p. Fišerová, žst.Osov byt, zakázka V740K5H01S3C</t>
  </si>
  <si>
    <t>278</t>
  </si>
  <si>
    <t>141</t>
  </si>
  <si>
    <t>Pol671</t>
  </si>
  <si>
    <t>kontrola a čištění spalinových cest dle zákona č. 133/1985 Sb. a vyhlášky č. 34/2016 Sb. ze dne 22. ledna 2016, umístění byt p. Ondráčková, žst.Všeradice byt, zakázka V740K5G01S3B</t>
  </si>
  <si>
    <t>280</t>
  </si>
  <si>
    <t>Pol672</t>
  </si>
  <si>
    <t>kontrola a čištění spalinových cest dle zákona č. 133/1985 Sb. a vyhlášky č. 34/2016 Sb. ze dne 22. ledna 2016, umístění p. Šamanová, žst.Karlštejn 194 byt, zakázka V740JSR01SQS</t>
  </si>
  <si>
    <t>282</t>
  </si>
  <si>
    <t>143</t>
  </si>
  <si>
    <t>Pol673</t>
  </si>
  <si>
    <t>kontrola a čištění spalinových cest dle zákona č. 133/1985 Sb. a vyhlášky č. 34/2016 Sb. ze dne 22. ledna 2016, umístění p. Lacman, žst.Karlštejn 194 byt, zakázka V740JSR01SQS</t>
  </si>
  <si>
    <t>284</t>
  </si>
  <si>
    <t>Pol675</t>
  </si>
  <si>
    <t>kontrola a čištění spalinových cest dle zákona č. 133/1985 Sb. a vyhlášky č. 34/2016 Sb. ze dne 22. ledna 2016, umístění Malý, žst.Dobřichovice VB č.p. 108. byt, zakázka V740JSJ01SR5</t>
  </si>
  <si>
    <t>288</t>
  </si>
  <si>
    <t>145</t>
  </si>
  <si>
    <t>Pol676</t>
  </si>
  <si>
    <t>kontrola a čištění spalinových cest dle zákona č. 133/1985 Sb. a vyhlášky č. 34/2016 Sb. ze dne 22. ledna 2016, umístění Svoboda, žst.Řevnice č.p. 150. byt, zakázka V740JSL01SQA</t>
  </si>
  <si>
    <t>290</t>
  </si>
  <si>
    <t>Pol677</t>
  </si>
  <si>
    <t>kontrola a čištění spalinových cest dle zákona č. 133/1985 Sb. a vyhlášky č. 34/2016 Sb. ze dne 22. ledna 2016, umístění Neušl , žst.Řevnice č.p. 150. byt, zakázka V740JSL01SQA</t>
  </si>
  <si>
    <t>292</t>
  </si>
  <si>
    <t>147</t>
  </si>
  <si>
    <t>Pol678</t>
  </si>
  <si>
    <t>kontrola a čištění spalinových cest dle zákona č. 133/1985 Sb. a vyhlášky č. 34/2016 Sb. ze dne 22. ledna 2016, umístění Bauer , žst.Řevnice č.p. 150. byt, zakázka V740JSL01SQA</t>
  </si>
  <si>
    <t>294</t>
  </si>
  <si>
    <t>Pol679</t>
  </si>
  <si>
    <t>kontrola a čištění spalinových cest dle zákona č. 133/1985 Sb. a vyhlášky č. 34/2016 Sb. ze dne 22. ledna 2016, umístění Pospíšil, žst.Řevnice č.p. 150. byt, zakázka V740JSL01SQA</t>
  </si>
  <si>
    <t>296</t>
  </si>
  <si>
    <t>149</t>
  </si>
  <si>
    <t>Pol680</t>
  </si>
  <si>
    <t>kontrola a čištění spalinových cest dle zákona č. 133/1985 Sb. a vyhlášky č. 34/2016 Sb. ze dne 22. ledna 2016, umístění Reiser, žst.Zadní TřebáňVB čp.35, zakázka V740JSN03SQI</t>
  </si>
  <si>
    <t>298</t>
  </si>
  <si>
    <t>Pol681</t>
  </si>
  <si>
    <t>kontrola a čištění spalinových cest dle zákona č. 133/1985 Sb. a vyhlášky č. 34/2016 Sb. ze dne 22. ledna 2016, umístění volný, žst.Zdice VB čp. 115, zakázka V740L7101SRN</t>
  </si>
  <si>
    <t>300</t>
  </si>
  <si>
    <t>151</t>
  </si>
  <si>
    <t>302</t>
  </si>
  <si>
    <t>Pol682</t>
  </si>
  <si>
    <t>kontrola a čištění spalinových cest dle zákona č. 133/1985 Sb. a vyhlášky č. 34/2016 Sb. ze dne 22. ledna 2016, umístění Brůček, žst.Zdice VB čp. 115, zakázka V740L7101SRN</t>
  </si>
  <si>
    <t>304</t>
  </si>
  <si>
    <t>153</t>
  </si>
  <si>
    <t>Pol683</t>
  </si>
  <si>
    <t>kontrola a čištění spalinových cest dle zákona č. 133/1985 Sb. a vyhlášky č. 34/2016 Sb. ze dne 22. ledna 2016, umístění Stehlík, žst.Příbram VB čp. 4/21, zakázka V740LKB03SRX</t>
  </si>
  <si>
    <t>306</t>
  </si>
  <si>
    <t>Pol684</t>
  </si>
  <si>
    <t>kontrola a čištění spalinových cest dle zákona č. 133/1985 Sb. a vyhlášky č. 34/2016 Sb. ze dne 22. ledna 2016, umístění Skalická, žst.Příbram VB čp. 4/21, zakázka V740LKB03SRX</t>
  </si>
  <si>
    <t>308</t>
  </si>
  <si>
    <t>155</t>
  </si>
  <si>
    <t>Pol685</t>
  </si>
  <si>
    <t>kontrola a čištění spalinových cest dle zákona č. 133/1985 Sb. a vyhlášky č. 34/2016 Sb. ze dne 22. ledna 2016, umístění volný, žst.Příbram VB čp. 4/21, zakázka V740LKB03SRX</t>
  </si>
  <si>
    <t>310</t>
  </si>
  <si>
    <t>312</t>
  </si>
  <si>
    <t>157</t>
  </si>
  <si>
    <t>Pol686</t>
  </si>
  <si>
    <t>kontrola a čištění spalinových cest dle zákona č. 133/1985 Sb. a vyhlášky č. 34/2016 Sb. ze dne 22. ledna 2016, umístění Kropíková, žst.Měchenice VB čp. 18, zakázka V740K9Y01SUU</t>
  </si>
  <si>
    <t>314</t>
  </si>
  <si>
    <t>Pol687</t>
  </si>
  <si>
    <t>kontrola a čištění spalinových cest dle zákona č. 133/1985 Sb. a vyhlášky č. 34/2016 Sb. ze dne 22. ledna 2016, umístění Procházková-Zámostná, žst.Vrané n/Vl. VB čp. 147, zakázka V740K6A01SRC</t>
  </si>
  <si>
    <t>316</t>
  </si>
  <si>
    <t>159</t>
  </si>
  <si>
    <t>Pol688</t>
  </si>
  <si>
    <t>kontrola a čištění spalinových cest dle zákona č. 133/1985 Sb. a vyhlášky č. 34/2016 Sb. ze dne 22. ledna 2016, umístění Palkoska, žst.Vrané n/Vl. VB čp. 147, zakázka V740K6A01SRC</t>
  </si>
  <si>
    <t>318</t>
  </si>
  <si>
    <t>Pol689</t>
  </si>
  <si>
    <t>kontrola a čištění spalinových cest dle zákona č. 133/1985 Sb. a vyhlášky č. 34/2016 Sb. ze dne 22. ledna 2016, umístění volný, žst.Beroun Závodí VB, zakázka V740K2D01SQZ</t>
  </si>
  <si>
    <t>320</t>
  </si>
  <si>
    <t>161</t>
  </si>
  <si>
    <t>Pol690</t>
  </si>
  <si>
    <t>kontrola a čištění spalinových cest dle zákona č. 133/1985 Sb. a vyhlášky č. 34/2016 Sb. ze dne 22. ledna 2016, umístění volný, žst.Mnišek pod Brdy, zakázka V740K9U01SR8</t>
  </si>
  <si>
    <t>322</t>
  </si>
  <si>
    <t>003 - Obvod Provoz III - Praha</t>
  </si>
  <si>
    <t>003.1 - Provozní budovy</t>
  </si>
  <si>
    <t>Obvod provoz III - Praha</t>
  </si>
  <si>
    <t>-1635872124</t>
  </si>
  <si>
    <t>Pol404</t>
  </si>
  <si>
    <t>kontrola a čištění spalinových cest dle zákona č. 133/1985 Sb. a vyhlášky č. 34/2016 Sb. ze dne 22. ledna 2016, umístění stavědlo č. 1, žst.Praha Satalice, zakázka E211JZFB1A00</t>
  </si>
  <si>
    <t>Pol405</t>
  </si>
  <si>
    <t>kontrola a čištění spalinových cest dle zákona č. 133/1985 Sb. a vyhlášky č. 34/2016 Sb. ze dne 22. ledna 2016, umístění stavědlo č. 2, žst.Praha Satalice, zakázka E211JZFB3A00</t>
  </si>
  <si>
    <t>Pol406</t>
  </si>
  <si>
    <t>kontrola a čištění spalinových cest dle zákona č. 133/1985 Sb. a vyhlášky č. 34/2016 Sb. ze dne 22. ledna 2016, umístění ústřední stavědlo, žst.Praha Masarykovo nádraží, zakázka E211JV1B2A00</t>
  </si>
  <si>
    <t>Pol407</t>
  </si>
  <si>
    <t>kontrola a čištění spalinových cest dle zákona č. 133/1985 Sb. a vyhlášky č. 34/2016 Sb. ze dne 22. ledna 2016, umístění stavědlová věž č. 3, žst.Praha Bubny, zakázka E211JUXB1A00</t>
  </si>
  <si>
    <t>Pol408</t>
  </si>
  <si>
    <t>kontrola a čištění spalinových cest dle zákona č. 133/1985 Sb. a vyhlášky č. 34/2016 Sb. ze dne 22. ledna 2016, umístění Praha 3, Husitská 24  budova SEE, žst.Praha Masarykovo nádraží, zakázka E211JV1BBA00</t>
  </si>
  <si>
    <t>Pol409</t>
  </si>
  <si>
    <t>kontrola a čištění spalinových cest dle zákona č. 133/1985 Sb. a vyhlášky č. 34/2016 Sb. ze dne 22. ledna 2016, umístění Praha 3, Husitská 24 budova SEE, žst.Praha Masarykovo nádraží, zakázka E211JV1B4A00</t>
  </si>
  <si>
    <t>Pol410</t>
  </si>
  <si>
    <t>kontrola a čištění spalinových cest dle zákona č. 133/1985 Sb. a vyhlášky č. 34/2016 Sb. ze dne 22. ledna 2016, umístění techlonogický objekt, žst.Praha Uhříněves , zakázka E211JPLB3A00</t>
  </si>
  <si>
    <t>Pol411</t>
  </si>
  <si>
    <t>kontrola a čištění spalinových cest dle zákona č. 133/1985 Sb. a vyhlášky č. 34/2016 Sb. ze dne 22. ledna 2016, umístění  provozní budova, žst. a OSOŽ, žst.Praha Libeň , zakázka E290KT500AND</t>
  </si>
  <si>
    <t>Pol412</t>
  </si>
  <si>
    <t>kontrola a čištění spalinových cest dle zákona č. 133/1985 Sb. a vyhlášky č. 34/2016 Sb. ze dne 22. ledna 2016, umístění provozní budova č.1 - věž, žst.Praha Libeň , zakázka E290KT500ANJ</t>
  </si>
  <si>
    <t>Pol413</t>
  </si>
  <si>
    <t>kontrola a čištění spalinových cest dle zákona č. 133/1985 Sb. a vyhlášky č. 34/2016 Sb. ze dne 22. ledna 2016, umístění výpravní budova, žst.Praha Čakovice , zakázka E211JZH01AN</t>
  </si>
  <si>
    <t>Pol414</t>
  </si>
  <si>
    <t>kontrola a čištění spalinových cest dle zákona č. 133/1985 Sb. a vyhlášky č. 34/2016 Sb. ze dne 22. ledna 2016, umístění výpravní budova, žst.Libeň VB , zakázka E211KT501ANL</t>
  </si>
  <si>
    <t>Pol415</t>
  </si>
  <si>
    <t>kontrola a čištění spalinových cest dle zákona č. 133/1985 Sb. a vyhlášky č. 34/2016 Sb. ze dne 22. ledna 2016, umístění výpravní budova, žst.Praha Bubny , zakázka E211JUX01AN1</t>
  </si>
  <si>
    <t>Pol416</t>
  </si>
  <si>
    <t>kontrola a čištění spalinových cest dle zákona č. 133/1985 Sb. a vyhlášky č. 34/2016 Sb. ze dne 22. ledna 2016, umístění dopravní kancelář, žst.Praha Horní Počernice, zakázka E211JT901AN8</t>
  </si>
  <si>
    <t>Pol417</t>
  </si>
  <si>
    <t>kontrola a čištění spalinových cest dle zákona č. 133/1985 Sb. a vyhlášky č. 34/2016 Sb. ze dne 22. ledna 2016, umístění dopravní kancelář, žst.Praha Satalice, zakázka E211JZF01AN3</t>
  </si>
  <si>
    <t>Pol418</t>
  </si>
  <si>
    <t>kontrola a čištění spalinových cest dle zákona č. 133/1985 Sb. a vyhlášky č. 34/2016 Sb. ze dne 22. ledna 2016, umístění výpravní budova, žst.Praha Běchovice, zakázka E211KT301ANF</t>
  </si>
  <si>
    <t>Pol419</t>
  </si>
  <si>
    <t>kontrola a čištění spalinových cest dle zákona č. 133/1985 Sb. a vyhlášky č. 34/2016 Sb. ze dne 22. ledna 2016, umístění výpravní budova, žst.Praha Radotín, zakázka E211JSG01AP1</t>
  </si>
  <si>
    <t>Pol420</t>
  </si>
  <si>
    <t>kontrola a čištění spalinových cest dle zákona č. 133/1985 Sb. a vyhlášky č. 34/2016 Sb. ze dne 22. ledna 2016, umístění bytový dům Slávie, žst.Praha Vršovice, zakázka G962Z4500000</t>
  </si>
  <si>
    <t>Pol421</t>
  </si>
  <si>
    <t>kontrola a čištění spalinových cest dle zákona č. 133/1985 Sb. a vyhlášky č. 34/2016 Sb. ze dne 22. ledna 2016, umístění U Trati 397/4 str.d. - p. Fink, žst.Praha Vršovice, zakázka G962Z4500000</t>
  </si>
  <si>
    <t>Pol422</t>
  </si>
  <si>
    <t>kontrola a čištění spalinových cest dle zákona č. 133/1985 Sb. a vyhlášky č. 34/2016 Sb. ze dne 22. ledna 2016, umístění U Trati 1347 str.d. - Kostínek, Sumanová, žst.Praha Vršovice, zakázka G962Z4500000</t>
  </si>
  <si>
    <t>Pol423</t>
  </si>
  <si>
    <t>kontrola a čištění spalinových cest dle zákona č. 133/1985 Sb. a vyhlášky č. 34/2016 Sb. ze dne 22. ledna 2016, umístění stavědlo č. 6, žst.Praha Vršovice, zakázka E211JTYB2A00</t>
  </si>
  <si>
    <t>Pol424</t>
  </si>
  <si>
    <t>kontrola a čištění spalinových cest dle zákona č. 133/1985 Sb. a vyhlášky č. 34/2016 Sb. ze dne 22. ledna 2016, umístění výpravní budova - byt, žst.Horní Počernice, zakázka E211JT900AN8</t>
  </si>
  <si>
    <t>003.2 - Byty</t>
  </si>
  <si>
    <t>1958106756</t>
  </si>
  <si>
    <t>Pol425</t>
  </si>
  <si>
    <t>kontrola a čištění spalinových cest dle zákona č. 133/1985 Sb. a vyhlášky č. 34/2016 Sb. ze dne 22. ledna 2016, umístění str.dom.č.p.26/4, žst.Praha Satalice, zakázka V740Z4500ADE</t>
  </si>
  <si>
    <t>Pol426</t>
  </si>
  <si>
    <t>kontrola a čištění spalinových cest dle zákona č. 133/1985 Sb. a vyhlášky č. 34/2016 Sb. ze dne 22. ledna 2016, umístění str.domek č.p.175, p. Tolar, žst.Praha Bubny, zakázka V740Z4500A9E</t>
  </si>
  <si>
    <t>Pol427</t>
  </si>
  <si>
    <t>kontrola a čištění spalinových cest dle zákona č. 133/1985 Sb. a vyhlášky č. 34/2016 Sb. ze dne 22. ledna 2016, umístění Českobrodská čp.78, žst.Praha Dol.Počernice, zakázka V740Z4500AE3</t>
  </si>
  <si>
    <t>Pol428</t>
  </si>
  <si>
    <t>kontrola a čištění spalinových cest dle zákona č. 133/1985 Sb. a vyhlášky č. 34/2016 Sb. ze dne 22. ledna 2016, umístění Českobrodská čp.473  p.Vašíček, žst.Praha Běchovice, zakázka V740Z4500AKK</t>
  </si>
  <si>
    <t>Pol429</t>
  </si>
  <si>
    <t>kontrola a čištění spalinových cest dle zákona č. 133/1985 Sb. a vyhlášky č. 34/2016 Sb. ze dne 22. ledna 2016, umístění čp. 907 - Srbová, žst.Praha Braník , zakázka V740Z4500A8H</t>
  </si>
  <si>
    <t>Pol430</t>
  </si>
  <si>
    <t>kontrola a čištění spalinových cest dle zákona č. 133/1985 Sb. a vyhlášky č. 34/2016 Sb. ze dne 22. ledna 2016, umístění čp.49/129a Beneš+Vávra, žst.Praha Dolní Měcholupy, zakázka V740Z4500A8A</t>
  </si>
  <si>
    <t>Pol431</t>
  </si>
  <si>
    <t>kontrola a čištění spalinových cest dle zákona č. 133/1985 Sb. a vyhlášky č. 34/2016 Sb. ze dne 22. ledna 2016, umístění čp. 24/129 - Nováková, žst.Praha Horní Měcholupy, zakázka V740Z4500A89</t>
  </si>
  <si>
    <t>Pol432</t>
  </si>
  <si>
    <t>kontrola a čištění spalinových cest dle zákona č. 133/1985 Sb. a vyhlášky č. 34/2016 Sb. ze dne 22. ledna 2016, umístění 818  - Mařáková, žst.Praha Uhříněves, zakázka V740Z4500AKR</t>
  </si>
  <si>
    <t>Pol433</t>
  </si>
  <si>
    <t>kontrola a čištění spalinových cest dle zákona č. 133/1985 Sb. a vyhlášky č. 34/2016 Sb. ze dne 22. ledna 2016, umístění U Trati čp. 75 str.dom. - Brož, žst.Praha Vršovice, zakázka V740Z4500A86</t>
  </si>
  <si>
    <t>Pol434</t>
  </si>
  <si>
    <t>kontrola a čištění spalinových cest dle zákona č. 133/1985 Sb. a vyhlášky č. 34/2016 Sb. ze dne 22. ledna 2016, umístění čp. 36. zastávka  byt, žst.Praha Velká Chuchle, zakázka V740Z4500A92</t>
  </si>
  <si>
    <t>Pol435</t>
  </si>
  <si>
    <t>kontrola a čištění spalinových cest dle zákona č. 133/1985 Sb. a vyhlášky č. 34/2016 Sb. ze dne 22. ledna 2016, umístění strážní domek čp.77, žst.Praha Řeporyje, zakázka V740Z4500A8K</t>
  </si>
  <si>
    <t>Pol436</t>
  </si>
  <si>
    <t>kontrola a čištění spalinových cest dle zákona č. 133/1985 Sb. a vyhlášky č. 34/2016 Sb. ze dne 22. ledna 2016, umístění strážní domek čp. 38, žst.Praha Jinonice , zakázka V740Z4500A95</t>
  </si>
  <si>
    <t>Pol437</t>
  </si>
  <si>
    <t>kontrola a čištění spalinových cest dle zákona č. 133/1985 Sb. a vyhlášky č. 34/2016 Sb. ze dne 22. ledna 2016, umístění vážní domek obyt. č.p. 78 -  pí Hájková, žst.Praha Čakovice, zakázka V740Z4500AE7</t>
  </si>
  <si>
    <t>Pol438</t>
  </si>
  <si>
    <t>kontrola a čištění spalinových cest dle zákona č. 133/1985 Sb. a vyhlášky č. 34/2016 Sb. ze dne 22. ledna 2016, umístění čp 43. provozní bud.  Byt, žst.Praha Radotín, zakázka V740JSG01AP1</t>
  </si>
  <si>
    <t>Pol439</t>
  </si>
  <si>
    <t>kontrola a čištění spalinových cest dle zákona č. 133/1985 Sb. a vyhlášky č. 34/2016 Sb. ze dne 22. ledna 2016, umístění č.p. 30. byt, žst.Praha Zličín, zakázka V740JRM01APH</t>
  </si>
  <si>
    <t>Pol440</t>
  </si>
  <si>
    <t>kontrola a čištění spalinových cest dle zákona č. 133/1985 Sb. a vyhlášky č. 34/2016 Sb. ze dne 22. ledna 2016, umístění str.d.c.200 cp.57 (Hlubočepy), žst.Praha Jinonice, zakázka V740Z4500A95</t>
  </si>
  <si>
    <t>Pol441</t>
  </si>
  <si>
    <t>kontrola a čištění spalinových cest dle zákona č. 133/1985 Sb. a vyhlášky č. 34/2016 Sb. ze dne 22. ledna 2016, umístění Kramplová byt, žst.Praha Satalice , zakázka V740JZF00AN3</t>
  </si>
  <si>
    <t>Pol442</t>
  </si>
  <si>
    <t>kontrola a čištění spalinových cest dle zákona č. 133/1985 Sb. a vyhlášky č. 34/2016 Sb. ze dne 22. ledna 2016, umístění Doležel byt, žst.Praha Satalice, zakázka V740JZF00AN3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</si>
</sst>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0" fontId="19" fillId="0" borderId="21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47" t="s">
        <v>14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18"/>
      <c r="AQ5" s="18"/>
      <c r="AR5" s="16"/>
      <c r="BE5" s="244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49" t="s">
        <v>17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P6" s="18"/>
      <c r="AQ6" s="18"/>
      <c r="AR6" s="16"/>
      <c r="BE6" s="245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45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45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45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45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45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45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245"/>
      <c r="BS13" s="13" t="s">
        <v>6</v>
      </c>
    </row>
    <row r="14" spans="1:74" ht="12.75">
      <c r="B14" s="17"/>
      <c r="C14" s="18"/>
      <c r="D14" s="18"/>
      <c r="E14" s="250" t="s">
        <v>31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245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45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45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45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45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45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45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45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45"/>
    </row>
    <row r="23" spans="1:71" s="1" customFormat="1" ht="16.5" customHeight="1">
      <c r="B23" s="17"/>
      <c r="C23" s="18"/>
      <c r="D23" s="18"/>
      <c r="E23" s="252" t="s">
        <v>1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18"/>
      <c r="AP23" s="18"/>
      <c r="AQ23" s="18"/>
      <c r="AR23" s="16"/>
      <c r="BE23" s="245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45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45"/>
    </row>
    <row r="26" spans="1:71" s="2" customFormat="1" ht="25.9" customHeight="1">
      <c r="A26" s="30"/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53">
        <f>ROUND(AG94,2)</f>
        <v>0</v>
      </c>
      <c r="AL26" s="254"/>
      <c r="AM26" s="254"/>
      <c r="AN26" s="254"/>
      <c r="AO26" s="254"/>
      <c r="AP26" s="32"/>
      <c r="AQ26" s="32"/>
      <c r="AR26" s="35"/>
      <c r="BE26" s="245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45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55" t="s">
        <v>39</v>
      </c>
      <c r="M28" s="255"/>
      <c r="N28" s="255"/>
      <c r="O28" s="255"/>
      <c r="P28" s="255"/>
      <c r="Q28" s="32"/>
      <c r="R28" s="32"/>
      <c r="S28" s="32"/>
      <c r="T28" s="32"/>
      <c r="U28" s="32"/>
      <c r="V28" s="32"/>
      <c r="W28" s="255" t="s">
        <v>40</v>
      </c>
      <c r="X28" s="255"/>
      <c r="Y28" s="255"/>
      <c r="Z28" s="255"/>
      <c r="AA28" s="255"/>
      <c r="AB28" s="255"/>
      <c r="AC28" s="255"/>
      <c r="AD28" s="255"/>
      <c r="AE28" s="255"/>
      <c r="AF28" s="32"/>
      <c r="AG28" s="32"/>
      <c r="AH28" s="32"/>
      <c r="AI28" s="32"/>
      <c r="AJ28" s="32"/>
      <c r="AK28" s="255" t="s">
        <v>41</v>
      </c>
      <c r="AL28" s="255"/>
      <c r="AM28" s="255"/>
      <c r="AN28" s="255"/>
      <c r="AO28" s="255"/>
      <c r="AP28" s="32"/>
      <c r="AQ28" s="32"/>
      <c r="AR28" s="35"/>
      <c r="BE28" s="245"/>
    </row>
    <row r="29" spans="1:71" s="3" customFormat="1" ht="14.45" customHeight="1">
      <c r="B29" s="36"/>
      <c r="C29" s="37"/>
      <c r="D29" s="25" t="s">
        <v>42</v>
      </c>
      <c r="E29" s="37"/>
      <c r="F29" s="25" t="s">
        <v>43</v>
      </c>
      <c r="G29" s="37"/>
      <c r="H29" s="37"/>
      <c r="I29" s="37"/>
      <c r="J29" s="37"/>
      <c r="K29" s="37"/>
      <c r="L29" s="258">
        <v>0.21</v>
      </c>
      <c r="M29" s="257"/>
      <c r="N29" s="257"/>
      <c r="O29" s="257"/>
      <c r="P29" s="257"/>
      <c r="Q29" s="37"/>
      <c r="R29" s="37"/>
      <c r="S29" s="37"/>
      <c r="T29" s="37"/>
      <c r="U29" s="37"/>
      <c r="V29" s="37"/>
      <c r="W29" s="256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F29" s="37"/>
      <c r="AG29" s="37"/>
      <c r="AH29" s="37"/>
      <c r="AI29" s="37"/>
      <c r="AJ29" s="37"/>
      <c r="AK29" s="256">
        <f>ROUND(AV94, 2)</f>
        <v>0</v>
      </c>
      <c r="AL29" s="257"/>
      <c r="AM29" s="257"/>
      <c r="AN29" s="257"/>
      <c r="AO29" s="257"/>
      <c r="AP29" s="37"/>
      <c r="AQ29" s="37"/>
      <c r="AR29" s="38"/>
      <c r="BE29" s="246"/>
    </row>
    <row r="30" spans="1:71" s="3" customFormat="1" ht="14.45" customHeight="1">
      <c r="B30" s="36"/>
      <c r="C30" s="37"/>
      <c r="D30" s="37"/>
      <c r="E30" s="37"/>
      <c r="F30" s="25" t="s">
        <v>44</v>
      </c>
      <c r="G30" s="37"/>
      <c r="H30" s="37"/>
      <c r="I30" s="37"/>
      <c r="J30" s="37"/>
      <c r="K30" s="37"/>
      <c r="L30" s="258">
        <v>0.15</v>
      </c>
      <c r="M30" s="257"/>
      <c r="N30" s="257"/>
      <c r="O30" s="257"/>
      <c r="P30" s="257"/>
      <c r="Q30" s="37"/>
      <c r="R30" s="37"/>
      <c r="S30" s="37"/>
      <c r="T30" s="37"/>
      <c r="U30" s="37"/>
      <c r="V30" s="37"/>
      <c r="W30" s="256">
        <f>ROUND(BA94, 2)</f>
        <v>0</v>
      </c>
      <c r="X30" s="257"/>
      <c r="Y30" s="257"/>
      <c r="Z30" s="257"/>
      <c r="AA30" s="257"/>
      <c r="AB30" s="257"/>
      <c r="AC30" s="257"/>
      <c r="AD30" s="257"/>
      <c r="AE30" s="257"/>
      <c r="AF30" s="37"/>
      <c r="AG30" s="37"/>
      <c r="AH30" s="37"/>
      <c r="AI30" s="37"/>
      <c r="AJ30" s="37"/>
      <c r="AK30" s="256">
        <f>ROUND(AW94, 2)</f>
        <v>0</v>
      </c>
      <c r="AL30" s="257"/>
      <c r="AM30" s="257"/>
      <c r="AN30" s="257"/>
      <c r="AO30" s="257"/>
      <c r="AP30" s="37"/>
      <c r="AQ30" s="37"/>
      <c r="AR30" s="38"/>
      <c r="BE30" s="246"/>
    </row>
    <row r="31" spans="1:71" s="3" customFormat="1" ht="14.45" hidden="1" customHeight="1">
      <c r="B31" s="36"/>
      <c r="C31" s="37"/>
      <c r="D31" s="37"/>
      <c r="E31" s="37"/>
      <c r="F31" s="25" t="s">
        <v>45</v>
      </c>
      <c r="G31" s="37"/>
      <c r="H31" s="37"/>
      <c r="I31" s="37"/>
      <c r="J31" s="37"/>
      <c r="K31" s="37"/>
      <c r="L31" s="258">
        <v>0.21</v>
      </c>
      <c r="M31" s="257"/>
      <c r="N31" s="257"/>
      <c r="O31" s="257"/>
      <c r="P31" s="257"/>
      <c r="Q31" s="37"/>
      <c r="R31" s="37"/>
      <c r="S31" s="37"/>
      <c r="T31" s="37"/>
      <c r="U31" s="37"/>
      <c r="V31" s="37"/>
      <c r="W31" s="256">
        <f>ROUND(BB94, 2)</f>
        <v>0</v>
      </c>
      <c r="X31" s="257"/>
      <c r="Y31" s="257"/>
      <c r="Z31" s="257"/>
      <c r="AA31" s="257"/>
      <c r="AB31" s="257"/>
      <c r="AC31" s="257"/>
      <c r="AD31" s="257"/>
      <c r="AE31" s="257"/>
      <c r="AF31" s="37"/>
      <c r="AG31" s="37"/>
      <c r="AH31" s="37"/>
      <c r="AI31" s="37"/>
      <c r="AJ31" s="37"/>
      <c r="AK31" s="256">
        <v>0</v>
      </c>
      <c r="AL31" s="257"/>
      <c r="AM31" s="257"/>
      <c r="AN31" s="257"/>
      <c r="AO31" s="257"/>
      <c r="AP31" s="37"/>
      <c r="AQ31" s="37"/>
      <c r="AR31" s="38"/>
      <c r="BE31" s="246"/>
    </row>
    <row r="32" spans="1:71" s="3" customFormat="1" ht="14.45" hidden="1" customHeight="1">
      <c r="B32" s="36"/>
      <c r="C32" s="37"/>
      <c r="D32" s="37"/>
      <c r="E32" s="37"/>
      <c r="F32" s="25" t="s">
        <v>46</v>
      </c>
      <c r="G32" s="37"/>
      <c r="H32" s="37"/>
      <c r="I32" s="37"/>
      <c r="J32" s="37"/>
      <c r="K32" s="37"/>
      <c r="L32" s="258">
        <v>0.15</v>
      </c>
      <c r="M32" s="257"/>
      <c r="N32" s="257"/>
      <c r="O32" s="257"/>
      <c r="P32" s="257"/>
      <c r="Q32" s="37"/>
      <c r="R32" s="37"/>
      <c r="S32" s="37"/>
      <c r="T32" s="37"/>
      <c r="U32" s="37"/>
      <c r="V32" s="37"/>
      <c r="W32" s="256">
        <f>ROUND(BC94, 2)</f>
        <v>0</v>
      </c>
      <c r="X32" s="257"/>
      <c r="Y32" s="257"/>
      <c r="Z32" s="257"/>
      <c r="AA32" s="257"/>
      <c r="AB32" s="257"/>
      <c r="AC32" s="257"/>
      <c r="AD32" s="257"/>
      <c r="AE32" s="257"/>
      <c r="AF32" s="37"/>
      <c r="AG32" s="37"/>
      <c r="AH32" s="37"/>
      <c r="AI32" s="37"/>
      <c r="AJ32" s="37"/>
      <c r="AK32" s="256">
        <v>0</v>
      </c>
      <c r="AL32" s="257"/>
      <c r="AM32" s="257"/>
      <c r="AN32" s="257"/>
      <c r="AO32" s="257"/>
      <c r="AP32" s="37"/>
      <c r="AQ32" s="37"/>
      <c r="AR32" s="38"/>
      <c r="BE32" s="246"/>
    </row>
    <row r="33" spans="1:57" s="3" customFormat="1" ht="14.45" hidden="1" customHeight="1">
      <c r="B33" s="36"/>
      <c r="C33" s="37"/>
      <c r="D33" s="37"/>
      <c r="E33" s="37"/>
      <c r="F33" s="25" t="s">
        <v>47</v>
      </c>
      <c r="G33" s="37"/>
      <c r="H33" s="37"/>
      <c r="I33" s="37"/>
      <c r="J33" s="37"/>
      <c r="K33" s="37"/>
      <c r="L33" s="258">
        <v>0</v>
      </c>
      <c r="M33" s="257"/>
      <c r="N33" s="257"/>
      <c r="O33" s="257"/>
      <c r="P33" s="257"/>
      <c r="Q33" s="37"/>
      <c r="R33" s="37"/>
      <c r="S33" s="37"/>
      <c r="T33" s="37"/>
      <c r="U33" s="37"/>
      <c r="V33" s="37"/>
      <c r="W33" s="256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F33" s="37"/>
      <c r="AG33" s="37"/>
      <c r="AH33" s="37"/>
      <c r="AI33" s="37"/>
      <c r="AJ33" s="37"/>
      <c r="AK33" s="256">
        <v>0</v>
      </c>
      <c r="AL33" s="257"/>
      <c r="AM33" s="257"/>
      <c r="AN33" s="257"/>
      <c r="AO33" s="257"/>
      <c r="AP33" s="37"/>
      <c r="AQ33" s="37"/>
      <c r="AR33" s="38"/>
      <c r="BE33" s="246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45"/>
    </row>
    <row r="35" spans="1:57" s="2" customFormat="1" ht="25.9" customHeight="1">
      <c r="A35" s="30"/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62" t="s">
        <v>50</v>
      </c>
      <c r="Y35" s="260"/>
      <c r="Z35" s="260"/>
      <c r="AA35" s="260"/>
      <c r="AB35" s="260"/>
      <c r="AC35" s="41"/>
      <c r="AD35" s="41"/>
      <c r="AE35" s="41"/>
      <c r="AF35" s="41"/>
      <c r="AG35" s="41"/>
      <c r="AH35" s="41"/>
      <c r="AI35" s="41"/>
      <c r="AJ35" s="41"/>
      <c r="AK35" s="259">
        <f>SUM(AK26:AK33)</f>
        <v>0</v>
      </c>
      <c r="AL35" s="260"/>
      <c r="AM35" s="260"/>
      <c r="AN35" s="260"/>
      <c r="AO35" s="261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53</v>
      </c>
      <c r="AI60" s="34"/>
      <c r="AJ60" s="34"/>
      <c r="AK60" s="34"/>
      <c r="AL60" s="34"/>
      <c r="AM60" s="48" t="s">
        <v>54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55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56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53</v>
      </c>
      <c r="AI75" s="34"/>
      <c r="AJ75" s="34"/>
      <c r="AK75" s="34"/>
      <c r="AL75" s="34"/>
      <c r="AM75" s="48" t="s">
        <v>54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9" t="str">
        <f>K6</f>
        <v>Pravidelná kontrola a čištění spalinových cest v obvodu OŘ Praha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obvod OŘ Praha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21" t="str">
        <f>IF(AN8= "","",AN8)</f>
        <v>13. 7. 2020</v>
      </c>
      <c r="AN87" s="221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28" t="str">
        <f>IF(E17="","",E17)</f>
        <v xml:space="preserve"> </v>
      </c>
      <c r="AN89" s="229"/>
      <c r="AO89" s="229"/>
      <c r="AP89" s="229"/>
      <c r="AQ89" s="32"/>
      <c r="AR89" s="35"/>
      <c r="AS89" s="222" t="s">
        <v>58</v>
      </c>
      <c r="AT89" s="223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35</v>
      </c>
      <c r="AJ90" s="32"/>
      <c r="AK90" s="32"/>
      <c r="AL90" s="32"/>
      <c r="AM90" s="228" t="str">
        <f>IF(E20="","",E20)</f>
        <v>L. Ulrich, DiS</v>
      </c>
      <c r="AN90" s="229"/>
      <c r="AO90" s="229"/>
      <c r="AP90" s="229"/>
      <c r="AQ90" s="32"/>
      <c r="AR90" s="35"/>
      <c r="AS90" s="224"/>
      <c r="AT90" s="225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6"/>
      <c r="AT91" s="227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30" t="s">
        <v>59</v>
      </c>
      <c r="D92" s="231"/>
      <c r="E92" s="231"/>
      <c r="F92" s="231"/>
      <c r="G92" s="231"/>
      <c r="H92" s="69"/>
      <c r="I92" s="233" t="s">
        <v>60</v>
      </c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31"/>
      <c r="Z92" s="231"/>
      <c r="AA92" s="231"/>
      <c r="AB92" s="231"/>
      <c r="AC92" s="231"/>
      <c r="AD92" s="231"/>
      <c r="AE92" s="231"/>
      <c r="AF92" s="231"/>
      <c r="AG92" s="232" t="s">
        <v>61</v>
      </c>
      <c r="AH92" s="231"/>
      <c r="AI92" s="231"/>
      <c r="AJ92" s="231"/>
      <c r="AK92" s="231"/>
      <c r="AL92" s="231"/>
      <c r="AM92" s="231"/>
      <c r="AN92" s="233" t="s">
        <v>62</v>
      </c>
      <c r="AO92" s="231"/>
      <c r="AP92" s="234"/>
      <c r="AQ92" s="70" t="s">
        <v>63</v>
      </c>
      <c r="AR92" s="35"/>
      <c r="AS92" s="71" t="s">
        <v>64</v>
      </c>
      <c r="AT92" s="72" t="s">
        <v>65</v>
      </c>
      <c r="AU92" s="72" t="s">
        <v>66</v>
      </c>
      <c r="AV92" s="72" t="s">
        <v>67</v>
      </c>
      <c r="AW92" s="72" t="s">
        <v>68</v>
      </c>
      <c r="AX92" s="72" t="s">
        <v>69</v>
      </c>
      <c r="AY92" s="72" t="s">
        <v>70</v>
      </c>
      <c r="AZ92" s="72" t="s">
        <v>71</v>
      </c>
      <c r="BA92" s="72" t="s">
        <v>72</v>
      </c>
      <c r="BB92" s="72" t="s">
        <v>73</v>
      </c>
      <c r="BC92" s="72" t="s">
        <v>74</v>
      </c>
      <c r="BD92" s="73" t="s">
        <v>75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76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42">
        <f>ROUND(AG95+AG98+AG101,2)</f>
        <v>0</v>
      </c>
      <c r="AH94" s="242"/>
      <c r="AI94" s="242"/>
      <c r="AJ94" s="242"/>
      <c r="AK94" s="242"/>
      <c r="AL94" s="242"/>
      <c r="AM94" s="242"/>
      <c r="AN94" s="243">
        <f t="shared" ref="AN94:AN103" si="0">SUM(AG94,AT94)</f>
        <v>0</v>
      </c>
      <c r="AO94" s="243"/>
      <c r="AP94" s="243"/>
      <c r="AQ94" s="81" t="s">
        <v>1</v>
      </c>
      <c r="AR94" s="82"/>
      <c r="AS94" s="83">
        <f>ROUND(AS95+AS98+AS101,2)</f>
        <v>0</v>
      </c>
      <c r="AT94" s="84">
        <f t="shared" ref="AT94:AT103" si="1">ROUND(SUM(AV94:AW94),2)</f>
        <v>0</v>
      </c>
      <c r="AU94" s="85">
        <f>ROUND(AU95+AU98+AU101,5)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ROUND(AZ95+AZ98+AZ101,2)</f>
        <v>0</v>
      </c>
      <c r="BA94" s="84">
        <f>ROUND(BA95+BA98+BA101,2)</f>
        <v>0</v>
      </c>
      <c r="BB94" s="84">
        <f>ROUND(BB95+BB98+BB101,2)</f>
        <v>0</v>
      </c>
      <c r="BC94" s="84">
        <f>ROUND(BC95+BC98+BC101,2)</f>
        <v>0</v>
      </c>
      <c r="BD94" s="86">
        <f>ROUND(BD95+BD98+BD101,2)</f>
        <v>0</v>
      </c>
      <c r="BS94" s="87" t="s">
        <v>77</v>
      </c>
      <c r="BT94" s="87" t="s">
        <v>78</v>
      </c>
      <c r="BU94" s="88" t="s">
        <v>79</v>
      </c>
      <c r="BV94" s="87" t="s">
        <v>80</v>
      </c>
      <c r="BW94" s="87" t="s">
        <v>5</v>
      </c>
      <c r="BX94" s="87" t="s">
        <v>81</v>
      </c>
      <c r="CL94" s="87" t="s">
        <v>1</v>
      </c>
    </row>
    <row r="95" spans="1:91" s="7" customFormat="1" ht="16.5" customHeight="1">
      <c r="B95" s="89"/>
      <c r="C95" s="90"/>
      <c r="D95" s="238" t="s">
        <v>82</v>
      </c>
      <c r="E95" s="238"/>
      <c r="F95" s="238"/>
      <c r="G95" s="238"/>
      <c r="H95" s="238"/>
      <c r="I95" s="91"/>
      <c r="J95" s="238" t="s">
        <v>83</v>
      </c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35">
        <f>ROUND(SUM(AG96:AG97),2)</f>
        <v>0</v>
      </c>
      <c r="AH95" s="236"/>
      <c r="AI95" s="236"/>
      <c r="AJ95" s="236"/>
      <c r="AK95" s="236"/>
      <c r="AL95" s="236"/>
      <c r="AM95" s="236"/>
      <c r="AN95" s="237">
        <f t="shared" si="0"/>
        <v>0</v>
      </c>
      <c r="AO95" s="236"/>
      <c r="AP95" s="236"/>
      <c r="AQ95" s="92" t="s">
        <v>84</v>
      </c>
      <c r="AR95" s="93"/>
      <c r="AS95" s="94">
        <f>ROUND(SUM(AS96:AS97),2)</f>
        <v>0</v>
      </c>
      <c r="AT95" s="95">
        <f t="shared" si="1"/>
        <v>0</v>
      </c>
      <c r="AU95" s="96">
        <f>ROUND(SUM(AU96:AU97),5)</f>
        <v>0</v>
      </c>
      <c r="AV95" s="95">
        <f>ROUND(AZ95*L29,2)</f>
        <v>0</v>
      </c>
      <c r="AW95" s="95">
        <f>ROUND(BA95*L30,2)</f>
        <v>0</v>
      </c>
      <c r="AX95" s="95">
        <f>ROUND(BB95*L29,2)</f>
        <v>0</v>
      </c>
      <c r="AY95" s="95">
        <f>ROUND(BC95*L30,2)</f>
        <v>0</v>
      </c>
      <c r="AZ95" s="95">
        <f>ROUND(SUM(AZ96:AZ97),2)</f>
        <v>0</v>
      </c>
      <c r="BA95" s="95">
        <f>ROUND(SUM(BA96:BA97),2)</f>
        <v>0</v>
      </c>
      <c r="BB95" s="95">
        <f>ROUND(SUM(BB96:BB97),2)</f>
        <v>0</v>
      </c>
      <c r="BC95" s="95">
        <f>ROUND(SUM(BC96:BC97),2)</f>
        <v>0</v>
      </c>
      <c r="BD95" s="97">
        <f>ROUND(SUM(BD96:BD97),2)</f>
        <v>0</v>
      </c>
      <c r="BS95" s="98" t="s">
        <v>77</v>
      </c>
      <c r="BT95" s="98" t="s">
        <v>85</v>
      </c>
      <c r="BU95" s="98" t="s">
        <v>79</v>
      </c>
      <c r="BV95" s="98" t="s">
        <v>80</v>
      </c>
      <c r="BW95" s="98" t="s">
        <v>86</v>
      </c>
      <c r="BX95" s="98" t="s">
        <v>5</v>
      </c>
      <c r="CL95" s="98" t="s">
        <v>1</v>
      </c>
      <c r="CM95" s="98" t="s">
        <v>87</v>
      </c>
    </row>
    <row r="96" spans="1:91" s="4" customFormat="1" ht="16.5" customHeight="1">
      <c r="A96" s="99" t="s">
        <v>88</v>
      </c>
      <c r="B96" s="54"/>
      <c r="C96" s="100"/>
      <c r="D96" s="100"/>
      <c r="E96" s="241" t="s">
        <v>89</v>
      </c>
      <c r="F96" s="241"/>
      <c r="G96" s="241"/>
      <c r="H96" s="241"/>
      <c r="I96" s="241"/>
      <c r="J96" s="100"/>
      <c r="K96" s="241" t="s">
        <v>90</v>
      </c>
      <c r="L96" s="241"/>
      <c r="M96" s="241"/>
      <c r="N96" s="241"/>
      <c r="O96" s="241"/>
      <c r="P96" s="241"/>
      <c r="Q96" s="241"/>
      <c r="R96" s="241"/>
      <c r="S96" s="241"/>
      <c r="T96" s="241"/>
      <c r="U96" s="241"/>
      <c r="V96" s="241"/>
      <c r="W96" s="241"/>
      <c r="X96" s="241"/>
      <c r="Y96" s="241"/>
      <c r="Z96" s="241"/>
      <c r="AA96" s="241"/>
      <c r="AB96" s="241"/>
      <c r="AC96" s="241"/>
      <c r="AD96" s="241"/>
      <c r="AE96" s="241"/>
      <c r="AF96" s="241"/>
      <c r="AG96" s="239">
        <f>'001.1 - Provozní budovy'!J32</f>
        <v>0</v>
      </c>
      <c r="AH96" s="240"/>
      <c r="AI96" s="240"/>
      <c r="AJ96" s="240"/>
      <c r="AK96" s="240"/>
      <c r="AL96" s="240"/>
      <c r="AM96" s="240"/>
      <c r="AN96" s="239">
        <f t="shared" si="0"/>
        <v>0</v>
      </c>
      <c r="AO96" s="240"/>
      <c r="AP96" s="240"/>
      <c r="AQ96" s="101" t="s">
        <v>91</v>
      </c>
      <c r="AR96" s="56"/>
      <c r="AS96" s="102">
        <v>0</v>
      </c>
      <c r="AT96" s="103">
        <f t="shared" si="1"/>
        <v>0</v>
      </c>
      <c r="AU96" s="104">
        <f>'001.1 - Provozní budovy'!P122</f>
        <v>0</v>
      </c>
      <c r="AV96" s="103">
        <f>'001.1 - Provozní budovy'!J35</f>
        <v>0</v>
      </c>
      <c r="AW96" s="103">
        <f>'001.1 - Provozní budovy'!J36</f>
        <v>0</v>
      </c>
      <c r="AX96" s="103">
        <f>'001.1 - Provozní budovy'!J37</f>
        <v>0</v>
      </c>
      <c r="AY96" s="103">
        <f>'001.1 - Provozní budovy'!J38</f>
        <v>0</v>
      </c>
      <c r="AZ96" s="103">
        <f>'001.1 - Provozní budovy'!F35</f>
        <v>0</v>
      </c>
      <c r="BA96" s="103">
        <f>'001.1 - Provozní budovy'!F36</f>
        <v>0</v>
      </c>
      <c r="BB96" s="103">
        <f>'001.1 - Provozní budovy'!F37</f>
        <v>0</v>
      </c>
      <c r="BC96" s="103">
        <f>'001.1 - Provozní budovy'!F38</f>
        <v>0</v>
      </c>
      <c r="BD96" s="105">
        <f>'001.1 - Provozní budovy'!F39</f>
        <v>0</v>
      </c>
      <c r="BT96" s="106" t="s">
        <v>87</v>
      </c>
      <c r="BV96" s="106" t="s">
        <v>80</v>
      </c>
      <c r="BW96" s="106" t="s">
        <v>92</v>
      </c>
      <c r="BX96" s="106" t="s">
        <v>86</v>
      </c>
      <c r="CL96" s="106" t="s">
        <v>1</v>
      </c>
    </row>
    <row r="97" spans="1:91" s="4" customFormat="1" ht="16.5" customHeight="1">
      <c r="A97" s="99" t="s">
        <v>88</v>
      </c>
      <c r="B97" s="54"/>
      <c r="C97" s="100"/>
      <c r="D97" s="100"/>
      <c r="E97" s="241" t="s">
        <v>93</v>
      </c>
      <c r="F97" s="241"/>
      <c r="G97" s="241"/>
      <c r="H97" s="241"/>
      <c r="I97" s="241"/>
      <c r="J97" s="100"/>
      <c r="K97" s="241" t="s">
        <v>94</v>
      </c>
      <c r="L97" s="241"/>
      <c r="M97" s="241"/>
      <c r="N97" s="241"/>
      <c r="O97" s="241"/>
      <c r="P97" s="241"/>
      <c r="Q97" s="241"/>
      <c r="R97" s="241"/>
      <c r="S97" s="241"/>
      <c r="T97" s="241"/>
      <c r="U97" s="241"/>
      <c r="V97" s="241"/>
      <c r="W97" s="241"/>
      <c r="X97" s="241"/>
      <c r="Y97" s="241"/>
      <c r="Z97" s="241"/>
      <c r="AA97" s="241"/>
      <c r="AB97" s="241"/>
      <c r="AC97" s="241"/>
      <c r="AD97" s="241"/>
      <c r="AE97" s="241"/>
      <c r="AF97" s="241"/>
      <c r="AG97" s="239">
        <f>'001.2 - Byty'!J32</f>
        <v>0</v>
      </c>
      <c r="AH97" s="240"/>
      <c r="AI97" s="240"/>
      <c r="AJ97" s="240"/>
      <c r="AK97" s="240"/>
      <c r="AL97" s="240"/>
      <c r="AM97" s="240"/>
      <c r="AN97" s="239">
        <f t="shared" si="0"/>
        <v>0</v>
      </c>
      <c r="AO97" s="240"/>
      <c r="AP97" s="240"/>
      <c r="AQ97" s="101" t="s">
        <v>91</v>
      </c>
      <c r="AR97" s="56"/>
      <c r="AS97" s="102">
        <v>0</v>
      </c>
      <c r="AT97" s="103">
        <f t="shared" si="1"/>
        <v>0</v>
      </c>
      <c r="AU97" s="104">
        <f>'001.2 - Byty'!P122</f>
        <v>0</v>
      </c>
      <c r="AV97" s="103">
        <f>'001.2 - Byty'!J35</f>
        <v>0</v>
      </c>
      <c r="AW97" s="103">
        <f>'001.2 - Byty'!J36</f>
        <v>0</v>
      </c>
      <c r="AX97" s="103">
        <f>'001.2 - Byty'!J37</f>
        <v>0</v>
      </c>
      <c r="AY97" s="103">
        <f>'001.2 - Byty'!J38</f>
        <v>0</v>
      </c>
      <c r="AZ97" s="103">
        <f>'001.2 - Byty'!F35</f>
        <v>0</v>
      </c>
      <c r="BA97" s="103">
        <f>'001.2 - Byty'!F36</f>
        <v>0</v>
      </c>
      <c r="BB97" s="103">
        <f>'001.2 - Byty'!F37</f>
        <v>0</v>
      </c>
      <c r="BC97" s="103">
        <f>'001.2 - Byty'!F38</f>
        <v>0</v>
      </c>
      <c r="BD97" s="105">
        <f>'001.2 - Byty'!F39</f>
        <v>0</v>
      </c>
      <c r="BT97" s="106" t="s">
        <v>87</v>
      </c>
      <c r="BV97" s="106" t="s">
        <v>80</v>
      </c>
      <c r="BW97" s="106" t="s">
        <v>95</v>
      </c>
      <c r="BX97" s="106" t="s">
        <v>86</v>
      </c>
      <c r="CL97" s="106" t="s">
        <v>1</v>
      </c>
    </row>
    <row r="98" spans="1:91" s="7" customFormat="1" ht="16.5" customHeight="1">
      <c r="B98" s="89"/>
      <c r="C98" s="90"/>
      <c r="D98" s="238" t="s">
        <v>96</v>
      </c>
      <c r="E98" s="238"/>
      <c r="F98" s="238"/>
      <c r="G98" s="238"/>
      <c r="H98" s="238"/>
      <c r="I98" s="91"/>
      <c r="J98" s="238" t="s">
        <v>97</v>
      </c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  <c r="X98" s="238"/>
      <c r="Y98" s="238"/>
      <c r="Z98" s="238"/>
      <c r="AA98" s="238"/>
      <c r="AB98" s="238"/>
      <c r="AC98" s="238"/>
      <c r="AD98" s="238"/>
      <c r="AE98" s="238"/>
      <c r="AF98" s="238"/>
      <c r="AG98" s="235">
        <f>ROUND(SUM(AG99:AG100),2)</f>
        <v>0</v>
      </c>
      <c r="AH98" s="236"/>
      <c r="AI98" s="236"/>
      <c r="AJ98" s="236"/>
      <c r="AK98" s="236"/>
      <c r="AL98" s="236"/>
      <c r="AM98" s="236"/>
      <c r="AN98" s="237">
        <f t="shared" si="0"/>
        <v>0</v>
      </c>
      <c r="AO98" s="236"/>
      <c r="AP98" s="236"/>
      <c r="AQ98" s="92" t="s">
        <v>84</v>
      </c>
      <c r="AR98" s="93"/>
      <c r="AS98" s="94">
        <f>ROUND(SUM(AS99:AS100),2)</f>
        <v>0</v>
      </c>
      <c r="AT98" s="95">
        <f t="shared" si="1"/>
        <v>0</v>
      </c>
      <c r="AU98" s="96">
        <f>ROUND(SUM(AU99:AU100),5)</f>
        <v>0</v>
      </c>
      <c r="AV98" s="95">
        <f>ROUND(AZ98*L29,2)</f>
        <v>0</v>
      </c>
      <c r="AW98" s="95">
        <f>ROUND(BA98*L30,2)</f>
        <v>0</v>
      </c>
      <c r="AX98" s="95">
        <f>ROUND(BB98*L29,2)</f>
        <v>0</v>
      </c>
      <c r="AY98" s="95">
        <f>ROUND(BC98*L30,2)</f>
        <v>0</v>
      </c>
      <c r="AZ98" s="95">
        <f>ROUND(SUM(AZ99:AZ100),2)</f>
        <v>0</v>
      </c>
      <c r="BA98" s="95">
        <f>ROUND(SUM(BA99:BA100),2)</f>
        <v>0</v>
      </c>
      <c r="BB98" s="95">
        <f>ROUND(SUM(BB99:BB100),2)</f>
        <v>0</v>
      </c>
      <c r="BC98" s="95">
        <f>ROUND(SUM(BC99:BC100),2)</f>
        <v>0</v>
      </c>
      <c r="BD98" s="97">
        <f>ROUND(SUM(BD99:BD100),2)</f>
        <v>0</v>
      </c>
      <c r="BS98" s="98" t="s">
        <v>77</v>
      </c>
      <c r="BT98" s="98" t="s">
        <v>85</v>
      </c>
      <c r="BU98" s="98" t="s">
        <v>79</v>
      </c>
      <c r="BV98" s="98" t="s">
        <v>80</v>
      </c>
      <c r="BW98" s="98" t="s">
        <v>98</v>
      </c>
      <c r="BX98" s="98" t="s">
        <v>5</v>
      </c>
      <c r="CL98" s="98" t="s">
        <v>1</v>
      </c>
      <c r="CM98" s="98" t="s">
        <v>87</v>
      </c>
    </row>
    <row r="99" spans="1:91" s="4" customFormat="1" ht="16.5" customHeight="1">
      <c r="A99" s="99" t="s">
        <v>88</v>
      </c>
      <c r="B99" s="54"/>
      <c r="C99" s="100"/>
      <c r="D99" s="100"/>
      <c r="E99" s="241" t="s">
        <v>99</v>
      </c>
      <c r="F99" s="241"/>
      <c r="G99" s="241"/>
      <c r="H99" s="241"/>
      <c r="I99" s="241"/>
      <c r="J99" s="100"/>
      <c r="K99" s="241" t="s">
        <v>90</v>
      </c>
      <c r="L99" s="241"/>
      <c r="M99" s="241"/>
      <c r="N99" s="241"/>
      <c r="O99" s="241"/>
      <c r="P99" s="241"/>
      <c r="Q99" s="241"/>
      <c r="R99" s="241"/>
      <c r="S99" s="241"/>
      <c r="T99" s="241"/>
      <c r="U99" s="241"/>
      <c r="V99" s="241"/>
      <c r="W99" s="241"/>
      <c r="X99" s="241"/>
      <c r="Y99" s="241"/>
      <c r="Z99" s="241"/>
      <c r="AA99" s="241"/>
      <c r="AB99" s="241"/>
      <c r="AC99" s="241"/>
      <c r="AD99" s="241"/>
      <c r="AE99" s="241"/>
      <c r="AF99" s="241"/>
      <c r="AG99" s="239">
        <f>'002.1 - Provozní budovy'!J32</f>
        <v>0</v>
      </c>
      <c r="AH99" s="240"/>
      <c r="AI99" s="240"/>
      <c r="AJ99" s="240"/>
      <c r="AK99" s="240"/>
      <c r="AL99" s="240"/>
      <c r="AM99" s="240"/>
      <c r="AN99" s="239">
        <f t="shared" si="0"/>
        <v>0</v>
      </c>
      <c r="AO99" s="240"/>
      <c r="AP99" s="240"/>
      <c r="AQ99" s="101" t="s">
        <v>91</v>
      </c>
      <c r="AR99" s="56"/>
      <c r="AS99" s="102">
        <v>0</v>
      </c>
      <c r="AT99" s="103">
        <f t="shared" si="1"/>
        <v>0</v>
      </c>
      <c r="AU99" s="104">
        <f>'002.1 - Provozní budovy'!P122</f>
        <v>0</v>
      </c>
      <c r="AV99" s="103">
        <f>'002.1 - Provozní budovy'!J35</f>
        <v>0</v>
      </c>
      <c r="AW99" s="103">
        <f>'002.1 - Provozní budovy'!J36</f>
        <v>0</v>
      </c>
      <c r="AX99" s="103">
        <f>'002.1 - Provozní budovy'!J37</f>
        <v>0</v>
      </c>
      <c r="AY99" s="103">
        <f>'002.1 - Provozní budovy'!J38</f>
        <v>0</v>
      </c>
      <c r="AZ99" s="103">
        <f>'002.1 - Provozní budovy'!F35</f>
        <v>0</v>
      </c>
      <c r="BA99" s="103">
        <f>'002.1 - Provozní budovy'!F36</f>
        <v>0</v>
      </c>
      <c r="BB99" s="103">
        <f>'002.1 - Provozní budovy'!F37</f>
        <v>0</v>
      </c>
      <c r="BC99" s="103">
        <f>'002.1 - Provozní budovy'!F38</f>
        <v>0</v>
      </c>
      <c r="BD99" s="105">
        <f>'002.1 - Provozní budovy'!F39</f>
        <v>0</v>
      </c>
      <c r="BT99" s="106" t="s">
        <v>87</v>
      </c>
      <c r="BV99" s="106" t="s">
        <v>80</v>
      </c>
      <c r="BW99" s="106" t="s">
        <v>100</v>
      </c>
      <c r="BX99" s="106" t="s">
        <v>98</v>
      </c>
      <c r="CL99" s="106" t="s">
        <v>1</v>
      </c>
    </row>
    <row r="100" spans="1:91" s="4" customFormat="1" ht="16.5" customHeight="1">
      <c r="A100" s="99" t="s">
        <v>88</v>
      </c>
      <c r="B100" s="54"/>
      <c r="C100" s="100"/>
      <c r="D100" s="100"/>
      <c r="E100" s="241" t="s">
        <v>101</v>
      </c>
      <c r="F100" s="241"/>
      <c r="G100" s="241"/>
      <c r="H100" s="241"/>
      <c r="I100" s="241"/>
      <c r="J100" s="100"/>
      <c r="K100" s="241" t="s">
        <v>94</v>
      </c>
      <c r="L100" s="241"/>
      <c r="M100" s="241"/>
      <c r="N100" s="241"/>
      <c r="O100" s="241"/>
      <c r="P100" s="241"/>
      <c r="Q100" s="241"/>
      <c r="R100" s="241"/>
      <c r="S100" s="241"/>
      <c r="T100" s="241"/>
      <c r="U100" s="241"/>
      <c r="V100" s="241"/>
      <c r="W100" s="241"/>
      <c r="X100" s="241"/>
      <c r="Y100" s="241"/>
      <c r="Z100" s="241"/>
      <c r="AA100" s="241"/>
      <c r="AB100" s="241"/>
      <c r="AC100" s="241"/>
      <c r="AD100" s="241"/>
      <c r="AE100" s="241"/>
      <c r="AF100" s="241"/>
      <c r="AG100" s="239">
        <f>'002.2 - Byty'!J32</f>
        <v>0</v>
      </c>
      <c r="AH100" s="240"/>
      <c r="AI100" s="240"/>
      <c r="AJ100" s="240"/>
      <c r="AK100" s="240"/>
      <c r="AL100" s="240"/>
      <c r="AM100" s="240"/>
      <c r="AN100" s="239">
        <f t="shared" si="0"/>
        <v>0</v>
      </c>
      <c r="AO100" s="240"/>
      <c r="AP100" s="240"/>
      <c r="AQ100" s="101" t="s">
        <v>91</v>
      </c>
      <c r="AR100" s="56"/>
      <c r="AS100" s="102">
        <v>0</v>
      </c>
      <c r="AT100" s="103">
        <f t="shared" si="1"/>
        <v>0</v>
      </c>
      <c r="AU100" s="104">
        <f>'002.2 - Byty'!P122</f>
        <v>0</v>
      </c>
      <c r="AV100" s="103">
        <f>'002.2 - Byty'!J35</f>
        <v>0</v>
      </c>
      <c r="AW100" s="103">
        <f>'002.2 - Byty'!J36</f>
        <v>0</v>
      </c>
      <c r="AX100" s="103">
        <f>'002.2 - Byty'!J37</f>
        <v>0</v>
      </c>
      <c r="AY100" s="103">
        <f>'002.2 - Byty'!J38</f>
        <v>0</v>
      </c>
      <c r="AZ100" s="103">
        <f>'002.2 - Byty'!F35</f>
        <v>0</v>
      </c>
      <c r="BA100" s="103">
        <f>'002.2 - Byty'!F36</f>
        <v>0</v>
      </c>
      <c r="BB100" s="103">
        <f>'002.2 - Byty'!F37</f>
        <v>0</v>
      </c>
      <c r="BC100" s="103">
        <f>'002.2 - Byty'!F38</f>
        <v>0</v>
      </c>
      <c r="BD100" s="105">
        <f>'002.2 - Byty'!F39</f>
        <v>0</v>
      </c>
      <c r="BT100" s="106" t="s">
        <v>87</v>
      </c>
      <c r="BV100" s="106" t="s">
        <v>80</v>
      </c>
      <c r="BW100" s="106" t="s">
        <v>102</v>
      </c>
      <c r="BX100" s="106" t="s">
        <v>98</v>
      </c>
      <c r="CL100" s="106" t="s">
        <v>1</v>
      </c>
    </row>
    <row r="101" spans="1:91" s="7" customFormat="1" ht="16.5" customHeight="1">
      <c r="B101" s="89"/>
      <c r="C101" s="90"/>
      <c r="D101" s="238" t="s">
        <v>103</v>
      </c>
      <c r="E101" s="238"/>
      <c r="F101" s="238"/>
      <c r="G101" s="238"/>
      <c r="H101" s="238"/>
      <c r="I101" s="91"/>
      <c r="J101" s="238" t="s">
        <v>104</v>
      </c>
      <c r="K101" s="238"/>
      <c r="L101" s="238"/>
      <c r="M101" s="238"/>
      <c r="N101" s="238"/>
      <c r="O101" s="238"/>
      <c r="P101" s="238"/>
      <c r="Q101" s="238"/>
      <c r="R101" s="238"/>
      <c r="S101" s="238"/>
      <c r="T101" s="238"/>
      <c r="U101" s="238"/>
      <c r="V101" s="238"/>
      <c r="W101" s="238"/>
      <c r="X101" s="238"/>
      <c r="Y101" s="238"/>
      <c r="Z101" s="238"/>
      <c r="AA101" s="238"/>
      <c r="AB101" s="238"/>
      <c r="AC101" s="238"/>
      <c r="AD101" s="238"/>
      <c r="AE101" s="238"/>
      <c r="AF101" s="238"/>
      <c r="AG101" s="235">
        <f>ROUND(SUM(AG102:AG103),2)</f>
        <v>0</v>
      </c>
      <c r="AH101" s="236"/>
      <c r="AI101" s="236"/>
      <c r="AJ101" s="236"/>
      <c r="AK101" s="236"/>
      <c r="AL101" s="236"/>
      <c r="AM101" s="236"/>
      <c r="AN101" s="237">
        <f t="shared" si="0"/>
        <v>0</v>
      </c>
      <c r="AO101" s="236"/>
      <c r="AP101" s="236"/>
      <c r="AQ101" s="92" t="s">
        <v>84</v>
      </c>
      <c r="AR101" s="93"/>
      <c r="AS101" s="94">
        <f>ROUND(SUM(AS102:AS103),2)</f>
        <v>0</v>
      </c>
      <c r="AT101" s="95">
        <f t="shared" si="1"/>
        <v>0</v>
      </c>
      <c r="AU101" s="96">
        <f>ROUND(SUM(AU102:AU103),5)</f>
        <v>0</v>
      </c>
      <c r="AV101" s="95">
        <f>ROUND(AZ101*L29,2)</f>
        <v>0</v>
      </c>
      <c r="AW101" s="95">
        <f>ROUND(BA101*L30,2)</f>
        <v>0</v>
      </c>
      <c r="AX101" s="95">
        <f>ROUND(BB101*L29,2)</f>
        <v>0</v>
      </c>
      <c r="AY101" s="95">
        <f>ROUND(BC101*L30,2)</f>
        <v>0</v>
      </c>
      <c r="AZ101" s="95">
        <f>ROUND(SUM(AZ102:AZ103),2)</f>
        <v>0</v>
      </c>
      <c r="BA101" s="95">
        <f>ROUND(SUM(BA102:BA103),2)</f>
        <v>0</v>
      </c>
      <c r="BB101" s="95">
        <f>ROUND(SUM(BB102:BB103),2)</f>
        <v>0</v>
      </c>
      <c r="BC101" s="95">
        <f>ROUND(SUM(BC102:BC103),2)</f>
        <v>0</v>
      </c>
      <c r="BD101" s="97">
        <f>ROUND(SUM(BD102:BD103),2)</f>
        <v>0</v>
      </c>
      <c r="BS101" s="98" t="s">
        <v>77</v>
      </c>
      <c r="BT101" s="98" t="s">
        <v>85</v>
      </c>
      <c r="BU101" s="98" t="s">
        <v>79</v>
      </c>
      <c r="BV101" s="98" t="s">
        <v>80</v>
      </c>
      <c r="BW101" s="98" t="s">
        <v>105</v>
      </c>
      <c r="BX101" s="98" t="s">
        <v>5</v>
      </c>
      <c r="CL101" s="98" t="s">
        <v>1</v>
      </c>
      <c r="CM101" s="98" t="s">
        <v>87</v>
      </c>
    </row>
    <row r="102" spans="1:91" s="4" customFormat="1" ht="16.5" customHeight="1">
      <c r="A102" s="99" t="s">
        <v>88</v>
      </c>
      <c r="B102" s="54"/>
      <c r="C102" s="100"/>
      <c r="D102" s="100"/>
      <c r="E102" s="241" t="s">
        <v>106</v>
      </c>
      <c r="F102" s="241"/>
      <c r="G102" s="241"/>
      <c r="H102" s="241"/>
      <c r="I102" s="241"/>
      <c r="J102" s="100"/>
      <c r="K102" s="241" t="s">
        <v>90</v>
      </c>
      <c r="L102" s="241"/>
      <c r="M102" s="241"/>
      <c r="N102" s="241"/>
      <c r="O102" s="241"/>
      <c r="P102" s="241"/>
      <c r="Q102" s="241"/>
      <c r="R102" s="241"/>
      <c r="S102" s="241"/>
      <c r="T102" s="241"/>
      <c r="U102" s="241"/>
      <c r="V102" s="241"/>
      <c r="W102" s="241"/>
      <c r="X102" s="241"/>
      <c r="Y102" s="241"/>
      <c r="Z102" s="241"/>
      <c r="AA102" s="241"/>
      <c r="AB102" s="241"/>
      <c r="AC102" s="241"/>
      <c r="AD102" s="241"/>
      <c r="AE102" s="241"/>
      <c r="AF102" s="241"/>
      <c r="AG102" s="239">
        <f>'003.1 - Provozní budovy'!J32</f>
        <v>0</v>
      </c>
      <c r="AH102" s="240"/>
      <c r="AI102" s="240"/>
      <c r="AJ102" s="240"/>
      <c r="AK102" s="240"/>
      <c r="AL102" s="240"/>
      <c r="AM102" s="240"/>
      <c r="AN102" s="239">
        <f t="shared" si="0"/>
        <v>0</v>
      </c>
      <c r="AO102" s="240"/>
      <c r="AP102" s="240"/>
      <c r="AQ102" s="101" t="s">
        <v>91</v>
      </c>
      <c r="AR102" s="56"/>
      <c r="AS102" s="102">
        <v>0</v>
      </c>
      <c r="AT102" s="103">
        <f t="shared" si="1"/>
        <v>0</v>
      </c>
      <c r="AU102" s="104">
        <f>'003.1 - Provozní budovy'!P122</f>
        <v>0</v>
      </c>
      <c r="AV102" s="103">
        <f>'003.1 - Provozní budovy'!J35</f>
        <v>0</v>
      </c>
      <c r="AW102" s="103">
        <f>'003.1 - Provozní budovy'!J36</f>
        <v>0</v>
      </c>
      <c r="AX102" s="103">
        <f>'003.1 - Provozní budovy'!J37</f>
        <v>0</v>
      </c>
      <c r="AY102" s="103">
        <f>'003.1 - Provozní budovy'!J38</f>
        <v>0</v>
      </c>
      <c r="AZ102" s="103">
        <f>'003.1 - Provozní budovy'!F35</f>
        <v>0</v>
      </c>
      <c r="BA102" s="103">
        <f>'003.1 - Provozní budovy'!F36</f>
        <v>0</v>
      </c>
      <c r="BB102" s="103">
        <f>'003.1 - Provozní budovy'!F37</f>
        <v>0</v>
      </c>
      <c r="BC102" s="103">
        <f>'003.1 - Provozní budovy'!F38</f>
        <v>0</v>
      </c>
      <c r="BD102" s="105">
        <f>'003.1 - Provozní budovy'!F39</f>
        <v>0</v>
      </c>
      <c r="BT102" s="106" t="s">
        <v>87</v>
      </c>
      <c r="BV102" s="106" t="s">
        <v>80</v>
      </c>
      <c r="BW102" s="106" t="s">
        <v>107</v>
      </c>
      <c r="BX102" s="106" t="s">
        <v>105</v>
      </c>
      <c r="CL102" s="106" t="s">
        <v>1</v>
      </c>
    </row>
    <row r="103" spans="1:91" s="4" customFormat="1" ht="16.5" customHeight="1">
      <c r="A103" s="99" t="s">
        <v>88</v>
      </c>
      <c r="B103" s="54"/>
      <c r="C103" s="100"/>
      <c r="D103" s="100"/>
      <c r="E103" s="241" t="s">
        <v>108</v>
      </c>
      <c r="F103" s="241"/>
      <c r="G103" s="241"/>
      <c r="H103" s="241"/>
      <c r="I103" s="241"/>
      <c r="J103" s="100"/>
      <c r="K103" s="241" t="s">
        <v>94</v>
      </c>
      <c r="L103" s="241"/>
      <c r="M103" s="241"/>
      <c r="N103" s="241"/>
      <c r="O103" s="241"/>
      <c r="P103" s="241"/>
      <c r="Q103" s="241"/>
      <c r="R103" s="241"/>
      <c r="S103" s="241"/>
      <c r="T103" s="241"/>
      <c r="U103" s="241"/>
      <c r="V103" s="241"/>
      <c r="W103" s="241"/>
      <c r="X103" s="241"/>
      <c r="Y103" s="241"/>
      <c r="Z103" s="241"/>
      <c r="AA103" s="241"/>
      <c r="AB103" s="241"/>
      <c r="AC103" s="241"/>
      <c r="AD103" s="241"/>
      <c r="AE103" s="241"/>
      <c r="AF103" s="241"/>
      <c r="AG103" s="239">
        <f>'003.2 - Byty'!J32</f>
        <v>0</v>
      </c>
      <c r="AH103" s="240"/>
      <c r="AI103" s="240"/>
      <c r="AJ103" s="240"/>
      <c r="AK103" s="240"/>
      <c r="AL103" s="240"/>
      <c r="AM103" s="240"/>
      <c r="AN103" s="239">
        <f t="shared" si="0"/>
        <v>0</v>
      </c>
      <c r="AO103" s="240"/>
      <c r="AP103" s="240"/>
      <c r="AQ103" s="101" t="s">
        <v>91</v>
      </c>
      <c r="AR103" s="56"/>
      <c r="AS103" s="107">
        <v>0</v>
      </c>
      <c r="AT103" s="108">
        <f t="shared" si="1"/>
        <v>0</v>
      </c>
      <c r="AU103" s="109">
        <f>'003.2 - Byty'!P122</f>
        <v>0</v>
      </c>
      <c r="AV103" s="108">
        <f>'003.2 - Byty'!J35</f>
        <v>0</v>
      </c>
      <c r="AW103" s="108">
        <f>'003.2 - Byty'!J36</f>
        <v>0</v>
      </c>
      <c r="AX103" s="108">
        <f>'003.2 - Byty'!J37</f>
        <v>0</v>
      </c>
      <c r="AY103" s="108">
        <f>'003.2 - Byty'!J38</f>
        <v>0</v>
      </c>
      <c r="AZ103" s="108">
        <f>'003.2 - Byty'!F35</f>
        <v>0</v>
      </c>
      <c r="BA103" s="108">
        <f>'003.2 - Byty'!F36</f>
        <v>0</v>
      </c>
      <c r="BB103" s="108">
        <f>'003.2 - Byty'!F37</f>
        <v>0</v>
      </c>
      <c r="BC103" s="108">
        <f>'003.2 - Byty'!F38</f>
        <v>0</v>
      </c>
      <c r="BD103" s="110">
        <f>'003.2 - Byty'!F39</f>
        <v>0</v>
      </c>
      <c r="BT103" s="106" t="s">
        <v>87</v>
      </c>
      <c r="BV103" s="106" t="s">
        <v>80</v>
      </c>
      <c r="BW103" s="106" t="s">
        <v>109</v>
      </c>
      <c r="BX103" s="106" t="s">
        <v>105</v>
      </c>
      <c r="CL103" s="106" t="s">
        <v>1</v>
      </c>
    </row>
    <row r="104" spans="1:91" s="2" customFormat="1" ht="30" customHeight="1">
      <c r="A104" s="30"/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5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</row>
    <row r="105" spans="1:91" s="2" customFormat="1" ht="6.95" customHeight="1">
      <c r="A105" s="3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35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</row>
  </sheetData>
  <sheetProtection algorithmName="SHA-512" hashValue="238dO7JHA6RwcOobxXMgnM9+wFocIHIzjWeq5t+WRrqflDsjcOFI/xe/EhUlcavRMMAeylSdSETwMoM8rnaHlg==" saltValue="BTen88GhiwMgDPNMe0do6WF5paWgGFV6ms0+KNNxqtfiV1AO4LyPvh9axxCZDXHK27uwCKH/Q0P5g9CDrLGNpw==" spinCount="100000" sheet="1" objects="1" scenarios="1" formatColumns="0" formatRows="0"/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hyperlinks>
    <hyperlink ref="A96" location="'001.1 - Provozní budovy'!C2" display="/"/>
    <hyperlink ref="A97" location="'001.2 - Byty'!C2" display="/"/>
    <hyperlink ref="A99" location="'002.1 - Provozní budovy'!C2" display="/"/>
    <hyperlink ref="A100" location="'002.2 - Byty'!C2" display="/"/>
    <hyperlink ref="A102" location="'003.1 - Provozní budovy'!C2" display="/"/>
    <hyperlink ref="A103" location="'003.2 - Byt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1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3" t="s">
        <v>92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4"/>
      <c r="J3" s="113"/>
      <c r="K3" s="113"/>
      <c r="L3" s="16"/>
      <c r="AT3" s="13" t="s">
        <v>87</v>
      </c>
    </row>
    <row r="4" spans="1:46" s="1" customFormat="1" ht="24.95" customHeight="1">
      <c r="B4" s="16"/>
      <c r="D4" s="115" t="s">
        <v>110</v>
      </c>
      <c r="I4" s="111"/>
      <c r="L4" s="16"/>
      <c r="M4" s="116" t="s">
        <v>10</v>
      </c>
      <c r="AT4" s="13" t="s">
        <v>4</v>
      </c>
    </row>
    <row r="5" spans="1:46" s="1" customFormat="1" ht="6.95" customHeight="1">
      <c r="B5" s="16"/>
      <c r="I5" s="111"/>
      <c r="L5" s="16"/>
    </row>
    <row r="6" spans="1:46" s="1" customFormat="1" ht="12" customHeight="1">
      <c r="B6" s="16"/>
      <c r="D6" s="117" t="s">
        <v>16</v>
      </c>
      <c r="I6" s="111"/>
      <c r="L6" s="16"/>
    </row>
    <row r="7" spans="1:46" s="1" customFormat="1" ht="16.5" customHeight="1">
      <c r="B7" s="16"/>
      <c r="E7" s="264" t="str">
        <f>'Rekapitulace zakázky'!K6</f>
        <v>Pravidelná kontrola a čištění spalinových cest v obvodu OŘ Praha</v>
      </c>
      <c r="F7" s="265"/>
      <c r="G7" s="265"/>
      <c r="H7" s="265"/>
      <c r="I7" s="111"/>
      <c r="L7" s="16"/>
    </row>
    <row r="8" spans="1:46" s="1" customFormat="1" ht="12" customHeight="1">
      <c r="B8" s="16"/>
      <c r="D8" s="117" t="s">
        <v>111</v>
      </c>
      <c r="I8" s="111"/>
      <c r="L8" s="16"/>
    </row>
    <row r="9" spans="1:46" s="2" customFormat="1" ht="16.5" customHeight="1">
      <c r="A9" s="30"/>
      <c r="B9" s="35"/>
      <c r="C9" s="30"/>
      <c r="D9" s="30"/>
      <c r="E9" s="264" t="s">
        <v>112</v>
      </c>
      <c r="F9" s="266"/>
      <c r="G9" s="266"/>
      <c r="H9" s="266"/>
      <c r="I9" s="118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7" t="s">
        <v>113</v>
      </c>
      <c r="E10" s="30"/>
      <c r="F10" s="30"/>
      <c r="G10" s="30"/>
      <c r="H10" s="30"/>
      <c r="I10" s="118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67" t="s">
        <v>114</v>
      </c>
      <c r="F11" s="266"/>
      <c r="G11" s="266"/>
      <c r="H11" s="266"/>
      <c r="I11" s="118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18"/>
      <c r="J12" s="30"/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7" t="s">
        <v>18</v>
      </c>
      <c r="E13" s="30"/>
      <c r="F13" s="106" t="s">
        <v>1</v>
      </c>
      <c r="G13" s="30"/>
      <c r="H13" s="30"/>
      <c r="I13" s="119" t="s">
        <v>19</v>
      </c>
      <c r="J13" s="106" t="s">
        <v>1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7" t="s">
        <v>20</v>
      </c>
      <c r="E14" s="30"/>
      <c r="F14" s="106" t="s">
        <v>115</v>
      </c>
      <c r="G14" s="30"/>
      <c r="H14" s="30"/>
      <c r="I14" s="119" t="s">
        <v>22</v>
      </c>
      <c r="J14" s="120" t="str">
        <f>'Rekapitulace zakázky'!AN8</f>
        <v>13. 7. 2020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18"/>
      <c r="J15" s="30"/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7" t="s">
        <v>24</v>
      </c>
      <c r="E16" s="30"/>
      <c r="F16" s="30"/>
      <c r="G16" s="30"/>
      <c r="H16" s="30"/>
      <c r="I16" s="119" t="s">
        <v>25</v>
      </c>
      <c r="J16" s="106" t="str">
        <f>IF('Rekapitulace zakázky'!AN10="","",'Rekapitulace zakázky'!AN10)</f>
        <v>70994234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6" t="str">
        <f>IF('Rekapitulace zakázky'!E11="","",'Rekapitulace zakázky'!E11)</f>
        <v>Správa železnic, státní organizace</v>
      </c>
      <c r="F17" s="30"/>
      <c r="G17" s="30"/>
      <c r="H17" s="30"/>
      <c r="I17" s="119" t="s">
        <v>28</v>
      </c>
      <c r="J17" s="106" t="str">
        <f>IF('Rekapitulace zakázky'!AN11="","",'Rekapitulace zakázky'!AN11)</f>
        <v>CZ70994234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18"/>
      <c r="J18" s="30"/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7" t="s">
        <v>30</v>
      </c>
      <c r="E19" s="30"/>
      <c r="F19" s="30"/>
      <c r="G19" s="30"/>
      <c r="H19" s="30"/>
      <c r="I19" s="119" t="s">
        <v>25</v>
      </c>
      <c r="J19" s="26" t="str">
        <f>'Rekapitulace zakázky'!AN13</f>
        <v>Vyplň údaj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68" t="str">
        <f>'Rekapitulace zakázky'!E14</f>
        <v>Vyplň údaj</v>
      </c>
      <c r="F20" s="269"/>
      <c r="G20" s="269"/>
      <c r="H20" s="269"/>
      <c r="I20" s="119" t="s">
        <v>28</v>
      </c>
      <c r="J20" s="26" t="str">
        <f>'Rekapitulace zakázky'!AN14</f>
        <v>Vyplň údaj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18"/>
      <c r="J21" s="30"/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7" t="s">
        <v>32</v>
      </c>
      <c r="E22" s="30"/>
      <c r="F22" s="30"/>
      <c r="G22" s="30"/>
      <c r="H22" s="30"/>
      <c r="I22" s="119" t="s">
        <v>25</v>
      </c>
      <c r="J22" s="106" t="str">
        <f>IF('Rekapitulace zakázky'!AN16="","",'Rekapitulace zakázky'!AN16)</f>
        <v/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6" t="str">
        <f>IF('Rekapitulace zakázky'!E17="","",'Rekapitulace zakázky'!E17)</f>
        <v xml:space="preserve"> </v>
      </c>
      <c r="F23" s="30"/>
      <c r="G23" s="30"/>
      <c r="H23" s="30"/>
      <c r="I23" s="119" t="s">
        <v>28</v>
      </c>
      <c r="J23" s="106" t="str">
        <f>IF('Rekapitulace zakázky'!AN17="","",'Rekapitulace zakázky'!AN17)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18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7" t="s">
        <v>35</v>
      </c>
      <c r="E25" s="30"/>
      <c r="F25" s="30"/>
      <c r="G25" s="30"/>
      <c r="H25" s="30"/>
      <c r="I25" s="119" t="s">
        <v>25</v>
      </c>
      <c r="J25" s="106" t="str">
        <f>IF('Rekapitulace zakázky'!AN19="","",'Rekapitulace zakázky'!AN19)</f>
        <v/>
      </c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6" t="str">
        <f>IF('Rekapitulace zakázky'!E20="","",'Rekapitulace zakázky'!E20)</f>
        <v>L. Ulrich, DiS</v>
      </c>
      <c r="F26" s="30"/>
      <c r="G26" s="30"/>
      <c r="H26" s="30"/>
      <c r="I26" s="119" t="s">
        <v>28</v>
      </c>
      <c r="J26" s="106" t="str">
        <f>IF('Rekapitulace zakázky'!AN20="","",'Rekapitulace zakázky'!AN20)</f>
        <v/>
      </c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18"/>
      <c r="J27" s="30"/>
      <c r="K27" s="30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7" t="s">
        <v>37</v>
      </c>
      <c r="E28" s="30"/>
      <c r="F28" s="30"/>
      <c r="G28" s="30"/>
      <c r="H28" s="30"/>
      <c r="I28" s="118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1"/>
      <c r="B29" s="122"/>
      <c r="C29" s="121"/>
      <c r="D29" s="121"/>
      <c r="E29" s="270" t="s">
        <v>1</v>
      </c>
      <c r="F29" s="270"/>
      <c r="G29" s="270"/>
      <c r="H29" s="27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18"/>
      <c r="J30" s="30"/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5"/>
      <c r="E31" s="125"/>
      <c r="F31" s="125"/>
      <c r="G31" s="125"/>
      <c r="H31" s="125"/>
      <c r="I31" s="126"/>
      <c r="J31" s="125"/>
      <c r="K31" s="125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7" t="s">
        <v>38</v>
      </c>
      <c r="E32" s="30"/>
      <c r="F32" s="30"/>
      <c r="G32" s="30"/>
      <c r="H32" s="30"/>
      <c r="I32" s="118"/>
      <c r="J32" s="128">
        <f>ROUND(J122,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5"/>
      <c r="E33" s="125"/>
      <c r="F33" s="125"/>
      <c r="G33" s="125"/>
      <c r="H33" s="125"/>
      <c r="I33" s="126"/>
      <c r="J33" s="125"/>
      <c r="K33" s="125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9" t="s">
        <v>40</v>
      </c>
      <c r="G34" s="30"/>
      <c r="H34" s="30"/>
      <c r="I34" s="130" t="s">
        <v>39</v>
      </c>
      <c r="J34" s="129" t="s">
        <v>41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31" t="s">
        <v>42</v>
      </c>
      <c r="E35" s="117" t="s">
        <v>43</v>
      </c>
      <c r="F35" s="132">
        <f>ROUND((SUM(BE122:BE191)),  2)</f>
        <v>0</v>
      </c>
      <c r="G35" s="30"/>
      <c r="H35" s="30"/>
      <c r="I35" s="133">
        <v>0.21</v>
      </c>
      <c r="J35" s="132">
        <f>ROUND(((SUM(BE122:BE191))*I35),  2)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7" t="s">
        <v>44</v>
      </c>
      <c r="F36" s="132">
        <f>ROUND((SUM(BF122:BF191)),  2)</f>
        <v>0</v>
      </c>
      <c r="G36" s="30"/>
      <c r="H36" s="30"/>
      <c r="I36" s="133">
        <v>0.15</v>
      </c>
      <c r="J36" s="132">
        <f>ROUND(((SUM(BF122:BF191))*I36),  2)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7" t="s">
        <v>45</v>
      </c>
      <c r="F37" s="132">
        <f>ROUND((SUM(BG122:BG191)),  2)</f>
        <v>0</v>
      </c>
      <c r="G37" s="30"/>
      <c r="H37" s="30"/>
      <c r="I37" s="133">
        <v>0.21</v>
      </c>
      <c r="J37" s="132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7" t="s">
        <v>46</v>
      </c>
      <c r="F38" s="132">
        <f>ROUND((SUM(BH122:BH191)),  2)</f>
        <v>0</v>
      </c>
      <c r="G38" s="30"/>
      <c r="H38" s="30"/>
      <c r="I38" s="133">
        <v>0.15</v>
      </c>
      <c r="J38" s="132">
        <f>0</f>
        <v>0</v>
      </c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7" t="s">
        <v>47</v>
      </c>
      <c r="F39" s="132">
        <f>ROUND((SUM(BI122:BI191)),  2)</f>
        <v>0</v>
      </c>
      <c r="G39" s="30"/>
      <c r="H39" s="30"/>
      <c r="I39" s="133">
        <v>0</v>
      </c>
      <c r="J39" s="132">
        <f>0</f>
        <v>0</v>
      </c>
      <c r="K39" s="30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8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34"/>
      <c r="D41" s="135" t="s">
        <v>48</v>
      </c>
      <c r="E41" s="136"/>
      <c r="F41" s="136"/>
      <c r="G41" s="137" t="s">
        <v>49</v>
      </c>
      <c r="H41" s="138" t="s">
        <v>50</v>
      </c>
      <c r="I41" s="139"/>
      <c r="J41" s="140">
        <f>SUM(J32:J39)</f>
        <v>0</v>
      </c>
      <c r="K41" s="141"/>
      <c r="L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8"/>
      <c r="J42" s="30"/>
      <c r="K42" s="30"/>
      <c r="L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I43" s="111"/>
      <c r="L43" s="16"/>
    </row>
    <row r="44" spans="1:31" s="1" customFormat="1" ht="14.45" customHeight="1">
      <c r="B44" s="16"/>
      <c r="I44" s="111"/>
      <c r="L44" s="16"/>
    </row>
    <row r="45" spans="1:31" s="1" customFormat="1" ht="14.45" customHeight="1">
      <c r="B45" s="16"/>
      <c r="I45" s="111"/>
      <c r="L45" s="16"/>
    </row>
    <row r="46" spans="1:31" s="1" customFormat="1" ht="14.45" customHeight="1">
      <c r="B46" s="16"/>
      <c r="I46" s="111"/>
      <c r="L46" s="16"/>
    </row>
    <row r="47" spans="1:31" s="1" customFormat="1" ht="14.45" customHeight="1">
      <c r="B47" s="16"/>
      <c r="I47" s="111"/>
      <c r="L47" s="16"/>
    </row>
    <row r="48" spans="1:31" s="1" customFormat="1" ht="14.45" customHeight="1">
      <c r="B48" s="16"/>
      <c r="I48" s="111"/>
      <c r="L48" s="16"/>
    </row>
    <row r="49" spans="1:31" s="1" customFormat="1" ht="14.45" customHeight="1">
      <c r="B49" s="16"/>
      <c r="I49" s="111"/>
      <c r="L49" s="16"/>
    </row>
    <row r="50" spans="1:31" s="2" customFormat="1" ht="14.45" customHeight="1">
      <c r="B50" s="47"/>
      <c r="D50" s="142" t="s">
        <v>51</v>
      </c>
      <c r="E50" s="143"/>
      <c r="F50" s="143"/>
      <c r="G50" s="142" t="s">
        <v>52</v>
      </c>
      <c r="H50" s="143"/>
      <c r="I50" s="144"/>
      <c r="J50" s="143"/>
      <c r="K50" s="143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45" t="s">
        <v>53</v>
      </c>
      <c r="E61" s="146"/>
      <c r="F61" s="147" t="s">
        <v>54</v>
      </c>
      <c r="G61" s="145" t="s">
        <v>53</v>
      </c>
      <c r="H61" s="146"/>
      <c r="I61" s="148"/>
      <c r="J61" s="149" t="s">
        <v>54</v>
      </c>
      <c r="K61" s="14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42" t="s">
        <v>55</v>
      </c>
      <c r="E65" s="150"/>
      <c r="F65" s="150"/>
      <c r="G65" s="142" t="s">
        <v>56</v>
      </c>
      <c r="H65" s="150"/>
      <c r="I65" s="151"/>
      <c r="J65" s="150"/>
      <c r="K65" s="15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45" t="s">
        <v>53</v>
      </c>
      <c r="E76" s="146"/>
      <c r="F76" s="147" t="s">
        <v>54</v>
      </c>
      <c r="G76" s="145" t="s">
        <v>53</v>
      </c>
      <c r="H76" s="146"/>
      <c r="I76" s="148"/>
      <c r="J76" s="149" t="s">
        <v>54</v>
      </c>
      <c r="K76" s="14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2"/>
      <c r="C77" s="153"/>
      <c r="D77" s="153"/>
      <c r="E77" s="153"/>
      <c r="F77" s="153"/>
      <c r="G77" s="153"/>
      <c r="H77" s="153"/>
      <c r="I77" s="154"/>
      <c r="J77" s="153"/>
      <c r="K77" s="153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5"/>
      <c r="C81" s="156"/>
      <c r="D81" s="156"/>
      <c r="E81" s="156"/>
      <c r="F81" s="156"/>
      <c r="G81" s="156"/>
      <c r="H81" s="156"/>
      <c r="I81" s="157"/>
      <c r="J81" s="156"/>
      <c r="K81" s="156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116</v>
      </c>
      <c r="D82" s="32"/>
      <c r="E82" s="32"/>
      <c r="F82" s="32"/>
      <c r="G82" s="32"/>
      <c r="H82" s="32"/>
      <c r="I82" s="118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8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118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71" t="str">
        <f>E7</f>
        <v>Pravidelná kontrola a čištění spalinových cest v obvodu OŘ Praha</v>
      </c>
      <c r="F85" s="272"/>
      <c r="G85" s="272"/>
      <c r="H85" s="272"/>
      <c r="I85" s="118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7"/>
      <c r="C86" s="25" t="s">
        <v>111</v>
      </c>
      <c r="D86" s="18"/>
      <c r="E86" s="18"/>
      <c r="F86" s="18"/>
      <c r="G86" s="18"/>
      <c r="H86" s="18"/>
      <c r="I86" s="111"/>
      <c r="J86" s="18"/>
      <c r="K86" s="18"/>
      <c r="L86" s="16"/>
    </row>
    <row r="87" spans="1:31" s="2" customFormat="1" ht="16.5" customHeight="1">
      <c r="A87" s="30"/>
      <c r="B87" s="31"/>
      <c r="C87" s="32"/>
      <c r="D87" s="32"/>
      <c r="E87" s="271" t="s">
        <v>112</v>
      </c>
      <c r="F87" s="273"/>
      <c r="G87" s="273"/>
      <c r="H87" s="273"/>
      <c r="I87" s="118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113</v>
      </c>
      <c r="D88" s="32"/>
      <c r="E88" s="32"/>
      <c r="F88" s="32"/>
      <c r="G88" s="32"/>
      <c r="H88" s="32"/>
      <c r="I88" s="118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19" t="str">
        <f>E11</f>
        <v>001.1 - Provozní budovy</v>
      </c>
      <c r="F89" s="273"/>
      <c r="G89" s="273"/>
      <c r="H89" s="273"/>
      <c r="I89" s="118"/>
      <c r="J89" s="32"/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8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2"/>
      <c r="E91" s="32"/>
      <c r="F91" s="23" t="str">
        <f>F14</f>
        <v>Obvod provoz I - východ</v>
      </c>
      <c r="G91" s="32"/>
      <c r="H91" s="32"/>
      <c r="I91" s="119" t="s">
        <v>22</v>
      </c>
      <c r="J91" s="62" t="str">
        <f>IF(J14="","",J14)</f>
        <v>13. 7. 2020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18"/>
      <c r="J92" s="32"/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24</v>
      </c>
      <c r="D93" s="32"/>
      <c r="E93" s="32"/>
      <c r="F93" s="23" t="str">
        <f>E17</f>
        <v>Správa železnic, státní organizace</v>
      </c>
      <c r="G93" s="32"/>
      <c r="H93" s="32"/>
      <c r="I93" s="119" t="s">
        <v>32</v>
      </c>
      <c r="J93" s="28" t="str">
        <f>E23</f>
        <v xml:space="preserve"> </v>
      </c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30</v>
      </c>
      <c r="D94" s="32"/>
      <c r="E94" s="32"/>
      <c r="F94" s="23" t="str">
        <f>IF(E20="","",E20)</f>
        <v>Vyplň údaj</v>
      </c>
      <c r="G94" s="32"/>
      <c r="H94" s="32"/>
      <c r="I94" s="119" t="s">
        <v>35</v>
      </c>
      <c r="J94" s="28" t="str">
        <f>E26</f>
        <v>L. Ulrich, DiS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8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58" t="s">
        <v>117</v>
      </c>
      <c r="D96" s="159"/>
      <c r="E96" s="159"/>
      <c r="F96" s="159"/>
      <c r="G96" s="159"/>
      <c r="H96" s="159"/>
      <c r="I96" s="160"/>
      <c r="J96" s="161" t="s">
        <v>118</v>
      </c>
      <c r="K96" s="159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18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2" t="s">
        <v>119</v>
      </c>
      <c r="D98" s="32"/>
      <c r="E98" s="32"/>
      <c r="F98" s="32"/>
      <c r="G98" s="32"/>
      <c r="H98" s="32"/>
      <c r="I98" s="118"/>
      <c r="J98" s="80">
        <f>J122</f>
        <v>0</v>
      </c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120</v>
      </c>
    </row>
    <row r="99" spans="1:47" s="9" customFormat="1" ht="24.95" customHeight="1">
      <c r="B99" s="163"/>
      <c r="C99" s="164"/>
      <c r="D99" s="165" t="s">
        <v>121</v>
      </c>
      <c r="E99" s="166"/>
      <c r="F99" s="166"/>
      <c r="G99" s="166"/>
      <c r="H99" s="166"/>
      <c r="I99" s="167"/>
      <c r="J99" s="168">
        <f>J123</f>
        <v>0</v>
      </c>
      <c r="K99" s="164"/>
      <c r="L99" s="169"/>
    </row>
    <row r="100" spans="1:47" s="9" customFormat="1" ht="24.95" customHeight="1">
      <c r="B100" s="163"/>
      <c r="C100" s="164"/>
      <c r="D100" s="165" t="s">
        <v>122</v>
      </c>
      <c r="E100" s="166"/>
      <c r="F100" s="166"/>
      <c r="G100" s="166"/>
      <c r="H100" s="166"/>
      <c r="I100" s="167"/>
      <c r="J100" s="168">
        <f>J126</f>
        <v>0</v>
      </c>
      <c r="K100" s="164"/>
      <c r="L100" s="169"/>
    </row>
    <row r="101" spans="1:47" s="2" customFormat="1" ht="21.75" customHeight="1">
      <c r="A101" s="30"/>
      <c r="B101" s="31"/>
      <c r="C101" s="32"/>
      <c r="D101" s="32"/>
      <c r="E101" s="32"/>
      <c r="F101" s="32"/>
      <c r="G101" s="32"/>
      <c r="H101" s="32"/>
      <c r="I101" s="118"/>
      <c r="J101" s="32"/>
      <c r="K101" s="32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47" s="2" customFormat="1" ht="6.95" customHeight="1">
      <c r="A102" s="30"/>
      <c r="B102" s="50"/>
      <c r="C102" s="51"/>
      <c r="D102" s="51"/>
      <c r="E102" s="51"/>
      <c r="F102" s="51"/>
      <c r="G102" s="51"/>
      <c r="H102" s="51"/>
      <c r="I102" s="154"/>
      <c r="J102" s="51"/>
      <c r="K102" s="51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47" s="2" customFormat="1" ht="6.95" customHeight="1">
      <c r="A106" s="30"/>
      <c r="B106" s="52"/>
      <c r="C106" s="53"/>
      <c r="D106" s="53"/>
      <c r="E106" s="53"/>
      <c r="F106" s="53"/>
      <c r="G106" s="53"/>
      <c r="H106" s="53"/>
      <c r="I106" s="157"/>
      <c r="J106" s="53"/>
      <c r="K106" s="53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24.95" customHeight="1">
      <c r="A107" s="30"/>
      <c r="B107" s="31"/>
      <c r="C107" s="19" t="s">
        <v>123</v>
      </c>
      <c r="D107" s="32"/>
      <c r="E107" s="32"/>
      <c r="F107" s="32"/>
      <c r="G107" s="32"/>
      <c r="H107" s="32"/>
      <c r="I107" s="118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118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2" customHeight="1">
      <c r="A109" s="30"/>
      <c r="B109" s="31"/>
      <c r="C109" s="25" t="s">
        <v>16</v>
      </c>
      <c r="D109" s="32"/>
      <c r="E109" s="32"/>
      <c r="F109" s="32"/>
      <c r="G109" s="32"/>
      <c r="H109" s="32"/>
      <c r="I109" s="118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6.5" customHeight="1">
      <c r="A110" s="30"/>
      <c r="B110" s="31"/>
      <c r="C110" s="32"/>
      <c r="D110" s="32"/>
      <c r="E110" s="271" t="str">
        <f>E7</f>
        <v>Pravidelná kontrola a čištění spalinových cest v obvodu OŘ Praha</v>
      </c>
      <c r="F110" s="272"/>
      <c r="G110" s="272"/>
      <c r="H110" s="272"/>
      <c r="I110" s="118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12" customHeight="1">
      <c r="B111" s="17"/>
      <c r="C111" s="25" t="s">
        <v>111</v>
      </c>
      <c r="D111" s="18"/>
      <c r="E111" s="18"/>
      <c r="F111" s="18"/>
      <c r="G111" s="18"/>
      <c r="H111" s="18"/>
      <c r="I111" s="111"/>
      <c r="J111" s="18"/>
      <c r="K111" s="18"/>
      <c r="L111" s="16"/>
    </row>
    <row r="112" spans="1:47" s="2" customFormat="1" ht="16.5" customHeight="1">
      <c r="A112" s="30"/>
      <c r="B112" s="31"/>
      <c r="C112" s="32"/>
      <c r="D112" s="32"/>
      <c r="E112" s="271" t="s">
        <v>112</v>
      </c>
      <c r="F112" s="273"/>
      <c r="G112" s="273"/>
      <c r="H112" s="273"/>
      <c r="I112" s="118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113</v>
      </c>
      <c r="D113" s="32"/>
      <c r="E113" s="32"/>
      <c r="F113" s="32"/>
      <c r="G113" s="32"/>
      <c r="H113" s="32"/>
      <c r="I113" s="118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2"/>
      <c r="D114" s="32"/>
      <c r="E114" s="219" t="str">
        <f>E11</f>
        <v>001.1 - Provozní budovy</v>
      </c>
      <c r="F114" s="273"/>
      <c r="G114" s="273"/>
      <c r="H114" s="273"/>
      <c r="I114" s="118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118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20</v>
      </c>
      <c r="D116" s="32"/>
      <c r="E116" s="32"/>
      <c r="F116" s="23" t="str">
        <f>F14</f>
        <v>Obvod provoz I - východ</v>
      </c>
      <c r="G116" s="32"/>
      <c r="H116" s="32"/>
      <c r="I116" s="119" t="s">
        <v>22</v>
      </c>
      <c r="J116" s="62" t="str">
        <f>IF(J14="","",J14)</f>
        <v>13. 7. 2020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118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24</v>
      </c>
      <c r="D118" s="32"/>
      <c r="E118" s="32"/>
      <c r="F118" s="23" t="str">
        <f>E17</f>
        <v>Správa železnic, státní organizace</v>
      </c>
      <c r="G118" s="32"/>
      <c r="H118" s="32"/>
      <c r="I118" s="119" t="s">
        <v>32</v>
      </c>
      <c r="J118" s="28" t="str">
        <f>E23</f>
        <v xml:space="preserve"> 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30</v>
      </c>
      <c r="D119" s="32"/>
      <c r="E119" s="32"/>
      <c r="F119" s="23" t="str">
        <f>IF(E20="","",E20)</f>
        <v>Vyplň údaj</v>
      </c>
      <c r="G119" s="32"/>
      <c r="H119" s="32"/>
      <c r="I119" s="119" t="s">
        <v>35</v>
      </c>
      <c r="J119" s="28" t="str">
        <f>E26</f>
        <v>L. Ulrich, DiS</v>
      </c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2"/>
      <c r="D120" s="32"/>
      <c r="E120" s="32"/>
      <c r="F120" s="32"/>
      <c r="G120" s="32"/>
      <c r="H120" s="32"/>
      <c r="I120" s="118"/>
      <c r="J120" s="32"/>
      <c r="K120" s="32"/>
      <c r="L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0" customFormat="1" ht="29.25" customHeight="1">
      <c r="A121" s="170"/>
      <c r="B121" s="171"/>
      <c r="C121" s="172" t="s">
        <v>124</v>
      </c>
      <c r="D121" s="173" t="s">
        <v>63</v>
      </c>
      <c r="E121" s="173" t="s">
        <v>59</v>
      </c>
      <c r="F121" s="173" t="s">
        <v>60</v>
      </c>
      <c r="G121" s="173" t="s">
        <v>125</v>
      </c>
      <c r="H121" s="173" t="s">
        <v>126</v>
      </c>
      <c r="I121" s="174" t="s">
        <v>127</v>
      </c>
      <c r="J121" s="175" t="s">
        <v>118</v>
      </c>
      <c r="K121" s="176" t="s">
        <v>128</v>
      </c>
      <c r="L121" s="177"/>
      <c r="M121" s="71" t="s">
        <v>1</v>
      </c>
      <c r="N121" s="72" t="s">
        <v>42</v>
      </c>
      <c r="O121" s="72" t="s">
        <v>129</v>
      </c>
      <c r="P121" s="72" t="s">
        <v>130</v>
      </c>
      <c r="Q121" s="72" t="s">
        <v>131</v>
      </c>
      <c r="R121" s="72" t="s">
        <v>132</v>
      </c>
      <c r="S121" s="72" t="s">
        <v>133</v>
      </c>
      <c r="T121" s="72" t="s">
        <v>134</v>
      </c>
      <c r="U121" s="73" t="s">
        <v>135</v>
      </c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</row>
    <row r="122" spans="1:65" s="2" customFormat="1" ht="22.9" customHeight="1">
      <c r="A122" s="30"/>
      <c r="B122" s="31"/>
      <c r="C122" s="78" t="s">
        <v>136</v>
      </c>
      <c r="D122" s="32"/>
      <c r="E122" s="32"/>
      <c r="F122" s="32"/>
      <c r="G122" s="32"/>
      <c r="H122" s="32"/>
      <c r="I122" s="118"/>
      <c r="J122" s="178">
        <f>BK122</f>
        <v>0</v>
      </c>
      <c r="K122" s="32"/>
      <c r="L122" s="35"/>
      <c r="M122" s="74"/>
      <c r="N122" s="179"/>
      <c r="O122" s="75"/>
      <c r="P122" s="180">
        <f>P123+P126</f>
        <v>0</v>
      </c>
      <c r="Q122" s="75"/>
      <c r="R122" s="180">
        <f>R123+R126</f>
        <v>0</v>
      </c>
      <c r="S122" s="75"/>
      <c r="T122" s="180">
        <f>T123+T126</f>
        <v>0</v>
      </c>
      <c r="U122" s="76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77</v>
      </c>
      <c r="AU122" s="13" t="s">
        <v>120</v>
      </c>
      <c r="BK122" s="181">
        <f>BK123+BK126</f>
        <v>0</v>
      </c>
    </row>
    <row r="123" spans="1:65" s="11" customFormat="1" ht="25.9" customHeight="1">
      <c r="B123" s="182"/>
      <c r="C123" s="183"/>
      <c r="D123" s="184" t="s">
        <v>77</v>
      </c>
      <c r="E123" s="185" t="s">
        <v>137</v>
      </c>
      <c r="F123" s="185" t="s">
        <v>138</v>
      </c>
      <c r="G123" s="183"/>
      <c r="H123" s="183"/>
      <c r="I123" s="186"/>
      <c r="J123" s="187">
        <f>BK123</f>
        <v>0</v>
      </c>
      <c r="K123" s="183"/>
      <c r="L123" s="188"/>
      <c r="M123" s="189"/>
      <c r="N123" s="190"/>
      <c r="O123" s="190"/>
      <c r="P123" s="191">
        <f>SUM(P124:P125)</f>
        <v>0</v>
      </c>
      <c r="Q123" s="190"/>
      <c r="R123" s="191">
        <f>SUM(R124:R125)</f>
        <v>0</v>
      </c>
      <c r="S123" s="190"/>
      <c r="T123" s="191">
        <f>SUM(T124:T125)</f>
        <v>0</v>
      </c>
      <c r="U123" s="192"/>
      <c r="AR123" s="193" t="s">
        <v>139</v>
      </c>
      <c r="AT123" s="194" t="s">
        <v>77</v>
      </c>
      <c r="AU123" s="194" t="s">
        <v>78</v>
      </c>
      <c r="AY123" s="193" t="s">
        <v>140</v>
      </c>
      <c r="BK123" s="195">
        <f>SUM(BK124:BK125)</f>
        <v>0</v>
      </c>
    </row>
    <row r="124" spans="1:65" s="2" customFormat="1" ht="16.5" customHeight="1">
      <c r="A124" s="30"/>
      <c r="B124" s="31"/>
      <c r="C124" s="196" t="s">
        <v>85</v>
      </c>
      <c r="D124" s="196" t="s">
        <v>141</v>
      </c>
      <c r="E124" s="197" t="s">
        <v>142</v>
      </c>
      <c r="F124" s="198" t="s">
        <v>138</v>
      </c>
      <c r="G124" s="199" t="s">
        <v>1</v>
      </c>
      <c r="H124" s="200">
        <v>0</v>
      </c>
      <c r="I124" s="201"/>
      <c r="J124" s="202">
        <f>ROUND(I124*H124,2)</f>
        <v>0</v>
      </c>
      <c r="K124" s="203"/>
      <c r="L124" s="35"/>
      <c r="M124" s="204" t="s">
        <v>1</v>
      </c>
      <c r="N124" s="205" t="s">
        <v>43</v>
      </c>
      <c r="O124" s="67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6">
        <f>S124*H124</f>
        <v>0</v>
      </c>
      <c r="U124" s="207" t="s">
        <v>1</v>
      </c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208" t="s">
        <v>143</v>
      </c>
      <c r="AT124" s="208" t="s">
        <v>141</v>
      </c>
      <c r="AU124" s="208" t="s">
        <v>85</v>
      </c>
      <c r="AY124" s="13" t="s">
        <v>140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3" t="s">
        <v>85</v>
      </c>
      <c r="BK124" s="209">
        <f>ROUND(I124*H124,2)</f>
        <v>0</v>
      </c>
      <c r="BL124" s="13" t="s">
        <v>143</v>
      </c>
      <c r="BM124" s="208" t="s">
        <v>144</v>
      </c>
    </row>
    <row r="125" spans="1:65" s="2" customFormat="1" ht="136.5">
      <c r="A125" s="30"/>
      <c r="B125" s="31"/>
      <c r="C125" s="32"/>
      <c r="D125" s="210" t="s">
        <v>145</v>
      </c>
      <c r="E125" s="32"/>
      <c r="F125" s="211" t="s">
        <v>146</v>
      </c>
      <c r="G125" s="32"/>
      <c r="H125" s="32"/>
      <c r="I125" s="118"/>
      <c r="J125" s="32"/>
      <c r="K125" s="32"/>
      <c r="L125" s="35"/>
      <c r="M125" s="212"/>
      <c r="N125" s="213"/>
      <c r="O125" s="67"/>
      <c r="P125" s="67"/>
      <c r="Q125" s="67"/>
      <c r="R125" s="67"/>
      <c r="S125" s="67"/>
      <c r="T125" s="67"/>
      <c r="U125" s="68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145</v>
      </c>
      <c r="AU125" s="13" t="s">
        <v>85</v>
      </c>
    </row>
    <row r="126" spans="1:65" s="11" customFormat="1" ht="25.9" customHeight="1">
      <c r="B126" s="182"/>
      <c r="C126" s="183"/>
      <c r="D126" s="184" t="s">
        <v>77</v>
      </c>
      <c r="E126" s="185" t="s">
        <v>147</v>
      </c>
      <c r="F126" s="185" t="s">
        <v>148</v>
      </c>
      <c r="G126" s="183"/>
      <c r="H126" s="183"/>
      <c r="I126" s="186"/>
      <c r="J126" s="187">
        <f>BK126</f>
        <v>0</v>
      </c>
      <c r="K126" s="183"/>
      <c r="L126" s="188"/>
      <c r="M126" s="189"/>
      <c r="N126" s="190"/>
      <c r="O126" s="190"/>
      <c r="P126" s="191">
        <f>SUM(P127:P191)</f>
        <v>0</v>
      </c>
      <c r="Q126" s="190"/>
      <c r="R126" s="191">
        <f>SUM(R127:R191)</f>
        <v>0</v>
      </c>
      <c r="S126" s="190"/>
      <c r="T126" s="191">
        <f>SUM(T127:T191)</f>
        <v>0</v>
      </c>
      <c r="U126" s="192"/>
      <c r="AR126" s="193" t="s">
        <v>149</v>
      </c>
      <c r="AT126" s="194" t="s">
        <v>77</v>
      </c>
      <c r="AU126" s="194" t="s">
        <v>78</v>
      </c>
      <c r="AY126" s="193" t="s">
        <v>140</v>
      </c>
      <c r="BK126" s="195">
        <f>SUM(BK127:BK191)</f>
        <v>0</v>
      </c>
    </row>
    <row r="127" spans="1:65" s="2" customFormat="1" ht="44.25" customHeight="1">
      <c r="A127" s="30"/>
      <c r="B127" s="31"/>
      <c r="C127" s="196" t="s">
        <v>87</v>
      </c>
      <c r="D127" s="196" t="s">
        <v>141</v>
      </c>
      <c r="E127" s="197" t="s">
        <v>150</v>
      </c>
      <c r="F127" s="198" t="s">
        <v>151</v>
      </c>
      <c r="G127" s="199" t="s">
        <v>152</v>
      </c>
      <c r="H127" s="200">
        <v>1</v>
      </c>
      <c r="I127" s="201"/>
      <c r="J127" s="202">
        <f t="shared" ref="J127:J158" si="0">ROUND(I127*H127,2)</f>
        <v>0</v>
      </c>
      <c r="K127" s="203"/>
      <c r="L127" s="35"/>
      <c r="M127" s="204" t="s">
        <v>1</v>
      </c>
      <c r="N127" s="205" t="s">
        <v>43</v>
      </c>
      <c r="O127" s="67"/>
      <c r="P127" s="206">
        <f t="shared" ref="P127:P158" si="1">O127*H127</f>
        <v>0</v>
      </c>
      <c r="Q127" s="206">
        <v>0</v>
      </c>
      <c r="R127" s="206">
        <f t="shared" ref="R127:R158" si="2">Q127*H127</f>
        <v>0</v>
      </c>
      <c r="S127" s="206">
        <v>0</v>
      </c>
      <c r="T127" s="206">
        <f t="shared" ref="T127:T158" si="3">S127*H127</f>
        <v>0</v>
      </c>
      <c r="U127" s="207" t="s">
        <v>1</v>
      </c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139</v>
      </c>
      <c r="AT127" s="208" t="s">
        <v>141</v>
      </c>
      <c r="AU127" s="208" t="s">
        <v>85</v>
      </c>
      <c r="AY127" s="13" t="s">
        <v>140</v>
      </c>
      <c r="BE127" s="209">
        <f t="shared" ref="BE127:BE158" si="4">IF(N127="základní",J127,0)</f>
        <v>0</v>
      </c>
      <c r="BF127" s="209">
        <f t="shared" ref="BF127:BF158" si="5">IF(N127="snížená",J127,0)</f>
        <v>0</v>
      </c>
      <c r="BG127" s="209">
        <f t="shared" ref="BG127:BG158" si="6">IF(N127="zákl. přenesená",J127,0)</f>
        <v>0</v>
      </c>
      <c r="BH127" s="209">
        <f t="shared" ref="BH127:BH158" si="7">IF(N127="sníž. přenesená",J127,0)</f>
        <v>0</v>
      </c>
      <c r="BI127" s="209">
        <f t="shared" ref="BI127:BI158" si="8">IF(N127="nulová",J127,0)</f>
        <v>0</v>
      </c>
      <c r="BJ127" s="13" t="s">
        <v>85</v>
      </c>
      <c r="BK127" s="209">
        <f t="shared" ref="BK127:BK158" si="9">ROUND(I127*H127,2)</f>
        <v>0</v>
      </c>
      <c r="BL127" s="13" t="s">
        <v>139</v>
      </c>
      <c r="BM127" s="208" t="s">
        <v>87</v>
      </c>
    </row>
    <row r="128" spans="1:65" s="2" customFormat="1" ht="44.25" customHeight="1">
      <c r="A128" s="30"/>
      <c r="B128" s="31"/>
      <c r="C128" s="196" t="s">
        <v>149</v>
      </c>
      <c r="D128" s="196" t="s">
        <v>141</v>
      </c>
      <c r="E128" s="197" t="s">
        <v>153</v>
      </c>
      <c r="F128" s="198" t="s">
        <v>154</v>
      </c>
      <c r="G128" s="199" t="s">
        <v>152</v>
      </c>
      <c r="H128" s="200">
        <v>2</v>
      </c>
      <c r="I128" s="201"/>
      <c r="J128" s="202">
        <f t="shared" si="0"/>
        <v>0</v>
      </c>
      <c r="K128" s="203"/>
      <c r="L128" s="35"/>
      <c r="M128" s="204" t="s">
        <v>1</v>
      </c>
      <c r="N128" s="205" t="s">
        <v>43</v>
      </c>
      <c r="O128" s="67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6">
        <f t="shared" si="3"/>
        <v>0</v>
      </c>
      <c r="U128" s="207" t="s">
        <v>1</v>
      </c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139</v>
      </c>
      <c r="AT128" s="208" t="s">
        <v>141</v>
      </c>
      <c r="AU128" s="208" t="s">
        <v>85</v>
      </c>
      <c r="AY128" s="13" t="s">
        <v>140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85</v>
      </c>
      <c r="BK128" s="209">
        <f t="shared" si="9"/>
        <v>0</v>
      </c>
      <c r="BL128" s="13" t="s">
        <v>139</v>
      </c>
      <c r="BM128" s="208" t="s">
        <v>139</v>
      </c>
    </row>
    <row r="129" spans="1:65" s="2" customFormat="1" ht="44.25" customHeight="1">
      <c r="A129" s="30"/>
      <c r="B129" s="31"/>
      <c r="C129" s="196" t="s">
        <v>139</v>
      </c>
      <c r="D129" s="196" t="s">
        <v>141</v>
      </c>
      <c r="E129" s="197" t="s">
        <v>155</v>
      </c>
      <c r="F129" s="198" t="s">
        <v>156</v>
      </c>
      <c r="G129" s="199" t="s">
        <v>152</v>
      </c>
      <c r="H129" s="200">
        <v>1</v>
      </c>
      <c r="I129" s="201"/>
      <c r="J129" s="202">
        <f t="shared" si="0"/>
        <v>0</v>
      </c>
      <c r="K129" s="203"/>
      <c r="L129" s="35"/>
      <c r="M129" s="204" t="s">
        <v>1</v>
      </c>
      <c r="N129" s="205" t="s">
        <v>43</v>
      </c>
      <c r="O129" s="67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6">
        <f t="shared" si="3"/>
        <v>0</v>
      </c>
      <c r="U129" s="207" t="s">
        <v>1</v>
      </c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139</v>
      </c>
      <c r="AT129" s="208" t="s">
        <v>141</v>
      </c>
      <c r="AU129" s="208" t="s">
        <v>85</v>
      </c>
      <c r="AY129" s="13" t="s">
        <v>140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85</v>
      </c>
      <c r="BK129" s="209">
        <f t="shared" si="9"/>
        <v>0</v>
      </c>
      <c r="BL129" s="13" t="s">
        <v>139</v>
      </c>
      <c r="BM129" s="208" t="s">
        <v>157</v>
      </c>
    </row>
    <row r="130" spans="1:65" s="2" customFormat="1" ht="44.25" customHeight="1">
      <c r="A130" s="30"/>
      <c r="B130" s="31"/>
      <c r="C130" s="196" t="s">
        <v>158</v>
      </c>
      <c r="D130" s="196" t="s">
        <v>141</v>
      </c>
      <c r="E130" s="197" t="s">
        <v>159</v>
      </c>
      <c r="F130" s="198" t="s">
        <v>160</v>
      </c>
      <c r="G130" s="199" t="s">
        <v>152</v>
      </c>
      <c r="H130" s="200">
        <v>1</v>
      </c>
      <c r="I130" s="201"/>
      <c r="J130" s="202">
        <f t="shared" si="0"/>
        <v>0</v>
      </c>
      <c r="K130" s="203"/>
      <c r="L130" s="35"/>
      <c r="M130" s="204" t="s">
        <v>1</v>
      </c>
      <c r="N130" s="205" t="s">
        <v>43</v>
      </c>
      <c r="O130" s="67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6">
        <f t="shared" si="3"/>
        <v>0</v>
      </c>
      <c r="U130" s="207" t="s">
        <v>1</v>
      </c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139</v>
      </c>
      <c r="AT130" s="208" t="s">
        <v>141</v>
      </c>
      <c r="AU130" s="208" t="s">
        <v>85</v>
      </c>
      <c r="AY130" s="13" t="s">
        <v>140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85</v>
      </c>
      <c r="BK130" s="209">
        <f t="shared" si="9"/>
        <v>0</v>
      </c>
      <c r="BL130" s="13" t="s">
        <v>139</v>
      </c>
      <c r="BM130" s="208" t="s">
        <v>161</v>
      </c>
    </row>
    <row r="131" spans="1:65" s="2" customFormat="1" ht="44.25" customHeight="1">
      <c r="A131" s="30"/>
      <c r="B131" s="31"/>
      <c r="C131" s="196" t="s">
        <v>157</v>
      </c>
      <c r="D131" s="196" t="s">
        <v>141</v>
      </c>
      <c r="E131" s="197" t="s">
        <v>162</v>
      </c>
      <c r="F131" s="198" t="s">
        <v>163</v>
      </c>
      <c r="G131" s="199" t="s">
        <v>152</v>
      </c>
      <c r="H131" s="200">
        <v>1</v>
      </c>
      <c r="I131" s="201"/>
      <c r="J131" s="202">
        <f t="shared" si="0"/>
        <v>0</v>
      </c>
      <c r="K131" s="203"/>
      <c r="L131" s="35"/>
      <c r="M131" s="204" t="s">
        <v>1</v>
      </c>
      <c r="N131" s="205" t="s">
        <v>43</v>
      </c>
      <c r="O131" s="67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6">
        <f t="shared" si="3"/>
        <v>0</v>
      </c>
      <c r="U131" s="207" t="s">
        <v>1</v>
      </c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139</v>
      </c>
      <c r="AT131" s="208" t="s">
        <v>141</v>
      </c>
      <c r="AU131" s="208" t="s">
        <v>85</v>
      </c>
      <c r="AY131" s="13" t="s">
        <v>140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85</v>
      </c>
      <c r="BK131" s="209">
        <f t="shared" si="9"/>
        <v>0</v>
      </c>
      <c r="BL131" s="13" t="s">
        <v>139</v>
      </c>
      <c r="BM131" s="208" t="s">
        <v>164</v>
      </c>
    </row>
    <row r="132" spans="1:65" s="2" customFormat="1" ht="44.25" customHeight="1">
      <c r="A132" s="30"/>
      <c r="B132" s="31"/>
      <c r="C132" s="196" t="s">
        <v>165</v>
      </c>
      <c r="D132" s="196" t="s">
        <v>141</v>
      </c>
      <c r="E132" s="197" t="s">
        <v>166</v>
      </c>
      <c r="F132" s="198" t="s">
        <v>167</v>
      </c>
      <c r="G132" s="199" t="s">
        <v>152</v>
      </c>
      <c r="H132" s="200">
        <v>1</v>
      </c>
      <c r="I132" s="201"/>
      <c r="J132" s="202">
        <f t="shared" si="0"/>
        <v>0</v>
      </c>
      <c r="K132" s="203"/>
      <c r="L132" s="35"/>
      <c r="M132" s="204" t="s">
        <v>1</v>
      </c>
      <c r="N132" s="205" t="s">
        <v>43</v>
      </c>
      <c r="O132" s="67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6">
        <f t="shared" si="3"/>
        <v>0</v>
      </c>
      <c r="U132" s="207" t="s">
        <v>1</v>
      </c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139</v>
      </c>
      <c r="AT132" s="208" t="s">
        <v>141</v>
      </c>
      <c r="AU132" s="208" t="s">
        <v>85</v>
      </c>
      <c r="AY132" s="13" t="s">
        <v>140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85</v>
      </c>
      <c r="BK132" s="209">
        <f t="shared" si="9"/>
        <v>0</v>
      </c>
      <c r="BL132" s="13" t="s">
        <v>139</v>
      </c>
      <c r="BM132" s="208" t="s">
        <v>168</v>
      </c>
    </row>
    <row r="133" spans="1:65" s="2" customFormat="1" ht="44.25" customHeight="1">
      <c r="A133" s="30"/>
      <c r="B133" s="31"/>
      <c r="C133" s="196" t="s">
        <v>161</v>
      </c>
      <c r="D133" s="196" t="s">
        <v>141</v>
      </c>
      <c r="E133" s="197" t="s">
        <v>169</v>
      </c>
      <c r="F133" s="198" t="s">
        <v>170</v>
      </c>
      <c r="G133" s="199" t="s">
        <v>152</v>
      </c>
      <c r="H133" s="200">
        <v>2</v>
      </c>
      <c r="I133" s="201"/>
      <c r="J133" s="202">
        <f t="shared" si="0"/>
        <v>0</v>
      </c>
      <c r="K133" s="203"/>
      <c r="L133" s="35"/>
      <c r="M133" s="204" t="s">
        <v>1</v>
      </c>
      <c r="N133" s="205" t="s">
        <v>43</v>
      </c>
      <c r="O133" s="67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6">
        <f t="shared" si="3"/>
        <v>0</v>
      </c>
      <c r="U133" s="207" t="s">
        <v>1</v>
      </c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139</v>
      </c>
      <c r="AT133" s="208" t="s">
        <v>141</v>
      </c>
      <c r="AU133" s="208" t="s">
        <v>85</v>
      </c>
      <c r="AY133" s="13" t="s">
        <v>140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85</v>
      </c>
      <c r="BK133" s="209">
        <f t="shared" si="9"/>
        <v>0</v>
      </c>
      <c r="BL133" s="13" t="s">
        <v>139</v>
      </c>
      <c r="BM133" s="208" t="s">
        <v>171</v>
      </c>
    </row>
    <row r="134" spans="1:65" s="2" customFormat="1" ht="44.25" customHeight="1">
      <c r="A134" s="30"/>
      <c r="B134" s="31"/>
      <c r="C134" s="196" t="s">
        <v>172</v>
      </c>
      <c r="D134" s="196" t="s">
        <v>141</v>
      </c>
      <c r="E134" s="197" t="s">
        <v>173</v>
      </c>
      <c r="F134" s="198" t="s">
        <v>174</v>
      </c>
      <c r="G134" s="199" t="s">
        <v>152</v>
      </c>
      <c r="H134" s="200">
        <v>2</v>
      </c>
      <c r="I134" s="201"/>
      <c r="J134" s="202">
        <f t="shared" si="0"/>
        <v>0</v>
      </c>
      <c r="K134" s="203"/>
      <c r="L134" s="35"/>
      <c r="M134" s="204" t="s">
        <v>1</v>
      </c>
      <c r="N134" s="205" t="s">
        <v>43</v>
      </c>
      <c r="O134" s="67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6">
        <f t="shared" si="3"/>
        <v>0</v>
      </c>
      <c r="U134" s="207" t="s">
        <v>1</v>
      </c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139</v>
      </c>
      <c r="AT134" s="208" t="s">
        <v>141</v>
      </c>
      <c r="AU134" s="208" t="s">
        <v>85</v>
      </c>
      <c r="AY134" s="13" t="s">
        <v>140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85</v>
      </c>
      <c r="BK134" s="209">
        <f t="shared" si="9"/>
        <v>0</v>
      </c>
      <c r="BL134" s="13" t="s">
        <v>139</v>
      </c>
      <c r="BM134" s="208" t="s">
        <v>175</v>
      </c>
    </row>
    <row r="135" spans="1:65" s="2" customFormat="1" ht="44.25" customHeight="1">
      <c r="A135" s="30"/>
      <c r="B135" s="31"/>
      <c r="C135" s="196" t="s">
        <v>164</v>
      </c>
      <c r="D135" s="196" t="s">
        <v>141</v>
      </c>
      <c r="E135" s="197" t="s">
        <v>176</v>
      </c>
      <c r="F135" s="198" t="s">
        <v>177</v>
      </c>
      <c r="G135" s="199" t="s">
        <v>152</v>
      </c>
      <c r="H135" s="200">
        <v>1</v>
      </c>
      <c r="I135" s="201"/>
      <c r="J135" s="202">
        <f t="shared" si="0"/>
        <v>0</v>
      </c>
      <c r="K135" s="203"/>
      <c r="L135" s="35"/>
      <c r="M135" s="204" t="s">
        <v>1</v>
      </c>
      <c r="N135" s="205" t="s">
        <v>43</v>
      </c>
      <c r="O135" s="67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6">
        <f t="shared" si="3"/>
        <v>0</v>
      </c>
      <c r="U135" s="207" t="s">
        <v>1</v>
      </c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139</v>
      </c>
      <c r="AT135" s="208" t="s">
        <v>141</v>
      </c>
      <c r="AU135" s="208" t="s">
        <v>85</v>
      </c>
      <c r="AY135" s="13" t="s">
        <v>140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3" t="s">
        <v>85</v>
      </c>
      <c r="BK135" s="209">
        <f t="shared" si="9"/>
        <v>0</v>
      </c>
      <c r="BL135" s="13" t="s">
        <v>139</v>
      </c>
      <c r="BM135" s="208" t="s">
        <v>178</v>
      </c>
    </row>
    <row r="136" spans="1:65" s="2" customFormat="1" ht="44.25" customHeight="1">
      <c r="A136" s="30"/>
      <c r="B136" s="31"/>
      <c r="C136" s="196" t="s">
        <v>179</v>
      </c>
      <c r="D136" s="196" t="s">
        <v>141</v>
      </c>
      <c r="E136" s="197" t="s">
        <v>180</v>
      </c>
      <c r="F136" s="198" t="s">
        <v>181</v>
      </c>
      <c r="G136" s="199" t="s">
        <v>152</v>
      </c>
      <c r="H136" s="200">
        <v>1</v>
      </c>
      <c r="I136" s="201"/>
      <c r="J136" s="202">
        <f t="shared" si="0"/>
        <v>0</v>
      </c>
      <c r="K136" s="203"/>
      <c r="L136" s="35"/>
      <c r="M136" s="204" t="s">
        <v>1</v>
      </c>
      <c r="N136" s="205" t="s">
        <v>43</v>
      </c>
      <c r="O136" s="67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6">
        <f t="shared" si="3"/>
        <v>0</v>
      </c>
      <c r="U136" s="207" t="s">
        <v>1</v>
      </c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139</v>
      </c>
      <c r="AT136" s="208" t="s">
        <v>141</v>
      </c>
      <c r="AU136" s="208" t="s">
        <v>85</v>
      </c>
      <c r="AY136" s="13" t="s">
        <v>140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3" t="s">
        <v>85</v>
      </c>
      <c r="BK136" s="209">
        <f t="shared" si="9"/>
        <v>0</v>
      </c>
      <c r="BL136" s="13" t="s">
        <v>139</v>
      </c>
      <c r="BM136" s="208" t="s">
        <v>182</v>
      </c>
    </row>
    <row r="137" spans="1:65" s="2" customFormat="1" ht="44.25" customHeight="1">
      <c r="A137" s="30"/>
      <c r="B137" s="31"/>
      <c r="C137" s="196" t="s">
        <v>168</v>
      </c>
      <c r="D137" s="196" t="s">
        <v>141</v>
      </c>
      <c r="E137" s="197" t="s">
        <v>183</v>
      </c>
      <c r="F137" s="198" t="s">
        <v>184</v>
      </c>
      <c r="G137" s="199" t="s">
        <v>152</v>
      </c>
      <c r="H137" s="200">
        <v>1</v>
      </c>
      <c r="I137" s="201"/>
      <c r="J137" s="202">
        <f t="shared" si="0"/>
        <v>0</v>
      </c>
      <c r="K137" s="203"/>
      <c r="L137" s="35"/>
      <c r="M137" s="204" t="s">
        <v>1</v>
      </c>
      <c r="N137" s="205" t="s">
        <v>43</v>
      </c>
      <c r="O137" s="67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6">
        <f t="shared" si="3"/>
        <v>0</v>
      </c>
      <c r="U137" s="207" t="s">
        <v>1</v>
      </c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139</v>
      </c>
      <c r="AT137" s="208" t="s">
        <v>141</v>
      </c>
      <c r="AU137" s="208" t="s">
        <v>85</v>
      </c>
      <c r="AY137" s="13" t="s">
        <v>140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3" t="s">
        <v>85</v>
      </c>
      <c r="BK137" s="209">
        <f t="shared" si="9"/>
        <v>0</v>
      </c>
      <c r="BL137" s="13" t="s">
        <v>139</v>
      </c>
      <c r="BM137" s="208" t="s">
        <v>185</v>
      </c>
    </row>
    <row r="138" spans="1:65" s="2" customFormat="1" ht="44.25" customHeight="1">
      <c r="A138" s="30"/>
      <c r="B138" s="31"/>
      <c r="C138" s="196" t="s">
        <v>186</v>
      </c>
      <c r="D138" s="196" t="s">
        <v>141</v>
      </c>
      <c r="E138" s="197" t="s">
        <v>187</v>
      </c>
      <c r="F138" s="198" t="s">
        <v>188</v>
      </c>
      <c r="G138" s="199" t="s">
        <v>152</v>
      </c>
      <c r="H138" s="200">
        <v>1</v>
      </c>
      <c r="I138" s="201"/>
      <c r="J138" s="202">
        <f t="shared" si="0"/>
        <v>0</v>
      </c>
      <c r="K138" s="203"/>
      <c r="L138" s="35"/>
      <c r="M138" s="204" t="s">
        <v>1</v>
      </c>
      <c r="N138" s="205" t="s">
        <v>43</v>
      </c>
      <c r="O138" s="67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6">
        <f t="shared" si="3"/>
        <v>0</v>
      </c>
      <c r="U138" s="207" t="s">
        <v>1</v>
      </c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208" t="s">
        <v>139</v>
      </c>
      <c r="AT138" s="208" t="s">
        <v>141</v>
      </c>
      <c r="AU138" s="208" t="s">
        <v>85</v>
      </c>
      <c r="AY138" s="13" t="s">
        <v>140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3" t="s">
        <v>85</v>
      </c>
      <c r="BK138" s="209">
        <f t="shared" si="9"/>
        <v>0</v>
      </c>
      <c r="BL138" s="13" t="s">
        <v>139</v>
      </c>
      <c r="BM138" s="208" t="s">
        <v>189</v>
      </c>
    </row>
    <row r="139" spans="1:65" s="2" customFormat="1" ht="44.25" customHeight="1">
      <c r="A139" s="30"/>
      <c r="B139" s="31"/>
      <c r="C139" s="196" t="s">
        <v>171</v>
      </c>
      <c r="D139" s="196" t="s">
        <v>141</v>
      </c>
      <c r="E139" s="197" t="s">
        <v>190</v>
      </c>
      <c r="F139" s="198" t="s">
        <v>191</v>
      </c>
      <c r="G139" s="199" t="s">
        <v>152</v>
      </c>
      <c r="H139" s="200">
        <v>1</v>
      </c>
      <c r="I139" s="201"/>
      <c r="J139" s="202">
        <f t="shared" si="0"/>
        <v>0</v>
      </c>
      <c r="K139" s="203"/>
      <c r="L139" s="35"/>
      <c r="M139" s="204" t="s">
        <v>1</v>
      </c>
      <c r="N139" s="205" t="s">
        <v>43</v>
      </c>
      <c r="O139" s="67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6">
        <f t="shared" si="3"/>
        <v>0</v>
      </c>
      <c r="U139" s="207" t="s">
        <v>1</v>
      </c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139</v>
      </c>
      <c r="AT139" s="208" t="s">
        <v>141</v>
      </c>
      <c r="AU139" s="208" t="s">
        <v>85</v>
      </c>
      <c r="AY139" s="13" t="s">
        <v>140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3" t="s">
        <v>85</v>
      </c>
      <c r="BK139" s="209">
        <f t="shared" si="9"/>
        <v>0</v>
      </c>
      <c r="BL139" s="13" t="s">
        <v>139</v>
      </c>
      <c r="BM139" s="208" t="s">
        <v>192</v>
      </c>
    </row>
    <row r="140" spans="1:65" s="2" customFormat="1" ht="44.25" customHeight="1">
      <c r="A140" s="30"/>
      <c r="B140" s="31"/>
      <c r="C140" s="196" t="s">
        <v>8</v>
      </c>
      <c r="D140" s="196" t="s">
        <v>141</v>
      </c>
      <c r="E140" s="197" t="s">
        <v>193</v>
      </c>
      <c r="F140" s="198" t="s">
        <v>194</v>
      </c>
      <c r="G140" s="199" t="s">
        <v>152</v>
      </c>
      <c r="H140" s="200">
        <v>1</v>
      </c>
      <c r="I140" s="201"/>
      <c r="J140" s="202">
        <f t="shared" si="0"/>
        <v>0</v>
      </c>
      <c r="K140" s="203"/>
      <c r="L140" s="35"/>
      <c r="M140" s="204" t="s">
        <v>1</v>
      </c>
      <c r="N140" s="205" t="s">
        <v>43</v>
      </c>
      <c r="O140" s="67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6">
        <f t="shared" si="3"/>
        <v>0</v>
      </c>
      <c r="U140" s="207" t="s">
        <v>1</v>
      </c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139</v>
      </c>
      <c r="AT140" s="208" t="s">
        <v>141</v>
      </c>
      <c r="AU140" s="208" t="s">
        <v>85</v>
      </c>
      <c r="AY140" s="13" t="s">
        <v>140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3" t="s">
        <v>85</v>
      </c>
      <c r="BK140" s="209">
        <f t="shared" si="9"/>
        <v>0</v>
      </c>
      <c r="BL140" s="13" t="s">
        <v>139</v>
      </c>
      <c r="BM140" s="208" t="s">
        <v>195</v>
      </c>
    </row>
    <row r="141" spans="1:65" s="2" customFormat="1" ht="44.25" customHeight="1">
      <c r="A141" s="30"/>
      <c r="B141" s="31"/>
      <c r="C141" s="196" t="s">
        <v>175</v>
      </c>
      <c r="D141" s="196" t="s">
        <v>141</v>
      </c>
      <c r="E141" s="197" t="s">
        <v>196</v>
      </c>
      <c r="F141" s="198" t="s">
        <v>197</v>
      </c>
      <c r="G141" s="199" t="s">
        <v>152</v>
      </c>
      <c r="H141" s="200">
        <v>1</v>
      </c>
      <c r="I141" s="201"/>
      <c r="J141" s="202">
        <f t="shared" si="0"/>
        <v>0</v>
      </c>
      <c r="K141" s="203"/>
      <c r="L141" s="35"/>
      <c r="M141" s="204" t="s">
        <v>1</v>
      </c>
      <c r="N141" s="205" t="s">
        <v>43</v>
      </c>
      <c r="O141" s="67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6">
        <f t="shared" si="3"/>
        <v>0</v>
      </c>
      <c r="U141" s="207" t="s">
        <v>1</v>
      </c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8" t="s">
        <v>139</v>
      </c>
      <c r="AT141" s="208" t="s">
        <v>141</v>
      </c>
      <c r="AU141" s="208" t="s">
        <v>85</v>
      </c>
      <c r="AY141" s="13" t="s">
        <v>140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3" t="s">
        <v>85</v>
      </c>
      <c r="BK141" s="209">
        <f t="shared" si="9"/>
        <v>0</v>
      </c>
      <c r="BL141" s="13" t="s">
        <v>139</v>
      </c>
      <c r="BM141" s="208" t="s">
        <v>198</v>
      </c>
    </row>
    <row r="142" spans="1:65" s="2" customFormat="1" ht="44.25" customHeight="1">
      <c r="A142" s="30"/>
      <c r="B142" s="31"/>
      <c r="C142" s="196" t="s">
        <v>199</v>
      </c>
      <c r="D142" s="196" t="s">
        <v>141</v>
      </c>
      <c r="E142" s="197" t="s">
        <v>200</v>
      </c>
      <c r="F142" s="198" t="s">
        <v>201</v>
      </c>
      <c r="G142" s="199" t="s">
        <v>152</v>
      </c>
      <c r="H142" s="200">
        <v>1</v>
      </c>
      <c r="I142" s="201"/>
      <c r="J142" s="202">
        <f t="shared" si="0"/>
        <v>0</v>
      </c>
      <c r="K142" s="203"/>
      <c r="L142" s="35"/>
      <c r="M142" s="204" t="s">
        <v>1</v>
      </c>
      <c r="N142" s="205" t="s">
        <v>43</v>
      </c>
      <c r="O142" s="67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6">
        <f t="shared" si="3"/>
        <v>0</v>
      </c>
      <c r="U142" s="207" t="s">
        <v>1</v>
      </c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139</v>
      </c>
      <c r="AT142" s="208" t="s">
        <v>141</v>
      </c>
      <c r="AU142" s="208" t="s">
        <v>85</v>
      </c>
      <c r="AY142" s="13" t="s">
        <v>140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3" t="s">
        <v>85</v>
      </c>
      <c r="BK142" s="209">
        <f t="shared" si="9"/>
        <v>0</v>
      </c>
      <c r="BL142" s="13" t="s">
        <v>139</v>
      </c>
      <c r="BM142" s="208" t="s">
        <v>202</v>
      </c>
    </row>
    <row r="143" spans="1:65" s="2" customFormat="1" ht="44.25" customHeight="1">
      <c r="A143" s="30"/>
      <c r="B143" s="31"/>
      <c r="C143" s="196" t="s">
        <v>178</v>
      </c>
      <c r="D143" s="196" t="s">
        <v>141</v>
      </c>
      <c r="E143" s="197" t="s">
        <v>203</v>
      </c>
      <c r="F143" s="198" t="s">
        <v>204</v>
      </c>
      <c r="G143" s="199" t="s">
        <v>152</v>
      </c>
      <c r="H143" s="200">
        <v>2</v>
      </c>
      <c r="I143" s="201"/>
      <c r="J143" s="202">
        <f t="shared" si="0"/>
        <v>0</v>
      </c>
      <c r="K143" s="203"/>
      <c r="L143" s="35"/>
      <c r="M143" s="204" t="s">
        <v>1</v>
      </c>
      <c r="N143" s="205" t="s">
        <v>43</v>
      </c>
      <c r="O143" s="67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6">
        <f t="shared" si="3"/>
        <v>0</v>
      </c>
      <c r="U143" s="207" t="s">
        <v>1</v>
      </c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208" t="s">
        <v>139</v>
      </c>
      <c r="AT143" s="208" t="s">
        <v>141</v>
      </c>
      <c r="AU143" s="208" t="s">
        <v>85</v>
      </c>
      <c r="AY143" s="13" t="s">
        <v>140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3" t="s">
        <v>85</v>
      </c>
      <c r="BK143" s="209">
        <f t="shared" si="9"/>
        <v>0</v>
      </c>
      <c r="BL143" s="13" t="s">
        <v>139</v>
      </c>
      <c r="BM143" s="208" t="s">
        <v>205</v>
      </c>
    </row>
    <row r="144" spans="1:65" s="2" customFormat="1" ht="44.25" customHeight="1">
      <c r="A144" s="30"/>
      <c r="B144" s="31"/>
      <c r="C144" s="196" t="s">
        <v>206</v>
      </c>
      <c r="D144" s="196" t="s">
        <v>141</v>
      </c>
      <c r="E144" s="197" t="s">
        <v>207</v>
      </c>
      <c r="F144" s="198" t="s">
        <v>208</v>
      </c>
      <c r="G144" s="199" t="s">
        <v>152</v>
      </c>
      <c r="H144" s="200">
        <v>1</v>
      </c>
      <c r="I144" s="201"/>
      <c r="J144" s="202">
        <f t="shared" si="0"/>
        <v>0</v>
      </c>
      <c r="K144" s="203"/>
      <c r="L144" s="35"/>
      <c r="M144" s="204" t="s">
        <v>1</v>
      </c>
      <c r="N144" s="205" t="s">
        <v>43</v>
      </c>
      <c r="O144" s="67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6">
        <f t="shared" si="3"/>
        <v>0</v>
      </c>
      <c r="U144" s="207" t="s">
        <v>1</v>
      </c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139</v>
      </c>
      <c r="AT144" s="208" t="s">
        <v>141</v>
      </c>
      <c r="AU144" s="208" t="s">
        <v>85</v>
      </c>
      <c r="AY144" s="13" t="s">
        <v>140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3" t="s">
        <v>85</v>
      </c>
      <c r="BK144" s="209">
        <f t="shared" si="9"/>
        <v>0</v>
      </c>
      <c r="BL144" s="13" t="s">
        <v>139</v>
      </c>
      <c r="BM144" s="208" t="s">
        <v>209</v>
      </c>
    </row>
    <row r="145" spans="1:65" s="2" customFormat="1" ht="44.25" customHeight="1">
      <c r="A145" s="30"/>
      <c r="B145" s="31"/>
      <c r="C145" s="196" t="s">
        <v>182</v>
      </c>
      <c r="D145" s="196" t="s">
        <v>141</v>
      </c>
      <c r="E145" s="197" t="s">
        <v>210</v>
      </c>
      <c r="F145" s="198" t="s">
        <v>211</v>
      </c>
      <c r="G145" s="199" t="s">
        <v>152</v>
      </c>
      <c r="H145" s="200">
        <v>1</v>
      </c>
      <c r="I145" s="201"/>
      <c r="J145" s="202">
        <f t="shared" si="0"/>
        <v>0</v>
      </c>
      <c r="K145" s="203"/>
      <c r="L145" s="35"/>
      <c r="M145" s="204" t="s">
        <v>1</v>
      </c>
      <c r="N145" s="205" t="s">
        <v>43</v>
      </c>
      <c r="O145" s="67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6">
        <f t="shared" si="3"/>
        <v>0</v>
      </c>
      <c r="U145" s="207" t="s">
        <v>1</v>
      </c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139</v>
      </c>
      <c r="AT145" s="208" t="s">
        <v>141</v>
      </c>
      <c r="AU145" s="208" t="s">
        <v>85</v>
      </c>
      <c r="AY145" s="13" t="s">
        <v>140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3" t="s">
        <v>85</v>
      </c>
      <c r="BK145" s="209">
        <f t="shared" si="9"/>
        <v>0</v>
      </c>
      <c r="BL145" s="13" t="s">
        <v>139</v>
      </c>
      <c r="BM145" s="208" t="s">
        <v>212</v>
      </c>
    </row>
    <row r="146" spans="1:65" s="2" customFormat="1" ht="44.25" customHeight="1">
      <c r="A146" s="30"/>
      <c r="B146" s="31"/>
      <c r="C146" s="196" t="s">
        <v>7</v>
      </c>
      <c r="D146" s="196" t="s">
        <v>141</v>
      </c>
      <c r="E146" s="197" t="s">
        <v>213</v>
      </c>
      <c r="F146" s="198" t="s">
        <v>214</v>
      </c>
      <c r="G146" s="199" t="s">
        <v>152</v>
      </c>
      <c r="H146" s="200">
        <v>1</v>
      </c>
      <c r="I146" s="201"/>
      <c r="J146" s="202">
        <f t="shared" si="0"/>
        <v>0</v>
      </c>
      <c r="K146" s="203"/>
      <c r="L146" s="35"/>
      <c r="M146" s="204" t="s">
        <v>1</v>
      </c>
      <c r="N146" s="205" t="s">
        <v>43</v>
      </c>
      <c r="O146" s="67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6">
        <f t="shared" si="3"/>
        <v>0</v>
      </c>
      <c r="U146" s="207" t="s">
        <v>1</v>
      </c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139</v>
      </c>
      <c r="AT146" s="208" t="s">
        <v>141</v>
      </c>
      <c r="AU146" s="208" t="s">
        <v>85</v>
      </c>
      <c r="AY146" s="13" t="s">
        <v>140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3" t="s">
        <v>85</v>
      </c>
      <c r="BK146" s="209">
        <f t="shared" si="9"/>
        <v>0</v>
      </c>
      <c r="BL146" s="13" t="s">
        <v>139</v>
      </c>
      <c r="BM146" s="208" t="s">
        <v>215</v>
      </c>
    </row>
    <row r="147" spans="1:65" s="2" customFormat="1" ht="44.25" customHeight="1">
      <c r="A147" s="30"/>
      <c r="B147" s="31"/>
      <c r="C147" s="196" t="s">
        <v>185</v>
      </c>
      <c r="D147" s="196" t="s">
        <v>141</v>
      </c>
      <c r="E147" s="197" t="s">
        <v>216</v>
      </c>
      <c r="F147" s="198" t="s">
        <v>217</v>
      </c>
      <c r="G147" s="199" t="s">
        <v>152</v>
      </c>
      <c r="H147" s="200">
        <v>1</v>
      </c>
      <c r="I147" s="201"/>
      <c r="J147" s="202">
        <f t="shared" si="0"/>
        <v>0</v>
      </c>
      <c r="K147" s="203"/>
      <c r="L147" s="35"/>
      <c r="M147" s="204" t="s">
        <v>1</v>
      </c>
      <c r="N147" s="205" t="s">
        <v>43</v>
      </c>
      <c r="O147" s="67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6">
        <f t="shared" si="3"/>
        <v>0</v>
      </c>
      <c r="U147" s="207" t="s">
        <v>1</v>
      </c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8" t="s">
        <v>139</v>
      </c>
      <c r="AT147" s="208" t="s">
        <v>141</v>
      </c>
      <c r="AU147" s="208" t="s">
        <v>85</v>
      </c>
      <c r="AY147" s="13" t="s">
        <v>140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3" t="s">
        <v>85</v>
      </c>
      <c r="BK147" s="209">
        <f t="shared" si="9"/>
        <v>0</v>
      </c>
      <c r="BL147" s="13" t="s">
        <v>139</v>
      </c>
      <c r="BM147" s="208" t="s">
        <v>218</v>
      </c>
    </row>
    <row r="148" spans="1:65" s="2" customFormat="1" ht="44.25" customHeight="1">
      <c r="A148" s="30"/>
      <c r="B148" s="31"/>
      <c r="C148" s="196" t="s">
        <v>219</v>
      </c>
      <c r="D148" s="196" t="s">
        <v>141</v>
      </c>
      <c r="E148" s="197" t="s">
        <v>220</v>
      </c>
      <c r="F148" s="198" t="s">
        <v>221</v>
      </c>
      <c r="G148" s="199" t="s">
        <v>152</v>
      </c>
      <c r="H148" s="200">
        <v>3</v>
      </c>
      <c r="I148" s="201"/>
      <c r="J148" s="202">
        <f t="shared" si="0"/>
        <v>0</v>
      </c>
      <c r="K148" s="203"/>
      <c r="L148" s="35"/>
      <c r="M148" s="204" t="s">
        <v>1</v>
      </c>
      <c r="N148" s="205" t="s">
        <v>43</v>
      </c>
      <c r="O148" s="67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6">
        <f t="shared" si="3"/>
        <v>0</v>
      </c>
      <c r="U148" s="207" t="s">
        <v>1</v>
      </c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208" t="s">
        <v>139</v>
      </c>
      <c r="AT148" s="208" t="s">
        <v>141</v>
      </c>
      <c r="AU148" s="208" t="s">
        <v>85</v>
      </c>
      <c r="AY148" s="13" t="s">
        <v>140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3" t="s">
        <v>85</v>
      </c>
      <c r="BK148" s="209">
        <f t="shared" si="9"/>
        <v>0</v>
      </c>
      <c r="BL148" s="13" t="s">
        <v>139</v>
      </c>
      <c r="BM148" s="208" t="s">
        <v>222</v>
      </c>
    </row>
    <row r="149" spans="1:65" s="2" customFormat="1" ht="44.25" customHeight="1">
      <c r="A149" s="30"/>
      <c r="B149" s="31"/>
      <c r="C149" s="196" t="s">
        <v>189</v>
      </c>
      <c r="D149" s="196" t="s">
        <v>141</v>
      </c>
      <c r="E149" s="197" t="s">
        <v>223</v>
      </c>
      <c r="F149" s="198" t="s">
        <v>224</v>
      </c>
      <c r="G149" s="199" t="s">
        <v>152</v>
      </c>
      <c r="H149" s="200">
        <v>1</v>
      </c>
      <c r="I149" s="201"/>
      <c r="J149" s="202">
        <f t="shared" si="0"/>
        <v>0</v>
      </c>
      <c r="K149" s="203"/>
      <c r="L149" s="35"/>
      <c r="M149" s="204" t="s">
        <v>1</v>
      </c>
      <c r="N149" s="205" t="s">
        <v>43</v>
      </c>
      <c r="O149" s="67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6">
        <f t="shared" si="3"/>
        <v>0</v>
      </c>
      <c r="U149" s="207" t="s">
        <v>1</v>
      </c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208" t="s">
        <v>139</v>
      </c>
      <c r="AT149" s="208" t="s">
        <v>141</v>
      </c>
      <c r="AU149" s="208" t="s">
        <v>85</v>
      </c>
      <c r="AY149" s="13" t="s">
        <v>140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3" t="s">
        <v>85</v>
      </c>
      <c r="BK149" s="209">
        <f t="shared" si="9"/>
        <v>0</v>
      </c>
      <c r="BL149" s="13" t="s">
        <v>139</v>
      </c>
      <c r="BM149" s="208" t="s">
        <v>225</v>
      </c>
    </row>
    <row r="150" spans="1:65" s="2" customFormat="1" ht="44.25" customHeight="1">
      <c r="A150" s="30"/>
      <c r="B150" s="31"/>
      <c r="C150" s="196" t="s">
        <v>226</v>
      </c>
      <c r="D150" s="196" t="s">
        <v>141</v>
      </c>
      <c r="E150" s="197" t="s">
        <v>227</v>
      </c>
      <c r="F150" s="198" t="s">
        <v>228</v>
      </c>
      <c r="G150" s="199" t="s">
        <v>152</v>
      </c>
      <c r="H150" s="200">
        <v>1</v>
      </c>
      <c r="I150" s="201"/>
      <c r="J150" s="202">
        <f t="shared" si="0"/>
        <v>0</v>
      </c>
      <c r="K150" s="203"/>
      <c r="L150" s="35"/>
      <c r="M150" s="204" t="s">
        <v>1</v>
      </c>
      <c r="N150" s="205" t="s">
        <v>43</v>
      </c>
      <c r="O150" s="67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6">
        <f t="shared" si="3"/>
        <v>0</v>
      </c>
      <c r="U150" s="207" t="s">
        <v>1</v>
      </c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208" t="s">
        <v>139</v>
      </c>
      <c r="AT150" s="208" t="s">
        <v>141</v>
      </c>
      <c r="AU150" s="208" t="s">
        <v>85</v>
      </c>
      <c r="AY150" s="13" t="s">
        <v>140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3" t="s">
        <v>85</v>
      </c>
      <c r="BK150" s="209">
        <f t="shared" si="9"/>
        <v>0</v>
      </c>
      <c r="BL150" s="13" t="s">
        <v>139</v>
      </c>
      <c r="BM150" s="208" t="s">
        <v>229</v>
      </c>
    </row>
    <row r="151" spans="1:65" s="2" customFormat="1" ht="44.25" customHeight="1">
      <c r="A151" s="30"/>
      <c r="B151" s="31"/>
      <c r="C151" s="196" t="s">
        <v>192</v>
      </c>
      <c r="D151" s="196" t="s">
        <v>141</v>
      </c>
      <c r="E151" s="197" t="s">
        <v>230</v>
      </c>
      <c r="F151" s="198" t="s">
        <v>231</v>
      </c>
      <c r="G151" s="199" t="s">
        <v>152</v>
      </c>
      <c r="H151" s="200">
        <v>1</v>
      </c>
      <c r="I151" s="201"/>
      <c r="J151" s="202">
        <f t="shared" si="0"/>
        <v>0</v>
      </c>
      <c r="K151" s="203"/>
      <c r="L151" s="35"/>
      <c r="M151" s="204" t="s">
        <v>1</v>
      </c>
      <c r="N151" s="205" t="s">
        <v>43</v>
      </c>
      <c r="O151" s="67"/>
      <c r="P151" s="206">
        <f t="shared" si="1"/>
        <v>0</v>
      </c>
      <c r="Q151" s="206">
        <v>0</v>
      </c>
      <c r="R151" s="206">
        <f t="shared" si="2"/>
        <v>0</v>
      </c>
      <c r="S151" s="206">
        <v>0</v>
      </c>
      <c r="T151" s="206">
        <f t="shared" si="3"/>
        <v>0</v>
      </c>
      <c r="U151" s="207" t="s">
        <v>1</v>
      </c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8" t="s">
        <v>139</v>
      </c>
      <c r="AT151" s="208" t="s">
        <v>141</v>
      </c>
      <c r="AU151" s="208" t="s">
        <v>85</v>
      </c>
      <c r="AY151" s="13" t="s">
        <v>140</v>
      </c>
      <c r="BE151" s="209">
        <f t="shared" si="4"/>
        <v>0</v>
      </c>
      <c r="BF151" s="209">
        <f t="shared" si="5"/>
        <v>0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3" t="s">
        <v>85</v>
      </c>
      <c r="BK151" s="209">
        <f t="shared" si="9"/>
        <v>0</v>
      </c>
      <c r="BL151" s="13" t="s">
        <v>139</v>
      </c>
      <c r="BM151" s="208" t="s">
        <v>232</v>
      </c>
    </row>
    <row r="152" spans="1:65" s="2" customFormat="1" ht="44.25" customHeight="1">
      <c r="A152" s="30"/>
      <c r="B152" s="31"/>
      <c r="C152" s="196" t="s">
        <v>233</v>
      </c>
      <c r="D152" s="196" t="s">
        <v>141</v>
      </c>
      <c r="E152" s="197" t="s">
        <v>234</v>
      </c>
      <c r="F152" s="198" t="s">
        <v>235</v>
      </c>
      <c r="G152" s="199" t="s">
        <v>152</v>
      </c>
      <c r="H152" s="200">
        <v>1</v>
      </c>
      <c r="I152" s="201"/>
      <c r="J152" s="202">
        <f t="shared" si="0"/>
        <v>0</v>
      </c>
      <c r="K152" s="203"/>
      <c r="L152" s="35"/>
      <c r="M152" s="204" t="s">
        <v>1</v>
      </c>
      <c r="N152" s="205" t="s">
        <v>43</v>
      </c>
      <c r="O152" s="67"/>
      <c r="P152" s="206">
        <f t="shared" si="1"/>
        <v>0</v>
      </c>
      <c r="Q152" s="206">
        <v>0</v>
      </c>
      <c r="R152" s="206">
        <f t="shared" si="2"/>
        <v>0</v>
      </c>
      <c r="S152" s="206">
        <v>0</v>
      </c>
      <c r="T152" s="206">
        <f t="shared" si="3"/>
        <v>0</v>
      </c>
      <c r="U152" s="207" t="s">
        <v>1</v>
      </c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208" t="s">
        <v>139</v>
      </c>
      <c r="AT152" s="208" t="s">
        <v>141</v>
      </c>
      <c r="AU152" s="208" t="s">
        <v>85</v>
      </c>
      <c r="AY152" s="13" t="s">
        <v>140</v>
      </c>
      <c r="BE152" s="209">
        <f t="shared" si="4"/>
        <v>0</v>
      </c>
      <c r="BF152" s="209">
        <f t="shared" si="5"/>
        <v>0</v>
      </c>
      <c r="BG152" s="209">
        <f t="shared" si="6"/>
        <v>0</v>
      </c>
      <c r="BH152" s="209">
        <f t="shared" si="7"/>
        <v>0</v>
      </c>
      <c r="BI152" s="209">
        <f t="shared" si="8"/>
        <v>0</v>
      </c>
      <c r="BJ152" s="13" t="s">
        <v>85</v>
      </c>
      <c r="BK152" s="209">
        <f t="shared" si="9"/>
        <v>0</v>
      </c>
      <c r="BL152" s="13" t="s">
        <v>139</v>
      </c>
      <c r="BM152" s="208" t="s">
        <v>236</v>
      </c>
    </row>
    <row r="153" spans="1:65" s="2" customFormat="1" ht="44.25" customHeight="1">
      <c r="A153" s="30"/>
      <c r="B153" s="31"/>
      <c r="C153" s="196" t="s">
        <v>195</v>
      </c>
      <c r="D153" s="196" t="s">
        <v>141</v>
      </c>
      <c r="E153" s="197" t="s">
        <v>237</v>
      </c>
      <c r="F153" s="198" t="s">
        <v>238</v>
      </c>
      <c r="G153" s="199" t="s">
        <v>152</v>
      </c>
      <c r="H153" s="200">
        <v>1</v>
      </c>
      <c r="I153" s="201"/>
      <c r="J153" s="202">
        <f t="shared" si="0"/>
        <v>0</v>
      </c>
      <c r="K153" s="203"/>
      <c r="L153" s="35"/>
      <c r="M153" s="204" t="s">
        <v>1</v>
      </c>
      <c r="N153" s="205" t="s">
        <v>43</v>
      </c>
      <c r="O153" s="67"/>
      <c r="P153" s="206">
        <f t="shared" si="1"/>
        <v>0</v>
      </c>
      <c r="Q153" s="206">
        <v>0</v>
      </c>
      <c r="R153" s="206">
        <f t="shared" si="2"/>
        <v>0</v>
      </c>
      <c r="S153" s="206">
        <v>0</v>
      </c>
      <c r="T153" s="206">
        <f t="shared" si="3"/>
        <v>0</v>
      </c>
      <c r="U153" s="207" t="s">
        <v>1</v>
      </c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208" t="s">
        <v>139</v>
      </c>
      <c r="AT153" s="208" t="s">
        <v>141</v>
      </c>
      <c r="AU153" s="208" t="s">
        <v>85</v>
      </c>
      <c r="AY153" s="13" t="s">
        <v>140</v>
      </c>
      <c r="BE153" s="209">
        <f t="shared" si="4"/>
        <v>0</v>
      </c>
      <c r="BF153" s="209">
        <f t="shared" si="5"/>
        <v>0</v>
      </c>
      <c r="BG153" s="209">
        <f t="shared" si="6"/>
        <v>0</v>
      </c>
      <c r="BH153" s="209">
        <f t="shared" si="7"/>
        <v>0</v>
      </c>
      <c r="BI153" s="209">
        <f t="shared" si="8"/>
        <v>0</v>
      </c>
      <c r="BJ153" s="13" t="s">
        <v>85</v>
      </c>
      <c r="BK153" s="209">
        <f t="shared" si="9"/>
        <v>0</v>
      </c>
      <c r="BL153" s="13" t="s">
        <v>139</v>
      </c>
      <c r="BM153" s="208" t="s">
        <v>239</v>
      </c>
    </row>
    <row r="154" spans="1:65" s="2" customFormat="1" ht="44.25" customHeight="1">
      <c r="A154" s="30"/>
      <c r="B154" s="31"/>
      <c r="C154" s="196" t="s">
        <v>240</v>
      </c>
      <c r="D154" s="196" t="s">
        <v>141</v>
      </c>
      <c r="E154" s="197" t="s">
        <v>241</v>
      </c>
      <c r="F154" s="198" t="s">
        <v>242</v>
      </c>
      <c r="G154" s="199" t="s">
        <v>152</v>
      </c>
      <c r="H154" s="200">
        <v>2</v>
      </c>
      <c r="I154" s="201"/>
      <c r="J154" s="202">
        <f t="shared" si="0"/>
        <v>0</v>
      </c>
      <c r="K154" s="203"/>
      <c r="L154" s="35"/>
      <c r="M154" s="204" t="s">
        <v>1</v>
      </c>
      <c r="N154" s="205" t="s">
        <v>43</v>
      </c>
      <c r="O154" s="67"/>
      <c r="P154" s="206">
        <f t="shared" si="1"/>
        <v>0</v>
      </c>
      <c r="Q154" s="206">
        <v>0</v>
      </c>
      <c r="R154" s="206">
        <f t="shared" si="2"/>
        <v>0</v>
      </c>
      <c r="S154" s="206">
        <v>0</v>
      </c>
      <c r="T154" s="206">
        <f t="shared" si="3"/>
        <v>0</v>
      </c>
      <c r="U154" s="207" t="s">
        <v>1</v>
      </c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208" t="s">
        <v>139</v>
      </c>
      <c r="AT154" s="208" t="s">
        <v>141</v>
      </c>
      <c r="AU154" s="208" t="s">
        <v>85</v>
      </c>
      <c r="AY154" s="13" t="s">
        <v>140</v>
      </c>
      <c r="BE154" s="209">
        <f t="shared" si="4"/>
        <v>0</v>
      </c>
      <c r="BF154" s="209">
        <f t="shared" si="5"/>
        <v>0</v>
      </c>
      <c r="BG154" s="209">
        <f t="shared" si="6"/>
        <v>0</v>
      </c>
      <c r="BH154" s="209">
        <f t="shared" si="7"/>
        <v>0</v>
      </c>
      <c r="BI154" s="209">
        <f t="shared" si="8"/>
        <v>0</v>
      </c>
      <c r="BJ154" s="13" t="s">
        <v>85</v>
      </c>
      <c r="BK154" s="209">
        <f t="shared" si="9"/>
        <v>0</v>
      </c>
      <c r="BL154" s="13" t="s">
        <v>139</v>
      </c>
      <c r="BM154" s="208" t="s">
        <v>243</v>
      </c>
    </row>
    <row r="155" spans="1:65" s="2" customFormat="1" ht="44.25" customHeight="1">
      <c r="A155" s="30"/>
      <c r="B155" s="31"/>
      <c r="C155" s="196" t="s">
        <v>198</v>
      </c>
      <c r="D155" s="196" t="s">
        <v>141</v>
      </c>
      <c r="E155" s="197" t="s">
        <v>244</v>
      </c>
      <c r="F155" s="198" t="s">
        <v>245</v>
      </c>
      <c r="G155" s="199" t="s">
        <v>152</v>
      </c>
      <c r="H155" s="200">
        <v>1</v>
      </c>
      <c r="I155" s="201"/>
      <c r="J155" s="202">
        <f t="shared" si="0"/>
        <v>0</v>
      </c>
      <c r="K155" s="203"/>
      <c r="L155" s="35"/>
      <c r="M155" s="204" t="s">
        <v>1</v>
      </c>
      <c r="N155" s="205" t="s">
        <v>43</v>
      </c>
      <c r="O155" s="67"/>
      <c r="P155" s="206">
        <f t="shared" si="1"/>
        <v>0</v>
      </c>
      <c r="Q155" s="206">
        <v>0</v>
      </c>
      <c r="R155" s="206">
        <f t="shared" si="2"/>
        <v>0</v>
      </c>
      <c r="S155" s="206">
        <v>0</v>
      </c>
      <c r="T155" s="206">
        <f t="shared" si="3"/>
        <v>0</v>
      </c>
      <c r="U155" s="207" t="s">
        <v>1</v>
      </c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208" t="s">
        <v>139</v>
      </c>
      <c r="AT155" s="208" t="s">
        <v>141</v>
      </c>
      <c r="AU155" s="208" t="s">
        <v>85</v>
      </c>
      <c r="AY155" s="13" t="s">
        <v>140</v>
      </c>
      <c r="BE155" s="209">
        <f t="shared" si="4"/>
        <v>0</v>
      </c>
      <c r="BF155" s="209">
        <f t="shared" si="5"/>
        <v>0</v>
      </c>
      <c r="BG155" s="209">
        <f t="shared" si="6"/>
        <v>0</v>
      </c>
      <c r="BH155" s="209">
        <f t="shared" si="7"/>
        <v>0</v>
      </c>
      <c r="BI155" s="209">
        <f t="shared" si="8"/>
        <v>0</v>
      </c>
      <c r="BJ155" s="13" t="s">
        <v>85</v>
      </c>
      <c r="BK155" s="209">
        <f t="shared" si="9"/>
        <v>0</v>
      </c>
      <c r="BL155" s="13" t="s">
        <v>139</v>
      </c>
      <c r="BM155" s="208" t="s">
        <v>246</v>
      </c>
    </row>
    <row r="156" spans="1:65" s="2" customFormat="1" ht="44.25" customHeight="1">
      <c r="A156" s="30"/>
      <c r="B156" s="31"/>
      <c r="C156" s="196" t="s">
        <v>247</v>
      </c>
      <c r="D156" s="196" t="s">
        <v>141</v>
      </c>
      <c r="E156" s="197" t="s">
        <v>248</v>
      </c>
      <c r="F156" s="198" t="s">
        <v>249</v>
      </c>
      <c r="G156" s="199" t="s">
        <v>152</v>
      </c>
      <c r="H156" s="200">
        <v>1</v>
      </c>
      <c r="I156" s="201"/>
      <c r="J156" s="202">
        <f t="shared" si="0"/>
        <v>0</v>
      </c>
      <c r="K156" s="203"/>
      <c r="L156" s="35"/>
      <c r="M156" s="204" t="s">
        <v>1</v>
      </c>
      <c r="N156" s="205" t="s">
        <v>43</v>
      </c>
      <c r="O156" s="67"/>
      <c r="P156" s="206">
        <f t="shared" si="1"/>
        <v>0</v>
      </c>
      <c r="Q156" s="206">
        <v>0</v>
      </c>
      <c r="R156" s="206">
        <f t="shared" si="2"/>
        <v>0</v>
      </c>
      <c r="S156" s="206">
        <v>0</v>
      </c>
      <c r="T156" s="206">
        <f t="shared" si="3"/>
        <v>0</v>
      </c>
      <c r="U156" s="207" t="s">
        <v>1</v>
      </c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208" t="s">
        <v>139</v>
      </c>
      <c r="AT156" s="208" t="s">
        <v>141</v>
      </c>
      <c r="AU156" s="208" t="s">
        <v>85</v>
      </c>
      <c r="AY156" s="13" t="s">
        <v>140</v>
      </c>
      <c r="BE156" s="209">
        <f t="shared" si="4"/>
        <v>0</v>
      </c>
      <c r="BF156" s="209">
        <f t="shared" si="5"/>
        <v>0</v>
      </c>
      <c r="BG156" s="209">
        <f t="shared" si="6"/>
        <v>0</v>
      </c>
      <c r="BH156" s="209">
        <f t="shared" si="7"/>
        <v>0</v>
      </c>
      <c r="BI156" s="209">
        <f t="shared" si="8"/>
        <v>0</v>
      </c>
      <c r="BJ156" s="13" t="s">
        <v>85</v>
      </c>
      <c r="BK156" s="209">
        <f t="shared" si="9"/>
        <v>0</v>
      </c>
      <c r="BL156" s="13" t="s">
        <v>139</v>
      </c>
      <c r="BM156" s="208" t="s">
        <v>250</v>
      </c>
    </row>
    <row r="157" spans="1:65" s="2" customFormat="1" ht="44.25" customHeight="1">
      <c r="A157" s="30"/>
      <c r="B157" s="31"/>
      <c r="C157" s="196" t="s">
        <v>202</v>
      </c>
      <c r="D157" s="196" t="s">
        <v>141</v>
      </c>
      <c r="E157" s="197" t="s">
        <v>251</v>
      </c>
      <c r="F157" s="198" t="s">
        <v>252</v>
      </c>
      <c r="G157" s="199" t="s">
        <v>152</v>
      </c>
      <c r="H157" s="200">
        <v>1</v>
      </c>
      <c r="I157" s="201"/>
      <c r="J157" s="202">
        <f t="shared" si="0"/>
        <v>0</v>
      </c>
      <c r="K157" s="203"/>
      <c r="L157" s="35"/>
      <c r="M157" s="204" t="s">
        <v>1</v>
      </c>
      <c r="N157" s="205" t="s">
        <v>43</v>
      </c>
      <c r="O157" s="67"/>
      <c r="P157" s="206">
        <f t="shared" si="1"/>
        <v>0</v>
      </c>
      <c r="Q157" s="206">
        <v>0</v>
      </c>
      <c r="R157" s="206">
        <f t="shared" si="2"/>
        <v>0</v>
      </c>
      <c r="S157" s="206">
        <v>0</v>
      </c>
      <c r="T157" s="206">
        <f t="shared" si="3"/>
        <v>0</v>
      </c>
      <c r="U157" s="207" t="s">
        <v>1</v>
      </c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139</v>
      </c>
      <c r="AT157" s="208" t="s">
        <v>141</v>
      </c>
      <c r="AU157" s="208" t="s">
        <v>85</v>
      </c>
      <c r="AY157" s="13" t="s">
        <v>140</v>
      </c>
      <c r="BE157" s="209">
        <f t="shared" si="4"/>
        <v>0</v>
      </c>
      <c r="BF157" s="209">
        <f t="shared" si="5"/>
        <v>0</v>
      </c>
      <c r="BG157" s="209">
        <f t="shared" si="6"/>
        <v>0</v>
      </c>
      <c r="BH157" s="209">
        <f t="shared" si="7"/>
        <v>0</v>
      </c>
      <c r="BI157" s="209">
        <f t="shared" si="8"/>
        <v>0</v>
      </c>
      <c r="BJ157" s="13" t="s">
        <v>85</v>
      </c>
      <c r="BK157" s="209">
        <f t="shared" si="9"/>
        <v>0</v>
      </c>
      <c r="BL157" s="13" t="s">
        <v>139</v>
      </c>
      <c r="BM157" s="208" t="s">
        <v>253</v>
      </c>
    </row>
    <row r="158" spans="1:65" s="2" customFormat="1" ht="44.25" customHeight="1">
      <c r="A158" s="30"/>
      <c r="B158" s="31"/>
      <c r="C158" s="196" t="s">
        <v>254</v>
      </c>
      <c r="D158" s="196" t="s">
        <v>141</v>
      </c>
      <c r="E158" s="197" t="s">
        <v>255</v>
      </c>
      <c r="F158" s="198" t="s">
        <v>256</v>
      </c>
      <c r="G158" s="199" t="s">
        <v>152</v>
      </c>
      <c r="H158" s="200">
        <v>1</v>
      </c>
      <c r="I158" s="201"/>
      <c r="J158" s="202">
        <f t="shared" si="0"/>
        <v>0</v>
      </c>
      <c r="K158" s="203"/>
      <c r="L158" s="35"/>
      <c r="M158" s="204" t="s">
        <v>1</v>
      </c>
      <c r="N158" s="205" t="s">
        <v>43</v>
      </c>
      <c r="O158" s="67"/>
      <c r="P158" s="206">
        <f t="shared" si="1"/>
        <v>0</v>
      </c>
      <c r="Q158" s="206">
        <v>0</v>
      </c>
      <c r="R158" s="206">
        <f t="shared" si="2"/>
        <v>0</v>
      </c>
      <c r="S158" s="206">
        <v>0</v>
      </c>
      <c r="T158" s="206">
        <f t="shared" si="3"/>
        <v>0</v>
      </c>
      <c r="U158" s="207" t="s">
        <v>1</v>
      </c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208" t="s">
        <v>139</v>
      </c>
      <c r="AT158" s="208" t="s">
        <v>141</v>
      </c>
      <c r="AU158" s="208" t="s">
        <v>85</v>
      </c>
      <c r="AY158" s="13" t="s">
        <v>140</v>
      </c>
      <c r="BE158" s="209">
        <f t="shared" si="4"/>
        <v>0</v>
      </c>
      <c r="BF158" s="209">
        <f t="shared" si="5"/>
        <v>0</v>
      </c>
      <c r="BG158" s="209">
        <f t="shared" si="6"/>
        <v>0</v>
      </c>
      <c r="BH158" s="209">
        <f t="shared" si="7"/>
        <v>0</v>
      </c>
      <c r="BI158" s="209">
        <f t="shared" si="8"/>
        <v>0</v>
      </c>
      <c r="BJ158" s="13" t="s">
        <v>85</v>
      </c>
      <c r="BK158" s="209">
        <f t="shared" si="9"/>
        <v>0</v>
      </c>
      <c r="BL158" s="13" t="s">
        <v>139</v>
      </c>
      <c r="BM158" s="208" t="s">
        <v>257</v>
      </c>
    </row>
    <row r="159" spans="1:65" s="2" customFormat="1" ht="44.25" customHeight="1">
      <c r="A159" s="30"/>
      <c r="B159" s="31"/>
      <c r="C159" s="196" t="s">
        <v>205</v>
      </c>
      <c r="D159" s="196" t="s">
        <v>141</v>
      </c>
      <c r="E159" s="197" t="s">
        <v>258</v>
      </c>
      <c r="F159" s="198" t="s">
        <v>259</v>
      </c>
      <c r="G159" s="199" t="s">
        <v>152</v>
      </c>
      <c r="H159" s="200">
        <v>1</v>
      </c>
      <c r="I159" s="201"/>
      <c r="J159" s="202">
        <f t="shared" ref="J159:J190" si="10">ROUND(I159*H159,2)</f>
        <v>0</v>
      </c>
      <c r="K159" s="203"/>
      <c r="L159" s="35"/>
      <c r="M159" s="204" t="s">
        <v>1</v>
      </c>
      <c r="N159" s="205" t="s">
        <v>43</v>
      </c>
      <c r="O159" s="67"/>
      <c r="P159" s="206">
        <f t="shared" ref="P159:P190" si="11">O159*H159</f>
        <v>0</v>
      </c>
      <c r="Q159" s="206">
        <v>0</v>
      </c>
      <c r="R159" s="206">
        <f t="shared" ref="R159:R190" si="12">Q159*H159</f>
        <v>0</v>
      </c>
      <c r="S159" s="206">
        <v>0</v>
      </c>
      <c r="T159" s="206">
        <f t="shared" ref="T159:T190" si="13">S159*H159</f>
        <v>0</v>
      </c>
      <c r="U159" s="207" t="s">
        <v>1</v>
      </c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8" t="s">
        <v>139</v>
      </c>
      <c r="AT159" s="208" t="s">
        <v>141</v>
      </c>
      <c r="AU159" s="208" t="s">
        <v>85</v>
      </c>
      <c r="AY159" s="13" t="s">
        <v>140</v>
      </c>
      <c r="BE159" s="209">
        <f t="shared" ref="BE159:BE191" si="14">IF(N159="základní",J159,0)</f>
        <v>0</v>
      </c>
      <c r="BF159" s="209">
        <f t="shared" ref="BF159:BF191" si="15">IF(N159="snížená",J159,0)</f>
        <v>0</v>
      </c>
      <c r="BG159" s="209">
        <f t="shared" ref="BG159:BG191" si="16">IF(N159="zákl. přenesená",J159,0)</f>
        <v>0</v>
      </c>
      <c r="BH159" s="209">
        <f t="shared" ref="BH159:BH191" si="17">IF(N159="sníž. přenesená",J159,0)</f>
        <v>0</v>
      </c>
      <c r="BI159" s="209">
        <f t="shared" ref="BI159:BI191" si="18">IF(N159="nulová",J159,0)</f>
        <v>0</v>
      </c>
      <c r="BJ159" s="13" t="s">
        <v>85</v>
      </c>
      <c r="BK159" s="209">
        <f t="shared" ref="BK159:BK191" si="19">ROUND(I159*H159,2)</f>
        <v>0</v>
      </c>
      <c r="BL159" s="13" t="s">
        <v>139</v>
      </c>
      <c r="BM159" s="208" t="s">
        <v>260</v>
      </c>
    </row>
    <row r="160" spans="1:65" s="2" customFormat="1" ht="44.25" customHeight="1">
      <c r="A160" s="30"/>
      <c r="B160" s="31"/>
      <c r="C160" s="196" t="s">
        <v>261</v>
      </c>
      <c r="D160" s="196" t="s">
        <v>141</v>
      </c>
      <c r="E160" s="197" t="s">
        <v>262</v>
      </c>
      <c r="F160" s="198" t="s">
        <v>263</v>
      </c>
      <c r="G160" s="199" t="s">
        <v>152</v>
      </c>
      <c r="H160" s="200">
        <v>1</v>
      </c>
      <c r="I160" s="201"/>
      <c r="J160" s="202">
        <f t="shared" si="10"/>
        <v>0</v>
      </c>
      <c r="K160" s="203"/>
      <c r="L160" s="35"/>
      <c r="M160" s="204" t="s">
        <v>1</v>
      </c>
      <c r="N160" s="205" t="s">
        <v>43</v>
      </c>
      <c r="O160" s="67"/>
      <c r="P160" s="206">
        <f t="shared" si="11"/>
        <v>0</v>
      </c>
      <c r="Q160" s="206">
        <v>0</v>
      </c>
      <c r="R160" s="206">
        <f t="shared" si="12"/>
        <v>0</v>
      </c>
      <c r="S160" s="206">
        <v>0</v>
      </c>
      <c r="T160" s="206">
        <f t="shared" si="13"/>
        <v>0</v>
      </c>
      <c r="U160" s="207" t="s">
        <v>1</v>
      </c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208" t="s">
        <v>139</v>
      </c>
      <c r="AT160" s="208" t="s">
        <v>141</v>
      </c>
      <c r="AU160" s="208" t="s">
        <v>85</v>
      </c>
      <c r="AY160" s="13" t="s">
        <v>140</v>
      </c>
      <c r="BE160" s="209">
        <f t="shared" si="14"/>
        <v>0</v>
      </c>
      <c r="BF160" s="209">
        <f t="shared" si="15"/>
        <v>0</v>
      </c>
      <c r="BG160" s="209">
        <f t="shared" si="16"/>
        <v>0</v>
      </c>
      <c r="BH160" s="209">
        <f t="shared" si="17"/>
        <v>0</v>
      </c>
      <c r="BI160" s="209">
        <f t="shared" si="18"/>
        <v>0</v>
      </c>
      <c r="BJ160" s="13" t="s">
        <v>85</v>
      </c>
      <c r="BK160" s="209">
        <f t="shared" si="19"/>
        <v>0</v>
      </c>
      <c r="BL160" s="13" t="s">
        <v>139</v>
      </c>
      <c r="BM160" s="208" t="s">
        <v>264</v>
      </c>
    </row>
    <row r="161" spans="1:65" s="2" customFormat="1" ht="44.25" customHeight="1">
      <c r="A161" s="30"/>
      <c r="B161" s="31"/>
      <c r="C161" s="196" t="s">
        <v>209</v>
      </c>
      <c r="D161" s="196" t="s">
        <v>141</v>
      </c>
      <c r="E161" s="197" t="s">
        <v>265</v>
      </c>
      <c r="F161" s="198" t="s">
        <v>266</v>
      </c>
      <c r="G161" s="199" t="s">
        <v>152</v>
      </c>
      <c r="H161" s="200">
        <v>1</v>
      </c>
      <c r="I161" s="201"/>
      <c r="J161" s="202">
        <f t="shared" si="10"/>
        <v>0</v>
      </c>
      <c r="K161" s="203"/>
      <c r="L161" s="35"/>
      <c r="M161" s="204" t="s">
        <v>1</v>
      </c>
      <c r="N161" s="205" t="s">
        <v>43</v>
      </c>
      <c r="O161" s="67"/>
      <c r="P161" s="206">
        <f t="shared" si="11"/>
        <v>0</v>
      </c>
      <c r="Q161" s="206">
        <v>0</v>
      </c>
      <c r="R161" s="206">
        <f t="shared" si="12"/>
        <v>0</v>
      </c>
      <c r="S161" s="206">
        <v>0</v>
      </c>
      <c r="T161" s="206">
        <f t="shared" si="13"/>
        <v>0</v>
      </c>
      <c r="U161" s="207" t="s">
        <v>1</v>
      </c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208" t="s">
        <v>139</v>
      </c>
      <c r="AT161" s="208" t="s">
        <v>141</v>
      </c>
      <c r="AU161" s="208" t="s">
        <v>85</v>
      </c>
      <c r="AY161" s="13" t="s">
        <v>140</v>
      </c>
      <c r="BE161" s="209">
        <f t="shared" si="14"/>
        <v>0</v>
      </c>
      <c r="BF161" s="209">
        <f t="shared" si="15"/>
        <v>0</v>
      </c>
      <c r="BG161" s="209">
        <f t="shared" si="16"/>
        <v>0</v>
      </c>
      <c r="BH161" s="209">
        <f t="shared" si="17"/>
        <v>0</v>
      </c>
      <c r="BI161" s="209">
        <f t="shared" si="18"/>
        <v>0</v>
      </c>
      <c r="BJ161" s="13" t="s">
        <v>85</v>
      </c>
      <c r="BK161" s="209">
        <f t="shared" si="19"/>
        <v>0</v>
      </c>
      <c r="BL161" s="13" t="s">
        <v>139</v>
      </c>
      <c r="BM161" s="208" t="s">
        <v>267</v>
      </c>
    </row>
    <row r="162" spans="1:65" s="2" customFormat="1" ht="44.25" customHeight="1">
      <c r="A162" s="30"/>
      <c r="B162" s="31"/>
      <c r="C162" s="196" t="s">
        <v>268</v>
      </c>
      <c r="D162" s="196" t="s">
        <v>141</v>
      </c>
      <c r="E162" s="197" t="s">
        <v>269</v>
      </c>
      <c r="F162" s="198" t="s">
        <v>270</v>
      </c>
      <c r="G162" s="199" t="s">
        <v>152</v>
      </c>
      <c r="H162" s="200">
        <v>3</v>
      </c>
      <c r="I162" s="201"/>
      <c r="J162" s="202">
        <f t="shared" si="10"/>
        <v>0</v>
      </c>
      <c r="K162" s="203"/>
      <c r="L162" s="35"/>
      <c r="M162" s="204" t="s">
        <v>1</v>
      </c>
      <c r="N162" s="205" t="s">
        <v>43</v>
      </c>
      <c r="O162" s="67"/>
      <c r="P162" s="206">
        <f t="shared" si="11"/>
        <v>0</v>
      </c>
      <c r="Q162" s="206">
        <v>0</v>
      </c>
      <c r="R162" s="206">
        <f t="shared" si="12"/>
        <v>0</v>
      </c>
      <c r="S162" s="206">
        <v>0</v>
      </c>
      <c r="T162" s="206">
        <f t="shared" si="13"/>
        <v>0</v>
      </c>
      <c r="U162" s="207" t="s">
        <v>1</v>
      </c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139</v>
      </c>
      <c r="AT162" s="208" t="s">
        <v>141</v>
      </c>
      <c r="AU162" s="208" t="s">
        <v>85</v>
      </c>
      <c r="AY162" s="13" t="s">
        <v>140</v>
      </c>
      <c r="BE162" s="209">
        <f t="shared" si="14"/>
        <v>0</v>
      </c>
      <c r="BF162" s="209">
        <f t="shared" si="15"/>
        <v>0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3" t="s">
        <v>85</v>
      </c>
      <c r="BK162" s="209">
        <f t="shared" si="19"/>
        <v>0</v>
      </c>
      <c r="BL162" s="13" t="s">
        <v>139</v>
      </c>
      <c r="BM162" s="208" t="s">
        <v>271</v>
      </c>
    </row>
    <row r="163" spans="1:65" s="2" customFormat="1" ht="44.25" customHeight="1">
      <c r="A163" s="30"/>
      <c r="B163" s="31"/>
      <c r="C163" s="196" t="s">
        <v>212</v>
      </c>
      <c r="D163" s="196" t="s">
        <v>141</v>
      </c>
      <c r="E163" s="197" t="s">
        <v>272</v>
      </c>
      <c r="F163" s="198" t="s">
        <v>273</v>
      </c>
      <c r="G163" s="199" t="s">
        <v>152</v>
      </c>
      <c r="H163" s="200">
        <v>1</v>
      </c>
      <c r="I163" s="201"/>
      <c r="J163" s="202">
        <f t="shared" si="10"/>
        <v>0</v>
      </c>
      <c r="K163" s="203"/>
      <c r="L163" s="35"/>
      <c r="M163" s="204" t="s">
        <v>1</v>
      </c>
      <c r="N163" s="205" t="s">
        <v>43</v>
      </c>
      <c r="O163" s="67"/>
      <c r="P163" s="206">
        <f t="shared" si="11"/>
        <v>0</v>
      </c>
      <c r="Q163" s="206">
        <v>0</v>
      </c>
      <c r="R163" s="206">
        <f t="shared" si="12"/>
        <v>0</v>
      </c>
      <c r="S163" s="206">
        <v>0</v>
      </c>
      <c r="T163" s="206">
        <f t="shared" si="13"/>
        <v>0</v>
      </c>
      <c r="U163" s="207" t="s">
        <v>1</v>
      </c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8" t="s">
        <v>139</v>
      </c>
      <c r="AT163" s="208" t="s">
        <v>141</v>
      </c>
      <c r="AU163" s="208" t="s">
        <v>85</v>
      </c>
      <c r="AY163" s="13" t="s">
        <v>140</v>
      </c>
      <c r="BE163" s="209">
        <f t="shared" si="14"/>
        <v>0</v>
      </c>
      <c r="BF163" s="209">
        <f t="shared" si="15"/>
        <v>0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3" t="s">
        <v>85</v>
      </c>
      <c r="BK163" s="209">
        <f t="shared" si="19"/>
        <v>0</v>
      </c>
      <c r="BL163" s="13" t="s">
        <v>139</v>
      </c>
      <c r="BM163" s="208" t="s">
        <v>274</v>
      </c>
    </row>
    <row r="164" spans="1:65" s="2" customFormat="1" ht="44.25" customHeight="1">
      <c r="A164" s="30"/>
      <c r="B164" s="31"/>
      <c r="C164" s="196" t="s">
        <v>275</v>
      </c>
      <c r="D164" s="196" t="s">
        <v>141</v>
      </c>
      <c r="E164" s="197" t="s">
        <v>276</v>
      </c>
      <c r="F164" s="198" t="s">
        <v>277</v>
      </c>
      <c r="G164" s="199" t="s">
        <v>152</v>
      </c>
      <c r="H164" s="200">
        <v>1</v>
      </c>
      <c r="I164" s="201"/>
      <c r="J164" s="202">
        <f t="shared" si="10"/>
        <v>0</v>
      </c>
      <c r="K164" s="203"/>
      <c r="L164" s="35"/>
      <c r="M164" s="204" t="s">
        <v>1</v>
      </c>
      <c r="N164" s="205" t="s">
        <v>43</v>
      </c>
      <c r="O164" s="67"/>
      <c r="P164" s="206">
        <f t="shared" si="11"/>
        <v>0</v>
      </c>
      <c r="Q164" s="206">
        <v>0</v>
      </c>
      <c r="R164" s="206">
        <f t="shared" si="12"/>
        <v>0</v>
      </c>
      <c r="S164" s="206">
        <v>0</v>
      </c>
      <c r="T164" s="206">
        <f t="shared" si="13"/>
        <v>0</v>
      </c>
      <c r="U164" s="207" t="s">
        <v>1</v>
      </c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139</v>
      </c>
      <c r="AT164" s="208" t="s">
        <v>141</v>
      </c>
      <c r="AU164" s="208" t="s">
        <v>85</v>
      </c>
      <c r="AY164" s="13" t="s">
        <v>140</v>
      </c>
      <c r="BE164" s="209">
        <f t="shared" si="14"/>
        <v>0</v>
      </c>
      <c r="BF164" s="209">
        <f t="shared" si="15"/>
        <v>0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3" t="s">
        <v>85</v>
      </c>
      <c r="BK164" s="209">
        <f t="shared" si="19"/>
        <v>0</v>
      </c>
      <c r="BL164" s="13" t="s">
        <v>139</v>
      </c>
      <c r="BM164" s="208" t="s">
        <v>278</v>
      </c>
    </row>
    <row r="165" spans="1:65" s="2" customFormat="1" ht="44.25" customHeight="1">
      <c r="A165" s="30"/>
      <c r="B165" s="31"/>
      <c r="C165" s="196" t="s">
        <v>215</v>
      </c>
      <c r="D165" s="196" t="s">
        <v>141</v>
      </c>
      <c r="E165" s="197" t="s">
        <v>279</v>
      </c>
      <c r="F165" s="198" t="s">
        <v>280</v>
      </c>
      <c r="G165" s="199" t="s">
        <v>152</v>
      </c>
      <c r="H165" s="200">
        <v>1</v>
      </c>
      <c r="I165" s="201"/>
      <c r="J165" s="202">
        <f t="shared" si="10"/>
        <v>0</v>
      </c>
      <c r="K165" s="203"/>
      <c r="L165" s="35"/>
      <c r="M165" s="204" t="s">
        <v>1</v>
      </c>
      <c r="N165" s="205" t="s">
        <v>43</v>
      </c>
      <c r="O165" s="67"/>
      <c r="P165" s="206">
        <f t="shared" si="11"/>
        <v>0</v>
      </c>
      <c r="Q165" s="206">
        <v>0</v>
      </c>
      <c r="R165" s="206">
        <f t="shared" si="12"/>
        <v>0</v>
      </c>
      <c r="S165" s="206">
        <v>0</v>
      </c>
      <c r="T165" s="206">
        <f t="shared" si="13"/>
        <v>0</v>
      </c>
      <c r="U165" s="207" t="s">
        <v>1</v>
      </c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8" t="s">
        <v>139</v>
      </c>
      <c r="AT165" s="208" t="s">
        <v>141</v>
      </c>
      <c r="AU165" s="208" t="s">
        <v>85</v>
      </c>
      <c r="AY165" s="13" t="s">
        <v>140</v>
      </c>
      <c r="BE165" s="209">
        <f t="shared" si="14"/>
        <v>0</v>
      </c>
      <c r="BF165" s="209">
        <f t="shared" si="15"/>
        <v>0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3" t="s">
        <v>85</v>
      </c>
      <c r="BK165" s="209">
        <f t="shared" si="19"/>
        <v>0</v>
      </c>
      <c r="BL165" s="13" t="s">
        <v>139</v>
      </c>
      <c r="BM165" s="208" t="s">
        <v>281</v>
      </c>
    </row>
    <row r="166" spans="1:65" s="2" customFormat="1" ht="44.25" customHeight="1">
      <c r="A166" s="30"/>
      <c r="B166" s="31"/>
      <c r="C166" s="196" t="s">
        <v>282</v>
      </c>
      <c r="D166" s="196" t="s">
        <v>141</v>
      </c>
      <c r="E166" s="197" t="s">
        <v>283</v>
      </c>
      <c r="F166" s="198" t="s">
        <v>284</v>
      </c>
      <c r="G166" s="199" t="s">
        <v>152</v>
      </c>
      <c r="H166" s="200">
        <v>2</v>
      </c>
      <c r="I166" s="201"/>
      <c r="J166" s="202">
        <f t="shared" si="10"/>
        <v>0</v>
      </c>
      <c r="K166" s="203"/>
      <c r="L166" s="35"/>
      <c r="M166" s="204" t="s">
        <v>1</v>
      </c>
      <c r="N166" s="205" t="s">
        <v>43</v>
      </c>
      <c r="O166" s="67"/>
      <c r="P166" s="206">
        <f t="shared" si="11"/>
        <v>0</v>
      </c>
      <c r="Q166" s="206">
        <v>0</v>
      </c>
      <c r="R166" s="206">
        <f t="shared" si="12"/>
        <v>0</v>
      </c>
      <c r="S166" s="206">
        <v>0</v>
      </c>
      <c r="T166" s="206">
        <f t="shared" si="13"/>
        <v>0</v>
      </c>
      <c r="U166" s="207" t="s">
        <v>1</v>
      </c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208" t="s">
        <v>139</v>
      </c>
      <c r="AT166" s="208" t="s">
        <v>141</v>
      </c>
      <c r="AU166" s="208" t="s">
        <v>85</v>
      </c>
      <c r="AY166" s="13" t="s">
        <v>140</v>
      </c>
      <c r="BE166" s="209">
        <f t="shared" si="14"/>
        <v>0</v>
      </c>
      <c r="BF166" s="209">
        <f t="shared" si="15"/>
        <v>0</v>
      </c>
      <c r="BG166" s="209">
        <f t="shared" si="16"/>
        <v>0</v>
      </c>
      <c r="BH166" s="209">
        <f t="shared" si="17"/>
        <v>0</v>
      </c>
      <c r="BI166" s="209">
        <f t="shared" si="18"/>
        <v>0</v>
      </c>
      <c r="BJ166" s="13" t="s">
        <v>85</v>
      </c>
      <c r="BK166" s="209">
        <f t="shared" si="19"/>
        <v>0</v>
      </c>
      <c r="BL166" s="13" t="s">
        <v>139</v>
      </c>
      <c r="BM166" s="208" t="s">
        <v>285</v>
      </c>
    </row>
    <row r="167" spans="1:65" s="2" customFormat="1" ht="44.25" customHeight="1">
      <c r="A167" s="30"/>
      <c r="B167" s="31"/>
      <c r="C167" s="196" t="s">
        <v>218</v>
      </c>
      <c r="D167" s="196" t="s">
        <v>141</v>
      </c>
      <c r="E167" s="197" t="s">
        <v>286</v>
      </c>
      <c r="F167" s="198" t="s">
        <v>287</v>
      </c>
      <c r="G167" s="199" t="s">
        <v>152</v>
      </c>
      <c r="H167" s="200">
        <v>1</v>
      </c>
      <c r="I167" s="201"/>
      <c r="J167" s="202">
        <f t="shared" si="10"/>
        <v>0</v>
      </c>
      <c r="K167" s="203"/>
      <c r="L167" s="35"/>
      <c r="M167" s="204" t="s">
        <v>1</v>
      </c>
      <c r="N167" s="205" t="s">
        <v>43</v>
      </c>
      <c r="O167" s="67"/>
      <c r="P167" s="206">
        <f t="shared" si="11"/>
        <v>0</v>
      </c>
      <c r="Q167" s="206">
        <v>0</v>
      </c>
      <c r="R167" s="206">
        <f t="shared" si="12"/>
        <v>0</v>
      </c>
      <c r="S167" s="206">
        <v>0</v>
      </c>
      <c r="T167" s="206">
        <f t="shared" si="13"/>
        <v>0</v>
      </c>
      <c r="U167" s="207" t="s">
        <v>1</v>
      </c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208" t="s">
        <v>139</v>
      </c>
      <c r="AT167" s="208" t="s">
        <v>141</v>
      </c>
      <c r="AU167" s="208" t="s">
        <v>85</v>
      </c>
      <c r="AY167" s="13" t="s">
        <v>140</v>
      </c>
      <c r="BE167" s="209">
        <f t="shared" si="14"/>
        <v>0</v>
      </c>
      <c r="BF167" s="209">
        <f t="shared" si="15"/>
        <v>0</v>
      </c>
      <c r="BG167" s="209">
        <f t="shared" si="16"/>
        <v>0</v>
      </c>
      <c r="BH167" s="209">
        <f t="shared" si="17"/>
        <v>0</v>
      </c>
      <c r="BI167" s="209">
        <f t="shared" si="18"/>
        <v>0</v>
      </c>
      <c r="BJ167" s="13" t="s">
        <v>85</v>
      </c>
      <c r="BK167" s="209">
        <f t="shared" si="19"/>
        <v>0</v>
      </c>
      <c r="BL167" s="13" t="s">
        <v>139</v>
      </c>
      <c r="BM167" s="208" t="s">
        <v>288</v>
      </c>
    </row>
    <row r="168" spans="1:65" s="2" customFormat="1" ht="44.25" customHeight="1">
      <c r="A168" s="30"/>
      <c r="B168" s="31"/>
      <c r="C168" s="196" t="s">
        <v>289</v>
      </c>
      <c r="D168" s="196" t="s">
        <v>141</v>
      </c>
      <c r="E168" s="197" t="s">
        <v>290</v>
      </c>
      <c r="F168" s="198" t="s">
        <v>291</v>
      </c>
      <c r="G168" s="199" t="s">
        <v>152</v>
      </c>
      <c r="H168" s="200">
        <v>1</v>
      </c>
      <c r="I168" s="201"/>
      <c r="J168" s="202">
        <f t="shared" si="10"/>
        <v>0</v>
      </c>
      <c r="K168" s="203"/>
      <c r="L168" s="35"/>
      <c r="M168" s="204" t="s">
        <v>1</v>
      </c>
      <c r="N168" s="205" t="s">
        <v>43</v>
      </c>
      <c r="O168" s="67"/>
      <c r="P168" s="206">
        <f t="shared" si="11"/>
        <v>0</v>
      </c>
      <c r="Q168" s="206">
        <v>0</v>
      </c>
      <c r="R168" s="206">
        <f t="shared" si="12"/>
        <v>0</v>
      </c>
      <c r="S168" s="206">
        <v>0</v>
      </c>
      <c r="T168" s="206">
        <f t="shared" si="13"/>
        <v>0</v>
      </c>
      <c r="U168" s="207" t="s">
        <v>1</v>
      </c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208" t="s">
        <v>139</v>
      </c>
      <c r="AT168" s="208" t="s">
        <v>141</v>
      </c>
      <c r="AU168" s="208" t="s">
        <v>85</v>
      </c>
      <c r="AY168" s="13" t="s">
        <v>140</v>
      </c>
      <c r="BE168" s="209">
        <f t="shared" si="14"/>
        <v>0</v>
      </c>
      <c r="BF168" s="209">
        <f t="shared" si="15"/>
        <v>0</v>
      </c>
      <c r="BG168" s="209">
        <f t="shared" si="16"/>
        <v>0</v>
      </c>
      <c r="BH168" s="209">
        <f t="shared" si="17"/>
        <v>0</v>
      </c>
      <c r="BI168" s="209">
        <f t="shared" si="18"/>
        <v>0</v>
      </c>
      <c r="BJ168" s="13" t="s">
        <v>85</v>
      </c>
      <c r="BK168" s="209">
        <f t="shared" si="19"/>
        <v>0</v>
      </c>
      <c r="BL168" s="13" t="s">
        <v>139</v>
      </c>
      <c r="BM168" s="208" t="s">
        <v>292</v>
      </c>
    </row>
    <row r="169" spans="1:65" s="2" customFormat="1" ht="44.25" customHeight="1">
      <c r="A169" s="30"/>
      <c r="B169" s="31"/>
      <c r="C169" s="196" t="s">
        <v>222</v>
      </c>
      <c r="D169" s="196" t="s">
        <v>141</v>
      </c>
      <c r="E169" s="197" t="s">
        <v>290</v>
      </c>
      <c r="F169" s="198" t="s">
        <v>291</v>
      </c>
      <c r="G169" s="199" t="s">
        <v>152</v>
      </c>
      <c r="H169" s="200">
        <v>1</v>
      </c>
      <c r="I169" s="201"/>
      <c r="J169" s="202">
        <f t="shared" si="10"/>
        <v>0</v>
      </c>
      <c r="K169" s="203"/>
      <c r="L169" s="35"/>
      <c r="M169" s="204" t="s">
        <v>1</v>
      </c>
      <c r="N169" s="205" t="s">
        <v>43</v>
      </c>
      <c r="O169" s="67"/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6">
        <f t="shared" si="13"/>
        <v>0</v>
      </c>
      <c r="U169" s="207" t="s">
        <v>1</v>
      </c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208" t="s">
        <v>139</v>
      </c>
      <c r="AT169" s="208" t="s">
        <v>141</v>
      </c>
      <c r="AU169" s="208" t="s">
        <v>85</v>
      </c>
      <c r="AY169" s="13" t="s">
        <v>140</v>
      </c>
      <c r="BE169" s="209">
        <f t="shared" si="14"/>
        <v>0</v>
      </c>
      <c r="BF169" s="209">
        <f t="shared" si="15"/>
        <v>0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3" t="s">
        <v>85</v>
      </c>
      <c r="BK169" s="209">
        <f t="shared" si="19"/>
        <v>0</v>
      </c>
      <c r="BL169" s="13" t="s">
        <v>139</v>
      </c>
      <c r="BM169" s="208" t="s">
        <v>293</v>
      </c>
    </row>
    <row r="170" spans="1:65" s="2" customFormat="1" ht="44.25" customHeight="1">
      <c r="A170" s="30"/>
      <c r="B170" s="31"/>
      <c r="C170" s="196" t="s">
        <v>294</v>
      </c>
      <c r="D170" s="196" t="s">
        <v>141</v>
      </c>
      <c r="E170" s="197" t="s">
        <v>295</v>
      </c>
      <c r="F170" s="198" t="s">
        <v>296</v>
      </c>
      <c r="G170" s="199" t="s">
        <v>152</v>
      </c>
      <c r="H170" s="200">
        <v>1</v>
      </c>
      <c r="I170" s="201"/>
      <c r="J170" s="202">
        <f t="shared" si="10"/>
        <v>0</v>
      </c>
      <c r="K170" s="203"/>
      <c r="L170" s="35"/>
      <c r="M170" s="204" t="s">
        <v>1</v>
      </c>
      <c r="N170" s="205" t="s">
        <v>43</v>
      </c>
      <c r="O170" s="67"/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6">
        <f t="shared" si="13"/>
        <v>0</v>
      </c>
      <c r="U170" s="207" t="s">
        <v>1</v>
      </c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208" t="s">
        <v>139</v>
      </c>
      <c r="AT170" s="208" t="s">
        <v>141</v>
      </c>
      <c r="AU170" s="208" t="s">
        <v>85</v>
      </c>
      <c r="AY170" s="13" t="s">
        <v>140</v>
      </c>
      <c r="BE170" s="209">
        <f t="shared" si="14"/>
        <v>0</v>
      </c>
      <c r="BF170" s="209">
        <f t="shared" si="15"/>
        <v>0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3" t="s">
        <v>85</v>
      </c>
      <c r="BK170" s="209">
        <f t="shared" si="19"/>
        <v>0</v>
      </c>
      <c r="BL170" s="13" t="s">
        <v>139</v>
      </c>
      <c r="BM170" s="208" t="s">
        <v>297</v>
      </c>
    </row>
    <row r="171" spans="1:65" s="2" customFormat="1" ht="44.25" customHeight="1">
      <c r="A171" s="30"/>
      <c r="B171" s="31"/>
      <c r="C171" s="196" t="s">
        <v>225</v>
      </c>
      <c r="D171" s="196" t="s">
        <v>141</v>
      </c>
      <c r="E171" s="197" t="s">
        <v>298</v>
      </c>
      <c r="F171" s="198" t="s">
        <v>299</v>
      </c>
      <c r="G171" s="199" t="s">
        <v>152</v>
      </c>
      <c r="H171" s="200">
        <v>1</v>
      </c>
      <c r="I171" s="201"/>
      <c r="J171" s="202">
        <f t="shared" si="10"/>
        <v>0</v>
      </c>
      <c r="K171" s="203"/>
      <c r="L171" s="35"/>
      <c r="M171" s="204" t="s">
        <v>1</v>
      </c>
      <c r="N171" s="205" t="s">
        <v>43</v>
      </c>
      <c r="O171" s="67"/>
      <c r="P171" s="206">
        <f t="shared" si="11"/>
        <v>0</v>
      </c>
      <c r="Q171" s="206">
        <v>0</v>
      </c>
      <c r="R171" s="206">
        <f t="shared" si="12"/>
        <v>0</v>
      </c>
      <c r="S171" s="206">
        <v>0</v>
      </c>
      <c r="T171" s="206">
        <f t="shared" si="13"/>
        <v>0</v>
      </c>
      <c r="U171" s="207" t="s">
        <v>1</v>
      </c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208" t="s">
        <v>139</v>
      </c>
      <c r="AT171" s="208" t="s">
        <v>141</v>
      </c>
      <c r="AU171" s="208" t="s">
        <v>85</v>
      </c>
      <c r="AY171" s="13" t="s">
        <v>140</v>
      </c>
      <c r="BE171" s="209">
        <f t="shared" si="14"/>
        <v>0</v>
      </c>
      <c r="BF171" s="209">
        <f t="shared" si="15"/>
        <v>0</v>
      </c>
      <c r="BG171" s="209">
        <f t="shared" si="16"/>
        <v>0</v>
      </c>
      <c r="BH171" s="209">
        <f t="shared" si="17"/>
        <v>0</v>
      </c>
      <c r="BI171" s="209">
        <f t="shared" si="18"/>
        <v>0</v>
      </c>
      <c r="BJ171" s="13" t="s">
        <v>85</v>
      </c>
      <c r="BK171" s="209">
        <f t="shared" si="19"/>
        <v>0</v>
      </c>
      <c r="BL171" s="13" t="s">
        <v>139</v>
      </c>
      <c r="BM171" s="208" t="s">
        <v>300</v>
      </c>
    </row>
    <row r="172" spans="1:65" s="2" customFormat="1" ht="44.25" customHeight="1">
      <c r="A172" s="30"/>
      <c r="B172" s="31"/>
      <c r="C172" s="196" t="s">
        <v>301</v>
      </c>
      <c r="D172" s="196" t="s">
        <v>141</v>
      </c>
      <c r="E172" s="197" t="s">
        <v>302</v>
      </c>
      <c r="F172" s="198" t="s">
        <v>303</v>
      </c>
      <c r="G172" s="199" t="s">
        <v>152</v>
      </c>
      <c r="H172" s="200">
        <v>1</v>
      </c>
      <c r="I172" s="201"/>
      <c r="J172" s="202">
        <f t="shared" si="10"/>
        <v>0</v>
      </c>
      <c r="K172" s="203"/>
      <c r="L172" s="35"/>
      <c r="M172" s="204" t="s">
        <v>1</v>
      </c>
      <c r="N172" s="205" t="s">
        <v>43</v>
      </c>
      <c r="O172" s="67"/>
      <c r="P172" s="206">
        <f t="shared" si="11"/>
        <v>0</v>
      </c>
      <c r="Q172" s="206">
        <v>0</v>
      </c>
      <c r="R172" s="206">
        <f t="shared" si="12"/>
        <v>0</v>
      </c>
      <c r="S172" s="206">
        <v>0</v>
      </c>
      <c r="T172" s="206">
        <f t="shared" si="13"/>
        <v>0</v>
      </c>
      <c r="U172" s="207" t="s">
        <v>1</v>
      </c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208" t="s">
        <v>139</v>
      </c>
      <c r="AT172" s="208" t="s">
        <v>141</v>
      </c>
      <c r="AU172" s="208" t="s">
        <v>85</v>
      </c>
      <c r="AY172" s="13" t="s">
        <v>140</v>
      </c>
      <c r="BE172" s="209">
        <f t="shared" si="14"/>
        <v>0</v>
      </c>
      <c r="BF172" s="209">
        <f t="shared" si="15"/>
        <v>0</v>
      </c>
      <c r="BG172" s="209">
        <f t="shared" si="16"/>
        <v>0</v>
      </c>
      <c r="BH172" s="209">
        <f t="shared" si="17"/>
        <v>0</v>
      </c>
      <c r="BI172" s="209">
        <f t="shared" si="18"/>
        <v>0</v>
      </c>
      <c r="BJ172" s="13" t="s">
        <v>85</v>
      </c>
      <c r="BK172" s="209">
        <f t="shared" si="19"/>
        <v>0</v>
      </c>
      <c r="BL172" s="13" t="s">
        <v>139</v>
      </c>
      <c r="BM172" s="208" t="s">
        <v>304</v>
      </c>
    </row>
    <row r="173" spans="1:65" s="2" customFormat="1" ht="44.25" customHeight="1">
      <c r="A173" s="30"/>
      <c r="B173" s="31"/>
      <c r="C173" s="196" t="s">
        <v>229</v>
      </c>
      <c r="D173" s="196" t="s">
        <v>141</v>
      </c>
      <c r="E173" s="197" t="s">
        <v>305</v>
      </c>
      <c r="F173" s="198" t="s">
        <v>306</v>
      </c>
      <c r="G173" s="199" t="s">
        <v>152</v>
      </c>
      <c r="H173" s="200">
        <v>1</v>
      </c>
      <c r="I173" s="201"/>
      <c r="J173" s="202">
        <f t="shared" si="10"/>
        <v>0</v>
      </c>
      <c r="K173" s="203"/>
      <c r="L173" s="35"/>
      <c r="M173" s="204" t="s">
        <v>1</v>
      </c>
      <c r="N173" s="205" t="s">
        <v>43</v>
      </c>
      <c r="O173" s="67"/>
      <c r="P173" s="206">
        <f t="shared" si="11"/>
        <v>0</v>
      </c>
      <c r="Q173" s="206">
        <v>0</v>
      </c>
      <c r="R173" s="206">
        <f t="shared" si="12"/>
        <v>0</v>
      </c>
      <c r="S173" s="206">
        <v>0</v>
      </c>
      <c r="T173" s="206">
        <f t="shared" si="13"/>
        <v>0</v>
      </c>
      <c r="U173" s="207" t="s">
        <v>1</v>
      </c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208" t="s">
        <v>139</v>
      </c>
      <c r="AT173" s="208" t="s">
        <v>141</v>
      </c>
      <c r="AU173" s="208" t="s">
        <v>85</v>
      </c>
      <c r="AY173" s="13" t="s">
        <v>140</v>
      </c>
      <c r="BE173" s="209">
        <f t="shared" si="14"/>
        <v>0</v>
      </c>
      <c r="BF173" s="209">
        <f t="shared" si="15"/>
        <v>0</v>
      </c>
      <c r="BG173" s="209">
        <f t="shared" si="16"/>
        <v>0</v>
      </c>
      <c r="BH173" s="209">
        <f t="shared" si="17"/>
        <v>0</v>
      </c>
      <c r="BI173" s="209">
        <f t="shared" si="18"/>
        <v>0</v>
      </c>
      <c r="BJ173" s="13" t="s">
        <v>85</v>
      </c>
      <c r="BK173" s="209">
        <f t="shared" si="19"/>
        <v>0</v>
      </c>
      <c r="BL173" s="13" t="s">
        <v>139</v>
      </c>
      <c r="BM173" s="208" t="s">
        <v>307</v>
      </c>
    </row>
    <row r="174" spans="1:65" s="2" customFormat="1" ht="44.25" customHeight="1">
      <c r="A174" s="30"/>
      <c r="B174" s="31"/>
      <c r="C174" s="196" t="s">
        <v>308</v>
      </c>
      <c r="D174" s="196" t="s">
        <v>141</v>
      </c>
      <c r="E174" s="197" t="s">
        <v>309</v>
      </c>
      <c r="F174" s="198" t="s">
        <v>310</v>
      </c>
      <c r="G174" s="199" t="s">
        <v>152</v>
      </c>
      <c r="H174" s="200">
        <v>1</v>
      </c>
      <c r="I174" s="201"/>
      <c r="J174" s="202">
        <f t="shared" si="10"/>
        <v>0</v>
      </c>
      <c r="K174" s="203"/>
      <c r="L174" s="35"/>
      <c r="M174" s="204" t="s">
        <v>1</v>
      </c>
      <c r="N174" s="205" t="s">
        <v>43</v>
      </c>
      <c r="O174" s="67"/>
      <c r="P174" s="206">
        <f t="shared" si="11"/>
        <v>0</v>
      </c>
      <c r="Q174" s="206">
        <v>0</v>
      </c>
      <c r="R174" s="206">
        <f t="shared" si="12"/>
        <v>0</v>
      </c>
      <c r="S174" s="206">
        <v>0</v>
      </c>
      <c r="T174" s="206">
        <f t="shared" si="13"/>
        <v>0</v>
      </c>
      <c r="U174" s="207" t="s">
        <v>1</v>
      </c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208" t="s">
        <v>139</v>
      </c>
      <c r="AT174" s="208" t="s">
        <v>141</v>
      </c>
      <c r="AU174" s="208" t="s">
        <v>85</v>
      </c>
      <c r="AY174" s="13" t="s">
        <v>140</v>
      </c>
      <c r="BE174" s="209">
        <f t="shared" si="14"/>
        <v>0</v>
      </c>
      <c r="BF174" s="209">
        <f t="shared" si="15"/>
        <v>0</v>
      </c>
      <c r="BG174" s="209">
        <f t="shared" si="16"/>
        <v>0</v>
      </c>
      <c r="BH174" s="209">
        <f t="shared" si="17"/>
        <v>0</v>
      </c>
      <c r="BI174" s="209">
        <f t="shared" si="18"/>
        <v>0</v>
      </c>
      <c r="BJ174" s="13" t="s">
        <v>85</v>
      </c>
      <c r="BK174" s="209">
        <f t="shared" si="19"/>
        <v>0</v>
      </c>
      <c r="BL174" s="13" t="s">
        <v>139</v>
      </c>
      <c r="BM174" s="208" t="s">
        <v>311</v>
      </c>
    </row>
    <row r="175" spans="1:65" s="2" customFormat="1" ht="44.25" customHeight="1">
      <c r="A175" s="30"/>
      <c r="B175" s="31"/>
      <c r="C175" s="196" t="s">
        <v>232</v>
      </c>
      <c r="D175" s="196" t="s">
        <v>141</v>
      </c>
      <c r="E175" s="197" t="s">
        <v>312</v>
      </c>
      <c r="F175" s="198" t="s">
        <v>313</v>
      </c>
      <c r="G175" s="199" t="s">
        <v>152</v>
      </c>
      <c r="H175" s="200">
        <v>1</v>
      </c>
      <c r="I175" s="201"/>
      <c r="J175" s="202">
        <f t="shared" si="10"/>
        <v>0</v>
      </c>
      <c r="K175" s="203"/>
      <c r="L175" s="35"/>
      <c r="M175" s="204" t="s">
        <v>1</v>
      </c>
      <c r="N175" s="205" t="s">
        <v>43</v>
      </c>
      <c r="O175" s="67"/>
      <c r="P175" s="206">
        <f t="shared" si="11"/>
        <v>0</v>
      </c>
      <c r="Q175" s="206">
        <v>0</v>
      </c>
      <c r="R175" s="206">
        <f t="shared" si="12"/>
        <v>0</v>
      </c>
      <c r="S175" s="206">
        <v>0</v>
      </c>
      <c r="T175" s="206">
        <f t="shared" si="13"/>
        <v>0</v>
      </c>
      <c r="U175" s="207" t="s">
        <v>1</v>
      </c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208" t="s">
        <v>139</v>
      </c>
      <c r="AT175" s="208" t="s">
        <v>141</v>
      </c>
      <c r="AU175" s="208" t="s">
        <v>85</v>
      </c>
      <c r="AY175" s="13" t="s">
        <v>140</v>
      </c>
      <c r="BE175" s="209">
        <f t="shared" si="14"/>
        <v>0</v>
      </c>
      <c r="BF175" s="209">
        <f t="shared" si="15"/>
        <v>0</v>
      </c>
      <c r="BG175" s="209">
        <f t="shared" si="16"/>
        <v>0</v>
      </c>
      <c r="BH175" s="209">
        <f t="shared" si="17"/>
        <v>0</v>
      </c>
      <c r="BI175" s="209">
        <f t="shared" si="18"/>
        <v>0</v>
      </c>
      <c r="BJ175" s="13" t="s">
        <v>85</v>
      </c>
      <c r="BK175" s="209">
        <f t="shared" si="19"/>
        <v>0</v>
      </c>
      <c r="BL175" s="13" t="s">
        <v>139</v>
      </c>
      <c r="BM175" s="208" t="s">
        <v>314</v>
      </c>
    </row>
    <row r="176" spans="1:65" s="2" customFormat="1" ht="44.25" customHeight="1">
      <c r="A176" s="30"/>
      <c r="B176" s="31"/>
      <c r="C176" s="196" t="s">
        <v>315</v>
      </c>
      <c r="D176" s="196" t="s">
        <v>141</v>
      </c>
      <c r="E176" s="197" t="s">
        <v>316</v>
      </c>
      <c r="F176" s="198" t="s">
        <v>317</v>
      </c>
      <c r="G176" s="199" t="s">
        <v>152</v>
      </c>
      <c r="H176" s="200">
        <v>1</v>
      </c>
      <c r="I176" s="201"/>
      <c r="J176" s="202">
        <f t="shared" si="10"/>
        <v>0</v>
      </c>
      <c r="K176" s="203"/>
      <c r="L176" s="35"/>
      <c r="M176" s="204" t="s">
        <v>1</v>
      </c>
      <c r="N176" s="205" t="s">
        <v>43</v>
      </c>
      <c r="O176" s="67"/>
      <c r="P176" s="206">
        <f t="shared" si="11"/>
        <v>0</v>
      </c>
      <c r="Q176" s="206">
        <v>0</v>
      </c>
      <c r="R176" s="206">
        <f t="shared" si="12"/>
        <v>0</v>
      </c>
      <c r="S176" s="206">
        <v>0</v>
      </c>
      <c r="T176" s="206">
        <f t="shared" si="13"/>
        <v>0</v>
      </c>
      <c r="U176" s="207" t="s">
        <v>1</v>
      </c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208" t="s">
        <v>139</v>
      </c>
      <c r="AT176" s="208" t="s">
        <v>141</v>
      </c>
      <c r="AU176" s="208" t="s">
        <v>85</v>
      </c>
      <c r="AY176" s="13" t="s">
        <v>140</v>
      </c>
      <c r="BE176" s="209">
        <f t="shared" si="14"/>
        <v>0</v>
      </c>
      <c r="BF176" s="209">
        <f t="shared" si="15"/>
        <v>0</v>
      </c>
      <c r="BG176" s="209">
        <f t="shared" si="16"/>
        <v>0</v>
      </c>
      <c r="BH176" s="209">
        <f t="shared" si="17"/>
        <v>0</v>
      </c>
      <c r="BI176" s="209">
        <f t="shared" si="18"/>
        <v>0</v>
      </c>
      <c r="BJ176" s="13" t="s">
        <v>85</v>
      </c>
      <c r="BK176" s="209">
        <f t="shared" si="19"/>
        <v>0</v>
      </c>
      <c r="BL176" s="13" t="s">
        <v>139</v>
      </c>
      <c r="BM176" s="208" t="s">
        <v>318</v>
      </c>
    </row>
    <row r="177" spans="1:65" s="2" customFormat="1" ht="44.25" customHeight="1">
      <c r="A177" s="30"/>
      <c r="B177" s="31"/>
      <c r="C177" s="196" t="s">
        <v>236</v>
      </c>
      <c r="D177" s="196" t="s">
        <v>141</v>
      </c>
      <c r="E177" s="197" t="s">
        <v>319</v>
      </c>
      <c r="F177" s="198" t="s">
        <v>320</v>
      </c>
      <c r="G177" s="199" t="s">
        <v>152</v>
      </c>
      <c r="H177" s="200">
        <v>1</v>
      </c>
      <c r="I177" s="201"/>
      <c r="J177" s="202">
        <f t="shared" si="10"/>
        <v>0</v>
      </c>
      <c r="K177" s="203"/>
      <c r="L177" s="35"/>
      <c r="M177" s="204" t="s">
        <v>1</v>
      </c>
      <c r="N177" s="205" t="s">
        <v>43</v>
      </c>
      <c r="O177" s="67"/>
      <c r="P177" s="206">
        <f t="shared" si="11"/>
        <v>0</v>
      </c>
      <c r="Q177" s="206">
        <v>0</v>
      </c>
      <c r="R177" s="206">
        <f t="shared" si="12"/>
        <v>0</v>
      </c>
      <c r="S177" s="206">
        <v>0</v>
      </c>
      <c r="T177" s="206">
        <f t="shared" si="13"/>
        <v>0</v>
      </c>
      <c r="U177" s="207" t="s">
        <v>1</v>
      </c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208" t="s">
        <v>139</v>
      </c>
      <c r="AT177" s="208" t="s">
        <v>141</v>
      </c>
      <c r="AU177" s="208" t="s">
        <v>85</v>
      </c>
      <c r="AY177" s="13" t="s">
        <v>140</v>
      </c>
      <c r="BE177" s="209">
        <f t="shared" si="14"/>
        <v>0</v>
      </c>
      <c r="BF177" s="209">
        <f t="shared" si="15"/>
        <v>0</v>
      </c>
      <c r="BG177" s="209">
        <f t="shared" si="16"/>
        <v>0</v>
      </c>
      <c r="BH177" s="209">
        <f t="shared" si="17"/>
        <v>0</v>
      </c>
      <c r="BI177" s="209">
        <f t="shared" si="18"/>
        <v>0</v>
      </c>
      <c r="BJ177" s="13" t="s">
        <v>85</v>
      </c>
      <c r="BK177" s="209">
        <f t="shared" si="19"/>
        <v>0</v>
      </c>
      <c r="BL177" s="13" t="s">
        <v>139</v>
      </c>
      <c r="BM177" s="208" t="s">
        <v>321</v>
      </c>
    </row>
    <row r="178" spans="1:65" s="2" customFormat="1" ht="44.25" customHeight="1">
      <c r="A178" s="30"/>
      <c r="B178" s="31"/>
      <c r="C178" s="196" t="s">
        <v>322</v>
      </c>
      <c r="D178" s="196" t="s">
        <v>141</v>
      </c>
      <c r="E178" s="197" t="s">
        <v>323</v>
      </c>
      <c r="F178" s="198" t="s">
        <v>324</v>
      </c>
      <c r="G178" s="199" t="s">
        <v>152</v>
      </c>
      <c r="H178" s="200">
        <v>1</v>
      </c>
      <c r="I178" s="201"/>
      <c r="J178" s="202">
        <f t="shared" si="10"/>
        <v>0</v>
      </c>
      <c r="K178" s="203"/>
      <c r="L178" s="35"/>
      <c r="M178" s="204" t="s">
        <v>1</v>
      </c>
      <c r="N178" s="205" t="s">
        <v>43</v>
      </c>
      <c r="O178" s="67"/>
      <c r="P178" s="206">
        <f t="shared" si="11"/>
        <v>0</v>
      </c>
      <c r="Q178" s="206">
        <v>0</v>
      </c>
      <c r="R178" s="206">
        <f t="shared" si="12"/>
        <v>0</v>
      </c>
      <c r="S178" s="206">
        <v>0</v>
      </c>
      <c r="T178" s="206">
        <f t="shared" si="13"/>
        <v>0</v>
      </c>
      <c r="U178" s="207" t="s">
        <v>1</v>
      </c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208" t="s">
        <v>139</v>
      </c>
      <c r="AT178" s="208" t="s">
        <v>141</v>
      </c>
      <c r="AU178" s="208" t="s">
        <v>85</v>
      </c>
      <c r="AY178" s="13" t="s">
        <v>140</v>
      </c>
      <c r="BE178" s="209">
        <f t="shared" si="14"/>
        <v>0</v>
      </c>
      <c r="BF178" s="209">
        <f t="shared" si="15"/>
        <v>0</v>
      </c>
      <c r="BG178" s="209">
        <f t="shared" si="16"/>
        <v>0</v>
      </c>
      <c r="BH178" s="209">
        <f t="shared" si="17"/>
        <v>0</v>
      </c>
      <c r="BI178" s="209">
        <f t="shared" si="18"/>
        <v>0</v>
      </c>
      <c r="BJ178" s="13" t="s">
        <v>85</v>
      </c>
      <c r="BK178" s="209">
        <f t="shared" si="19"/>
        <v>0</v>
      </c>
      <c r="BL178" s="13" t="s">
        <v>139</v>
      </c>
      <c r="BM178" s="208" t="s">
        <v>325</v>
      </c>
    </row>
    <row r="179" spans="1:65" s="2" customFormat="1" ht="44.25" customHeight="1">
      <c r="A179" s="30"/>
      <c r="B179" s="31"/>
      <c r="C179" s="196" t="s">
        <v>239</v>
      </c>
      <c r="D179" s="196" t="s">
        <v>141</v>
      </c>
      <c r="E179" s="197" t="s">
        <v>326</v>
      </c>
      <c r="F179" s="198" t="s">
        <v>327</v>
      </c>
      <c r="G179" s="199" t="s">
        <v>152</v>
      </c>
      <c r="H179" s="200">
        <v>1</v>
      </c>
      <c r="I179" s="201"/>
      <c r="J179" s="202">
        <f t="shared" si="10"/>
        <v>0</v>
      </c>
      <c r="K179" s="203"/>
      <c r="L179" s="35"/>
      <c r="M179" s="204" t="s">
        <v>1</v>
      </c>
      <c r="N179" s="205" t="s">
        <v>43</v>
      </c>
      <c r="O179" s="67"/>
      <c r="P179" s="206">
        <f t="shared" si="11"/>
        <v>0</v>
      </c>
      <c r="Q179" s="206">
        <v>0</v>
      </c>
      <c r="R179" s="206">
        <f t="shared" si="12"/>
        <v>0</v>
      </c>
      <c r="S179" s="206">
        <v>0</v>
      </c>
      <c r="T179" s="206">
        <f t="shared" si="13"/>
        <v>0</v>
      </c>
      <c r="U179" s="207" t="s">
        <v>1</v>
      </c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208" t="s">
        <v>139</v>
      </c>
      <c r="AT179" s="208" t="s">
        <v>141</v>
      </c>
      <c r="AU179" s="208" t="s">
        <v>85</v>
      </c>
      <c r="AY179" s="13" t="s">
        <v>140</v>
      </c>
      <c r="BE179" s="209">
        <f t="shared" si="14"/>
        <v>0</v>
      </c>
      <c r="BF179" s="209">
        <f t="shared" si="15"/>
        <v>0</v>
      </c>
      <c r="BG179" s="209">
        <f t="shared" si="16"/>
        <v>0</v>
      </c>
      <c r="BH179" s="209">
        <f t="shared" si="17"/>
        <v>0</v>
      </c>
      <c r="BI179" s="209">
        <f t="shared" si="18"/>
        <v>0</v>
      </c>
      <c r="BJ179" s="13" t="s">
        <v>85</v>
      </c>
      <c r="BK179" s="209">
        <f t="shared" si="19"/>
        <v>0</v>
      </c>
      <c r="BL179" s="13" t="s">
        <v>139</v>
      </c>
      <c r="BM179" s="208" t="s">
        <v>328</v>
      </c>
    </row>
    <row r="180" spans="1:65" s="2" customFormat="1" ht="44.25" customHeight="1">
      <c r="A180" s="30"/>
      <c r="B180" s="31"/>
      <c r="C180" s="196" t="s">
        <v>329</v>
      </c>
      <c r="D180" s="196" t="s">
        <v>141</v>
      </c>
      <c r="E180" s="197" t="s">
        <v>330</v>
      </c>
      <c r="F180" s="198" t="s">
        <v>331</v>
      </c>
      <c r="G180" s="199" t="s">
        <v>152</v>
      </c>
      <c r="H180" s="200">
        <v>1</v>
      </c>
      <c r="I180" s="201"/>
      <c r="J180" s="202">
        <f t="shared" si="10"/>
        <v>0</v>
      </c>
      <c r="K180" s="203"/>
      <c r="L180" s="35"/>
      <c r="M180" s="204" t="s">
        <v>1</v>
      </c>
      <c r="N180" s="205" t="s">
        <v>43</v>
      </c>
      <c r="O180" s="67"/>
      <c r="P180" s="206">
        <f t="shared" si="11"/>
        <v>0</v>
      </c>
      <c r="Q180" s="206">
        <v>0</v>
      </c>
      <c r="R180" s="206">
        <f t="shared" si="12"/>
        <v>0</v>
      </c>
      <c r="S180" s="206">
        <v>0</v>
      </c>
      <c r="T180" s="206">
        <f t="shared" si="13"/>
        <v>0</v>
      </c>
      <c r="U180" s="207" t="s">
        <v>1</v>
      </c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208" t="s">
        <v>139</v>
      </c>
      <c r="AT180" s="208" t="s">
        <v>141</v>
      </c>
      <c r="AU180" s="208" t="s">
        <v>85</v>
      </c>
      <c r="AY180" s="13" t="s">
        <v>140</v>
      </c>
      <c r="BE180" s="209">
        <f t="shared" si="14"/>
        <v>0</v>
      </c>
      <c r="BF180" s="209">
        <f t="shared" si="15"/>
        <v>0</v>
      </c>
      <c r="BG180" s="209">
        <f t="shared" si="16"/>
        <v>0</v>
      </c>
      <c r="BH180" s="209">
        <f t="shared" si="17"/>
        <v>0</v>
      </c>
      <c r="BI180" s="209">
        <f t="shared" si="18"/>
        <v>0</v>
      </c>
      <c r="BJ180" s="13" t="s">
        <v>85</v>
      </c>
      <c r="BK180" s="209">
        <f t="shared" si="19"/>
        <v>0</v>
      </c>
      <c r="BL180" s="13" t="s">
        <v>139</v>
      </c>
      <c r="BM180" s="208" t="s">
        <v>332</v>
      </c>
    </row>
    <row r="181" spans="1:65" s="2" customFormat="1" ht="44.25" customHeight="1">
      <c r="A181" s="30"/>
      <c r="B181" s="31"/>
      <c r="C181" s="196" t="s">
        <v>243</v>
      </c>
      <c r="D181" s="196" t="s">
        <v>141</v>
      </c>
      <c r="E181" s="197" t="s">
        <v>333</v>
      </c>
      <c r="F181" s="198" t="s">
        <v>334</v>
      </c>
      <c r="G181" s="199" t="s">
        <v>152</v>
      </c>
      <c r="H181" s="200">
        <v>1</v>
      </c>
      <c r="I181" s="201"/>
      <c r="J181" s="202">
        <f t="shared" si="10"/>
        <v>0</v>
      </c>
      <c r="K181" s="203"/>
      <c r="L181" s="35"/>
      <c r="M181" s="204" t="s">
        <v>1</v>
      </c>
      <c r="N181" s="205" t="s">
        <v>43</v>
      </c>
      <c r="O181" s="67"/>
      <c r="P181" s="206">
        <f t="shared" si="11"/>
        <v>0</v>
      </c>
      <c r="Q181" s="206">
        <v>0</v>
      </c>
      <c r="R181" s="206">
        <f t="shared" si="12"/>
        <v>0</v>
      </c>
      <c r="S181" s="206">
        <v>0</v>
      </c>
      <c r="T181" s="206">
        <f t="shared" si="13"/>
        <v>0</v>
      </c>
      <c r="U181" s="207" t="s">
        <v>1</v>
      </c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208" t="s">
        <v>139</v>
      </c>
      <c r="AT181" s="208" t="s">
        <v>141</v>
      </c>
      <c r="AU181" s="208" t="s">
        <v>85</v>
      </c>
      <c r="AY181" s="13" t="s">
        <v>140</v>
      </c>
      <c r="BE181" s="209">
        <f t="shared" si="14"/>
        <v>0</v>
      </c>
      <c r="BF181" s="209">
        <f t="shared" si="15"/>
        <v>0</v>
      </c>
      <c r="BG181" s="209">
        <f t="shared" si="16"/>
        <v>0</v>
      </c>
      <c r="BH181" s="209">
        <f t="shared" si="17"/>
        <v>0</v>
      </c>
      <c r="BI181" s="209">
        <f t="shared" si="18"/>
        <v>0</v>
      </c>
      <c r="BJ181" s="13" t="s">
        <v>85</v>
      </c>
      <c r="BK181" s="209">
        <f t="shared" si="19"/>
        <v>0</v>
      </c>
      <c r="BL181" s="13" t="s">
        <v>139</v>
      </c>
      <c r="BM181" s="208" t="s">
        <v>335</v>
      </c>
    </row>
    <row r="182" spans="1:65" s="2" customFormat="1" ht="44.25" customHeight="1">
      <c r="A182" s="30"/>
      <c r="B182" s="31"/>
      <c r="C182" s="196" t="s">
        <v>336</v>
      </c>
      <c r="D182" s="196" t="s">
        <v>141</v>
      </c>
      <c r="E182" s="197" t="s">
        <v>337</v>
      </c>
      <c r="F182" s="198" t="s">
        <v>338</v>
      </c>
      <c r="G182" s="199" t="s">
        <v>152</v>
      </c>
      <c r="H182" s="200">
        <v>1</v>
      </c>
      <c r="I182" s="201"/>
      <c r="J182" s="202">
        <f t="shared" si="10"/>
        <v>0</v>
      </c>
      <c r="K182" s="203"/>
      <c r="L182" s="35"/>
      <c r="M182" s="204" t="s">
        <v>1</v>
      </c>
      <c r="N182" s="205" t="s">
        <v>43</v>
      </c>
      <c r="O182" s="67"/>
      <c r="P182" s="206">
        <f t="shared" si="11"/>
        <v>0</v>
      </c>
      <c r="Q182" s="206">
        <v>0</v>
      </c>
      <c r="R182" s="206">
        <f t="shared" si="12"/>
        <v>0</v>
      </c>
      <c r="S182" s="206">
        <v>0</v>
      </c>
      <c r="T182" s="206">
        <f t="shared" si="13"/>
        <v>0</v>
      </c>
      <c r="U182" s="207" t="s">
        <v>1</v>
      </c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208" t="s">
        <v>139</v>
      </c>
      <c r="AT182" s="208" t="s">
        <v>141</v>
      </c>
      <c r="AU182" s="208" t="s">
        <v>85</v>
      </c>
      <c r="AY182" s="13" t="s">
        <v>140</v>
      </c>
      <c r="BE182" s="209">
        <f t="shared" si="14"/>
        <v>0</v>
      </c>
      <c r="BF182" s="209">
        <f t="shared" si="15"/>
        <v>0</v>
      </c>
      <c r="BG182" s="209">
        <f t="shared" si="16"/>
        <v>0</v>
      </c>
      <c r="BH182" s="209">
        <f t="shared" si="17"/>
        <v>0</v>
      </c>
      <c r="BI182" s="209">
        <f t="shared" si="18"/>
        <v>0</v>
      </c>
      <c r="BJ182" s="13" t="s">
        <v>85</v>
      </c>
      <c r="BK182" s="209">
        <f t="shared" si="19"/>
        <v>0</v>
      </c>
      <c r="BL182" s="13" t="s">
        <v>139</v>
      </c>
      <c r="BM182" s="208" t="s">
        <v>339</v>
      </c>
    </row>
    <row r="183" spans="1:65" s="2" customFormat="1" ht="44.25" customHeight="1">
      <c r="A183" s="30"/>
      <c r="B183" s="31"/>
      <c r="C183" s="196" t="s">
        <v>246</v>
      </c>
      <c r="D183" s="196" t="s">
        <v>141</v>
      </c>
      <c r="E183" s="197" t="s">
        <v>340</v>
      </c>
      <c r="F183" s="198" t="s">
        <v>341</v>
      </c>
      <c r="G183" s="199" t="s">
        <v>152</v>
      </c>
      <c r="H183" s="200">
        <v>1</v>
      </c>
      <c r="I183" s="201"/>
      <c r="J183" s="202">
        <f t="shared" si="10"/>
        <v>0</v>
      </c>
      <c r="K183" s="203"/>
      <c r="L183" s="35"/>
      <c r="M183" s="204" t="s">
        <v>1</v>
      </c>
      <c r="N183" s="205" t="s">
        <v>43</v>
      </c>
      <c r="O183" s="67"/>
      <c r="P183" s="206">
        <f t="shared" si="11"/>
        <v>0</v>
      </c>
      <c r="Q183" s="206">
        <v>0</v>
      </c>
      <c r="R183" s="206">
        <f t="shared" si="12"/>
        <v>0</v>
      </c>
      <c r="S183" s="206">
        <v>0</v>
      </c>
      <c r="T183" s="206">
        <f t="shared" si="13"/>
        <v>0</v>
      </c>
      <c r="U183" s="207" t="s">
        <v>1</v>
      </c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208" t="s">
        <v>139</v>
      </c>
      <c r="AT183" s="208" t="s">
        <v>141</v>
      </c>
      <c r="AU183" s="208" t="s">
        <v>85</v>
      </c>
      <c r="AY183" s="13" t="s">
        <v>140</v>
      </c>
      <c r="BE183" s="209">
        <f t="shared" si="14"/>
        <v>0</v>
      </c>
      <c r="BF183" s="209">
        <f t="shared" si="15"/>
        <v>0</v>
      </c>
      <c r="BG183" s="209">
        <f t="shared" si="16"/>
        <v>0</v>
      </c>
      <c r="BH183" s="209">
        <f t="shared" si="17"/>
        <v>0</v>
      </c>
      <c r="BI183" s="209">
        <f t="shared" si="18"/>
        <v>0</v>
      </c>
      <c r="BJ183" s="13" t="s">
        <v>85</v>
      </c>
      <c r="BK183" s="209">
        <f t="shared" si="19"/>
        <v>0</v>
      </c>
      <c r="BL183" s="13" t="s">
        <v>139</v>
      </c>
      <c r="BM183" s="208" t="s">
        <v>342</v>
      </c>
    </row>
    <row r="184" spans="1:65" s="2" customFormat="1" ht="44.25" customHeight="1">
      <c r="A184" s="30"/>
      <c r="B184" s="31"/>
      <c r="C184" s="196" t="s">
        <v>343</v>
      </c>
      <c r="D184" s="196" t="s">
        <v>141</v>
      </c>
      <c r="E184" s="197" t="s">
        <v>344</v>
      </c>
      <c r="F184" s="198" t="s">
        <v>345</v>
      </c>
      <c r="G184" s="199" t="s">
        <v>152</v>
      </c>
      <c r="H184" s="200">
        <v>1</v>
      </c>
      <c r="I184" s="201"/>
      <c r="J184" s="202">
        <f t="shared" si="10"/>
        <v>0</v>
      </c>
      <c r="K184" s="203"/>
      <c r="L184" s="35"/>
      <c r="M184" s="204" t="s">
        <v>1</v>
      </c>
      <c r="N184" s="205" t="s">
        <v>43</v>
      </c>
      <c r="O184" s="67"/>
      <c r="P184" s="206">
        <f t="shared" si="11"/>
        <v>0</v>
      </c>
      <c r="Q184" s="206">
        <v>0</v>
      </c>
      <c r="R184" s="206">
        <f t="shared" si="12"/>
        <v>0</v>
      </c>
      <c r="S184" s="206">
        <v>0</v>
      </c>
      <c r="T184" s="206">
        <f t="shared" si="13"/>
        <v>0</v>
      </c>
      <c r="U184" s="207" t="s">
        <v>1</v>
      </c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208" t="s">
        <v>139</v>
      </c>
      <c r="AT184" s="208" t="s">
        <v>141</v>
      </c>
      <c r="AU184" s="208" t="s">
        <v>85</v>
      </c>
      <c r="AY184" s="13" t="s">
        <v>140</v>
      </c>
      <c r="BE184" s="209">
        <f t="shared" si="14"/>
        <v>0</v>
      </c>
      <c r="BF184" s="209">
        <f t="shared" si="15"/>
        <v>0</v>
      </c>
      <c r="BG184" s="209">
        <f t="shared" si="16"/>
        <v>0</v>
      </c>
      <c r="BH184" s="209">
        <f t="shared" si="17"/>
        <v>0</v>
      </c>
      <c r="BI184" s="209">
        <f t="shared" si="18"/>
        <v>0</v>
      </c>
      <c r="BJ184" s="13" t="s">
        <v>85</v>
      </c>
      <c r="BK184" s="209">
        <f t="shared" si="19"/>
        <v>0</v>
      </c>
      <c r="BL184" s="13" t="s">
        <v>139</v>
      </c>
      <c r="BM184" s="208" t="s">
        <v>346</v>
      </c>
    </row>
    <row r="185" spans="1:65" s="2" customFormat="1" ht="44.25" customHeight="1">
      <c r="A185" s="30"/>
      <c r="B185" s="31"/>
      <c r="C185" s="196" t="s">
        <v>250</v>
      </c>
      <c r="D185" s="196" t="s">
        <v>141</v>
      </c>
      <c r="E185" s="197" t="s">
        <v>347</v>
      </c>
      <c r="F185" s="198" t="s">
        <v>348</v>
      </c>
      <c r="G185" s="199" t="s">
        <v>152</v>
      </c>
      <c r="H185" s="200">
        <v>1</v>
      </c>
      <c r="I185" s="201"/>
      <c r="J185" s="202">
        <f t="shared" si="10"/>
        <v>0</v>
      </c>
      <c r="K185" s="203"/>
      <c r="L185" s="35"/>
      <c r="M185" s="204" t="s">
        <v>1</v>
      </c>
      <c r="N185" s="205" t="s">
        <v>43</v>
      </c>
      <c r="O185" s="67"/>
      <c r="P185" s="206">
        <f t="shared" si="11"/>
        <v>0</v>
      </c>
      <c r="Q185" s="206">
        <v>0</v>
      </c>
      <c r="R185" s="206">
        <f t="shared" si="12"/>
        <v>0</v>
      </c>
      <c r="S185" s="206">
        <v>0</v>
      </c>
      <c r="T185" s="206">
        <f t="shared" si="13"/>
        <v>0</v>
      </c>
      <c r="U185" s="207" t="s">
        <v>1</v>
      </c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208" t="s">
        <v>139</v>
      </c>
      <c r="AT185" s="208" t="s">
        <v>141</v>
      </c>
      <c r="AU185" s="208" t="s">
        <v>85</v>
      </c>
      <c r="AY185" s="13" t="s">
        <v>140</v>
      </c>
      <c r="BE185" s="209">
        <f t="shared" si="14"/>
        <v>0</v>
      </c>
      <c r="BF185" s="209">
        <f t="shared" si="15"/>
        <v>0</v>
      </c>
      <c r="BG185" s="209">
        <f t="shared" si="16"/>
        <v>0</v>
      </c>
      <c r="BH185" s="209">
        <f t="shared" si="17"/>
        <v>0</v>
      </c>
      <c r="BI185" s="209">
        <f t="shared" si="18"/>
        <v>0</v>
      </c>
      <c r="BJ185" s="13" t="s">
        <v>85</v>
      </c>
      <c r="BK185" s="209">
        <f t="shared" si="19"/>
        <v>0</v>
      </c>
      <c r="BL185" s="13" t="s">
        <v>139</v>
      </c>
      <c r="BM185" s="208" t="s">
        <v>349</v>
      </c>
    </row>
    <row r="186" spans="1:65" s="2" customFormat="1" ht="44.25" customHeight="1">
      <c r="A186" s="30"/>
      <c r="B186" s="31"/>
      <c r="C186" s="196" t="s">
        <v>350</v>
      </c>
      <c r="D186" s="196" t="s">
        <v>141</v>
      </c>
      <c r="E186" s="197" t="s">
        <v>351</v>
      </c>
      <c r="F186" s="198" t="s">
        <v>352</v>
      </c>
      <c r="G186" s="199" t="s">
        <v>152</v>
      </c>
      <c r="H186" s="200">
        <v>2</v>
      </c>
      <c r="I186" s="201"/>
      <c r="J186" s="202">
        <f t="shared" si="10"/>
        <v>0</v>
      </c>
      <c r="K186" s="203"/>
      <c r="L186" s="35"/>
      <c r="M186" s="204" t="s">
        <v>1</v>
      </c>
      <c r="N186" s="205" t="s">
        <v>43</v>
      </c>
      <c r="O186" s="67"/>
      <c r="P186" s="206">
        <f t="shared" si="11"/>
        <v>0</v>
      </c>
      <c r="Q186" s="206">
        <v>0</v>
      </c>
      <c r="R186" s="206">
        <f t="shared" si="12"/>
        <v>0</v>
      </c>
      <c r="S186" s="206">
        <v>0</v>
      </c>
      <c r="T186" s="206">
        <f t="shared" si="13"/>
        <v>0</v>
      </c>
      <c r="U186" s="207" t="s">
        <v>1</v>
      </c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208" t="s">
        <v>139</v>
      </c>
      <c r="AT186" s="208" t="s">
        <v>141</v>
      </c>
      <c r="AU186" s="208" t="s">
        <v>85</v>
      </c>
      <c r="AY186" s="13" t="s">
        <v>140</v>
      </c>
      <c r="BE186" s="209">
        <f t="shared" si="14"/>
        <v>0</v>
      </c>
      <c r="BF186" s="209">
        <f t="shared" si="15"/>
        <v>0</v>
      </c>
      <c r="BG186" s="209">
        <f t="shared" si="16"/>
        <v>0</v>
      </c>
      <c r="BH186" s="209">
        <f t="shared" si="17"/>
        <v>0</v>
      </c>
      <c r="BI186" s="209">
        <f t="shared" si="18"/>
        <v>0</v>
      </c>
      <c r="BJ186" s="13" t="s">
        <v>85</v>
      </c>
      <c r="BK186" s="209">
        <f t="shared" si="19"/>
        <v>0</v>
      </c>
      <c r="BL186" s="13" t="s">
        <v>139</v>
      </c>
      <c r="BM186" s="208" t="s">
        <v>353</v>
      </c>
    </row>
    <row r="187" spans="1:65" s="2" customFormat="1" ht="44.25" customHeight="1">
      <c r="A187" s="30"/>
      <c r="B187" s="31"/>
      <c r="C187" s="196" t="s">
        <v>253</v>
      </c>
      <c r="D187" s="196" t="s">
        <v>141</v>
      </c>
      <c r="E187" s="197" t="s">
        <v>354</v>
      </c>
      <c r="F187" s="198" t="s">
        <v>355</v>
      </c>
      <c r="G187" s="199" t="s">
        <v>152</v>
      </c>
      <c r="H187" s="200">
        <v>1</v>
      </c>
      <c r="I187" s="201"/>
      <c r="J187" s="202">
        <f t="shared" si="10"/>
        <v>0</v>
      </c>
      <c r="K187" s="203"/>
      <c r="L187" s="35"/>
      <c r="M187" s="204" t="s">
        <v>1</v>
      </c>
      <c r="N187" s="205" t="s">
        <v>43</v>
      </c>
      <c r="O187" s="67"/>
      <c r="P187" s="206">
        <f t="shared" si="11"/>
        <v>0</v>
      </c>
      <c r="Q187" s="206">
        <v>0</v>
      </c>
      <c r="R187" s="206">
        <f t="shared" si="12"/>
        <v>0</v>
      </c>
      <c r="S187" s="206">
        <v>0</v>
      </c>
      <c r="T187" s="206">
        <f t="shared" si="13"/>
        <v>0</v>
      </c>
      <c r="U187" s="207" t="s">
        <v>1</v>
      </c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208" t="s">
        <v>139</v>
      </c>
      <c r="AT187" s="208" t="s">
        <v>141</v>
      </c>
      <c r="AU187" s="208" t="s">
        <v>85</v>
      </c>
      <c r="AY187" s="13" t="s">
        <v>140</v>
      </c>
      <c r="BE187" s="209">
        <f t="shared" si="14"/>
        <v>0</v>
      </c>
      <c r="BF187" s="209">
        <f t="shared" si="15"/>
        <v>0</v>
      </c>
      <c r="BG187" s="209">
        <f t="shared" si="16"/>
        <v>0</v>
      </c>
      <c r="BH187" s="209">
        <f t="shared" si="17"/>
        <v>0</v>
      </c>
      <c r="BI187" s="209">
        <f t="shared" si="18"/>
        <v>0</v>
      </c>
      <c r="BJ187" s="13" t="s">
        <v>85</v>
      </c>
      <c r="BK187" s="209">
        <f t="shared" si="19"/>
        <v>0</v>
      </c>
      <c r="BL187" s="13" t="s">
        <v>139</v>
      </c>
      <c r="BM187" s="208" t="s">
        <v>356</v>
      </c>
    </row>
    <row r="188" spans="1:65" s="2" customFormat="1" ht="44.25" customHeight="1">
      <c r="A188" s="30"/>
      <c r="B188" s="31"/>
      <c r="C188" s="196" t="s">
        <v>357</v>
      </c>
      <c r="D188" s="196" t="s">
        <v>141</v>
      </c>
      <c r="E188" s="197" t="s">
        <v>358</v>
      </c>
      <c r="F188" s="198" t="s">
        <v>359</v>
      </c>
      <c r="G188" s="199" t="s">
        <v>152</v>
      </c>
      <c r="H188" s="200">
        <v>1</v>
      </c>
      <c r="I188" s="201"/>
      <c r="J188" s="202">
        <f t="shared" si="10"/>
        <v>0</v>
      </c>
      <c r="K188" s="203"/>
      <c r="L188" s="35"/>
      <c r="M188" s="204" t="s">
        <v>1</v>
      </c>
      <c r="N188" s="205" t="s">
        <v>43</v>
      </c>
      <c r="O188" s="67"/>
      <c r="P188" s="206">
        <f t="shared" si="11"/>
        <v>0</v>
      </c>
      <c r="Q188" s="206">
        <v>0</v>
      </c>
      <c r="R188" s="206">
        <f t="shared" si="12"/>
        <v>0</v>
      </c>
      <c r="S188" s="206">
        <v>0</v>
      </c>
      <c r="T188" s="206">
        <f t="shared" si="13"/>
        <v>0</v>
      </c>
      <c r="U188" s="207" t="s">
        <v>1</v>
      </c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208" t="s">
        <v>139</v>
      </c>
      <c r="AT188" s="208" t="s">
        <v>141</v>
      </c>
      <c r="AU188" s="208" t="s">
        <v>85</v>
      </c>
      <c r="AY188" s="13" t="s">
        <v>140</v>
      </c>
      <c r="BE188" s="209">
        <f t="shared" si="14"/>
        <v>0</v>
      </c>
      <c r="BF188" s="209">
        <f t="shared" si="15"/>
        <v>0</v>
      </c>
      <c r="BG188" s="209">
        <f t="shared" si="16"/>
        <v>0</v>
      </c>
      <c r="BH188" s="209">
        <f t="shared" si="17"/>
        <v>0</v>
      </c>
      <c r="BI188" s="209">
        <f t="shared" si="18"/>
        <v>0</v>
      </c>
      <c r="BJ188" s="13" t="s">
        <v>85</v>
      </c>
      <c r="BK188" s="209">
        <f t="shared" si="19"/>
        <v>0</v>
      </c>
      <c r="BL188" s="13" t="s">
        <v>139</v>
      </c>
      <c r="BM188" s="208" t="s">
        <v>360</v>
      </c>
    </row>
    <row r="189" spans="1:65" s="2" customFormat="1" ht="44.25" customHeight="1">
      <c r="A189" s="30"/>
      <c r="B189" s="31"/>
      <c r="C189" s="196" t="s">
        <v>257</v>
      </c>
      <c r="D189" s="196" t="s">
        <v>141</v>
      </c>
      <c r="E189" s="197" t="s">
        <v>361</v>
      </c>
      <c r="F189" s="198" t="s">
        <v>362</v>
      </c>
      <c r="G189" s="199" t="s">
        <v>152</v>
      </c>
      <c r="H189" s="200">
        <v>1</v>
      </c>
      <c r="I189" s="201"/>
      <c r="J189" s="202">
        <f t="shared" si="10"/>
        <v>0</v>
      </c>
      <c r="K189" s="203"/>
      <c r="L189" s="35"/>
      <c r="M189" s="204" t="s">
        <v>1</v>
      </c>
      <c r="N189" s="205" t="s">
        <v>43</v>
      </c>
      <c r="O189" s="67"/>
      <c r="P189" s="206">
        <f t="shared" si="11"/>
        <v>0</v>
      </c>
      <c r="Q189" s="206">
        <v>0</v>
      </c>
      <c r="R189" s="206">
        <f t="shared" si="12"/>
        <v>0</v>
      </c>
      <c r="S189" s="206">
        <v>0</v>
      </c>
      <c r="T189" s="206">
        <f t="shared" si="13"/>
        <v>0</v>
      </c>
      <c r="U189" s="207" t="s">
        <v>1</v>
      </c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208" t="s">
        <v>139</v>
      </c>
      <c r="AT189" s="208" t="s">
        <v>141</v>
      </c>
      <c r="AU189" s="208" t="s">
        <v>85</v>
      </c>
      <c r="AY189" s="13" t="s">
        <v>140</v>
      </c>
      <c r="BE189" s="209">
        <f t="shared" si="14"/>
        <v>0</v>
      </c>
      <c r="BF189" s="209">
        <f t="shared" si="15"/>
        <v>0</v>
      </c>
      <c r="BG189" s="209">
        <f t="shared" si="16"/>
        <v>0</v>
      </c>
      <c r="BH189" s="209">
        <f t="shared" si="17"/>
        <v>0</v>
      </c>
      <c r="BI189" s="209">
        <f t="shared" si="18"/>
        <v>0</v>
      </c>
      <c r="BJ189" s="13" t="s">
        <v>85</v>
      </c>
      <c r="BK189" s="209">
        <f t="shared" si="19"/>
        <v>0</v>
      </c>
      <c r="BL189" s="13" t="s">
        <v>139</v>
      </c>
      <c r="BM189" s="208" t="s">
        <v>363</v>
      </c>
    </row>
    <row r="190" spans="1:65" s="2" customFormat="1" ht="44.25" customHeight="1">
      <c r="A190" s="30"/>
      <c r="B190" s="31"/>
      <c r="C190" s="196" t="s">
        <v>364</v>
      </c>
      <c r="D190" s="196" t="s">
        <v>141</v>
      </c>
      <c r="E190" s="197" t="s">
        <v>365</v>
      </c>
      <c r="F190" s="198" t="s">
        <v>366</v>
      </c>
      <c r="G190" s="199" t="s">
        <v>152</v>
      </c>
      <c r="H190" s="200">
        <v>1</v>
      </c>
      <c r="I190" s="201"/>
      <c r="J190" s="202">
        <f t="shared" si="10"/>
        <v>0</v>
      </c>
      <c r="K190" s="203"/>
      <c r="L190" s="35"/>
      <c r="M190" s="204" t="s">
        <v>1</v>
      </c>
      <c r="N190" s="205" t="s">
        <v>43</v>
      </c>
      <c r="O190" s="67"/>
      <c r="P190" s="206">
        <f t="shared" si="11"/>
        <v>0</v>
      </c>
      <c r="Q190" s="206">
        <v>0</v>
      </c>
      <c r="R190" s="206">
        <f t="shared" si="12"/>
        <v>0</v>
      </c>
      <c r="S190" s="206">
        <v>0</v>
      </c>
      <c r="T190" s="206">
        <f t="shared" si="13"/>
        <v>0</v>
      </c>
      <c r="U190" s="207" t="s">
        <v>1</v>
      </c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208" t="s">
        <v>139</v>
      </c>
      <c r="AT190" s="208" t="s">
        <v>141</v>
      </c>
      <c r="AU190" s="208" t="s">
        <v>85</v>
      </c>
      <c r="AY190" s="13" t="s">
        <v>140</v>
      </c>
      <c r="BE190" s="209">
        <f t="shared" si="14"/>
        <v>0</v>
      </c>
      <c r="BF190" s="209">
        <f t="shared" si="15"/>
        <v>0</v>
      </c>
      <c r="BG190" s="209">
        <f t="shared" si="16"/>
        <v>0</v>
      </c>
      <c r="BH190" s="209">
        <f t="shared" si="17"/>
        <v>0</v>
      </c>
      <c r="BI190" s="209">
        <f t="shared" si="18"/>
        <v>0</v>
      </c>
      <c r="BJ190" s="13" t="s">
        <v>85</v>
      </c>
      <c r="BK190" s="209">
        <f t="shared" si="19"/>
        <v>0</v>
      </c>
      <c r="BL190" s="13" t="s">
        <v>139</v>
      </c>
      <c r="BM190" s="208" t="s">
        <v>367</v>
      </c>
    </row>
    <row r="191" spans="1:65" s="2" customFormat="1" ht="33" customHeight="1">
      <c r="A191" s="30"/>
      <c r="B191" s="31"/>
      <c r="C191" s="196" t="s">
        <v>260</v>
      </c>
      <c r="D191" s="196" t="s">
        <v>141</v>
      </c>
      <c r="E191" s="197" t="s">
        <v>368</v>
      </c>
      <c r="F191" s="198" t="s">
        <v>369</v>
      </c>
      <c r="G191" s="199" t="s">
        <v>152</v>
      </c>
      <c r="H191" s="200">
        <v>5</v>
      </c>
      <c r="I191" s="201"/>
      <c r="J191" s="202">
        <f t="shared" ref="J191:J222" si="20">ROUND(I191*H191,2)</f>
        <v>0</v>
      </c>
      <c r="K191" s="203"/>
      <c r="L191" s="35"/>
      <c r="M191" s="214" t="s">
        <v>1</v>
      </c>
      <c r="N191" s="215" t="s">
        <v>43</v>
      </c>
      <c r="O191" s="216"/>
      <c r="P191" s="217">
        <f t="shared" ref="P191:P222" si="21">O191*H191</f>
        <v>0</v>
      </c>
      <c r="Q191" s="217">
        <v>0</v>
      </c>
      <c r="R191" s="217">
        <f t="shared" ref="R191:R222" si="22">Q191*H191</f>
        <v>0</v>
      </c>
      <c r="S191" s="217">
        <v>0</v>
      </c>
      <c r="T191" s="217">
        <f t="shared" ref="T191:T222" si="23">S191*H191</f>
        <v>0</v>
      </c>
      <c r="U191" s="218" t="s">
        <v>1</v>
      </c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208" t="s">
        <v>139</v>
      </c>
      <c r="AT191" s="208" t="s">
        <v>141</v>
      </c>
      <c r="AU191" s="208" t="s">
        <v>85</v>
      </c>
      <c r="AY191" s="13" t="s">
        <v>140</v>
      </c>
      <c r="BE191" s="209">
        <f t="shared" si="14"/>
        <v>0</v>
      </c>
      <c r="BF191" s="209">
        <f t="shared" si="15"/>
        <v>0</v>
      </c>
      <c r="BG191" s="209">
        <f t="shared" si="16"/>
        <v>0</v>
      </c>
      <c r="BH191" s="209">
        <f t="shared" si="17"/>
        <v>0</v>
      </c>
      <c r="BI191" s="209">
        <f t="shared" si="18"/>
        <v>0</v>
      </c>
      <c r="BJ191" s="13" t="s">
        <v>85</v>
      </c>
      <c r="BK191" s="209">
        <f t="shared" si="19"/>
        <v>0</v>
      </c>
      <c r="BL191" s="13" t="s">
        <v>139</v>
      </c>
      <c r="BM191" s="208" t="s">
        <v>370</v>
      </c>
    </row>
    <row r="192" spans="1:65" s="2" customFormat="1" ht="6.95" customHeight="1">
      <c r="A192" s="30"/>
      <c r="B192" s="50"/>
      <c r="C192" s="51"/>
      <c r="D192" s="51"/>
      <c r="E192" s="51"/>
      <c r="F192" s="51"/>
      <c r="G192" s="51"/>
      <c r="H192" s="51"/>
      <c r="I192" s="154"/>
      <c r="J192" s="51"/>
      <c r="K192" s="51"/>
      <c r="L192" s="35"/>
      <c r="M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</row>
  </sheetData>
  <sheetProtection algorithmName="SHA-512" hashValue="1AU8wwcUB9wK2Hf+enXJteg1/WAu1e0JnTq5xwk/1AIg4XuFvJCSNx17NyHID4wNj2Fo+4BZvwRYZrkpj4C28w==" saltValue="QPjPIDN6Z4dOrNIVyuhpGlps/m1eUetRZdalyQQpoba6mr1Uefx95Tz0Y2K4GWyS1wSVjQSGpIWE2NYS4/Hv7A==" spinCount="100000" sheet="1" objects="1" scenarios="1" formatColumns="0" formatRows="0" autoFilter="0"/>
  <autoFilter ref="C121:K191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1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3" t="s">
        <v>95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4"/>
      <c r="J3" s="113"/>
      <c r="K3" s="113"/>
      <c r="L3" s="16"/>
      <c r="AT3" s="13" t="s">
        <v>87</v>
      </c>
    </row>
    <row r="4" spans="1:46" s="1" customFormat="1" ht="24.95" customHeight="1">
      <c r="B4" s="16"/>
      <c r="D4" s="115" t="s">
        <v>110</v>
      </c>
      <c r="I4" s="111"/>
      <c r="L4" s="16"/>
      <c r="M4" s="116" t="s">
        <v>10</v>
      </c>
      <c r="AT4" s="13" t="s">
        <v>4</v>
      </c>
    </row>
    <row r="5" spans="1:46" s="1" customFormat="1" ht="6.95" customHeight="1">
      <c r="B5" s="16"/>
      <c r="I5" s="111"/>
      <c r="L5" s="16"/>
    </row>
    <row r="6" spans="1:46" s="1" customFormat="1" ht="12" customHeight="1">
      <c r="B6" s="16"/>
      <c r="D6" s="117" t="s">
        <v>16</v>
      </c>
      <c r="I6" s="111"/>
      <c r="L6" s="16"/>
    </row>
    <row r="7" spans="1:46" s="1" customFormat="1" ht="16.5" customHeight="1">
      <c r="B7" s="16"/>
      <c r="E7" s="264" t="str">
        <f>'Rekapitulace zakázky'!K6</f>
        <v>Pravidelná kontrola a čištění spalinových cest v obvodu OŘ Praha</v>
      </c>
      <c r="F7" s="265"/>
      <c r="G7" s="265"/>
      <c r="H7" s="265"/>
      <c r="I7" s="111"/>
      <c r="L7" s="16"/>
    </row>
    <row r="8" spans="1:46" s="1" customFormat="1" ht="12" customHeight="1">
      <c r="B8" s="16"/>
      <c r="D8" s="117" t="s">
        <v>111</v>
      </c>
      <c r="I8" s="111"/>
      <c r="L8" s="16"/>
    </row>
    <row r="9" spans="1:46" s="2" customFormat="1" ht="16.5" customHeight="1">
      <c r="A9" s="30"/>
      <c r="B9" s="35"/>
      <c r="C9" s="30"/>
      <c r="D9" s="30"/>
      <c r="E9" s="264" t="s">
        <v>112</v>
      </c>
      <c r="F9" s="266"/>
      <c r="G9" s="266"/>
      <c r="H9" s="266"/>
      <c r="I9" s="118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7" t="s">
        <v>113</v>
      </c>
      <c r="E10" s="30"/>
      <c r="F10" s="30"/>
      <c r="G10" s="30"/>
      <c r="H10" s="30"/>
      <c r="I10" s="118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67" t="s">
        <v>371</v>
      </c>
      <c r="F11" s="266"/>
      <c r="G11" s="266"/>
      <c r="H11" s="266"/>
      <c r="I11" s="118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18"/>
      <c r="J12" s="30"/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7" t="s">
        <v>18</v>
      </c>
      <c r="E13" s="30"/>
      <c r="F13" s="106" t="s">
        <v>1</v>
      </c>
      <c r="G13" s="30"/>
      <c r="H13" s="30"/>
      <c r="I13" s="119" t="s">
        <v>19</v>
      </c>
      <c r="J13" s="106" t="s">
        <v>1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7" t="s">
        <v>20</v>
      </c>
      <c r="E14" s="30"/>
      <c r="F14" s="106" t="s">
        <v>115</v>
      </c>
      <c r="G14" s="30"/>
      <c r="H14" s="30"/>
      <c r="I14" s="119" t="s">
        <v>22</v>
      </c>
      <c r="J14" s="120" t="str">
        <f>'Rekapitulace zakázky'!AN8</f>
        <v>13. 7. 2020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18"/>
      <c r="J15" s="30"/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7" t="s">
        <v>24</v>
      </c>
      <c r="E16" s="30"/>
      <c r="F16" s="30"/>
      <c r="G16" s="30"/>
      <c r="H16" s="30"/>
      <c r="I16" s="119" t="s">
        <v>25</v>
      </c>
      <c r="J16" s="106" t="str">
        <f>IF('Rekapitulace zakázky'!AN10="","",'Rekapitulace zakázky'!AN10)</f>
        <v>70994234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6" t="str">
        <f>IF('Rekapitulace zakázky'!E11="","",'Rekapitulace zakázky'!E11)</f>
        <v>Správa železnic, státní organizace</v>
      </c>
      <c r="F17" s="30"/>
      <c r="G17" s="30"/>
      <c r="H17" s="30"/>
      <c r="I17" s="119" t="s">
        <v>28</v>
      </c>
      <c r="J17" s="106" t="str">
        <f>IF('Rekapitulace zakázky'!AN11="","",'Rekapitulace zakázky'!AN11)</f>
        <v>CZ70994234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18"/>
      <c r="J18" s="30"/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7" t="s">
        <v>30</v>
      </c>
      <c r="E19" s="30"/>
      <c r="F19" s="30"/>
      <c r="G19" s="30"/>
      <c r="H19" s="30"/>
      <c r="I19" s="119" t="s">
        <v>25</v>
      </c>
      <c r="J19" s="26" t="str">
        <f>'Rekapitulace zakázky'!AN13</f>
        <v>Vyplň údaj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68" t="str">
        <f>'Rekapitulace zakázky'!E14</f>
        <v>Vyplň údaj</v>
      </c>
      <c r="F20" s="269"/>
      <c r="G20" s="269"/>
      <c r="H20" s="269"/>
      <c r="I20" s="119" t="s">
        <v>28</v>
      </c>
      <c r="J20" s="26" t="str">
        <f>'Rekapitulace zakázky'!AN14</f>
        <v>Vyplň údaj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18"/>
      <c r="J21" s="30"/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7" t="s">
        <v>32</v>
      </c>
      <c r="E22" s="30"/>
      <c r="F22" s="30"/>
      <c r="G22" s="30"/>
      <c r="H22" s="30"/>
      <c r="I22" s="119" t="s">
        <v>25</v>
      </c>
      <c r="J22" s="106" t="str">
        <f>IF('Rekapitulace zakázky'!AN16="","",'Rekapitulace zakázky'!AN16)</f>
        <v/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6" t="str">
        <f>IF('Rekapitulace zakázky'!E17="","",'Rekapitulace zakázky'!E17)</f>
        <v xml:space="preserve"> </v>
      </c>
      <c r="F23" s="30"/>
      <c r="G23" s="30"/>
      <c r="H23" s="30"/>
      <c r="I23" s="119" t="s">
        <v>28</v>
      </c>
      <c r="J23" s="106" t="str">
        <f>IF('Rekapitulace zakázky'!AN17="","",'Rekapitulace zakázky'!AN17)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18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7" t="s">
        <v>35</v>
      </c>
      <c r="E25" s="30"/>
      <c r="F25" s="30"/>
      <c r="G25" s="30"/>
      <c r="H25" s="30"/>
      <c r="I25" s="119" t="s">
        <v>25</v>
      </c>
      <c r="J25" s="106" t="str">
        <f>IF('Rekapitulace zakázky'!AN19="","",'Rekapitulace zakázky'!AN19)</f>
        <v/>
      </c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6" t="str">
        <f>IF('Rekapitulace zakázky'!E20="","",'Rekapitulace zakázky'!E20)</f>
        <v>L. Ulrich, DiS</v>
      </c>
      <c r="F26" s="30"/>
      <c r="G26" s="30"/>
      <c r="H26" s="30"/>
      <c r="I26" s="119" t="s">
        <v>28</v>
      </c>
      <c r="J26" s="106" t="str">
        <f>IF('Rekapitulace zakázky'!AN20="","",'Rekapitulace zakázky'!AN20)</f>
        <v/>
      </c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18"/>
      <c r="J27" s="30"/>
      <c r="K27" s="30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7" t="s">
        <v>37</v>
      </c>
      <c r="E28" s="30"/>
      <c r="F28" s="30"/>
      <c r="G28" s="30"/>
      <c r="H28" s="30"/>
      <c r="I28" s="118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1"/>
      <c r="B29" s="122"/>
      <c r="C29" s="121"/>
      <c r="D29" s="121"/>
      <c r="E29" s="270" t="s">
        <v>1</v>
      </c>
      <c r="F29" s="270"/>
      <c r="G29" s="270"/>
      <c r="H29" s="27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18"/>
      <c r="J30" s="30"/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5"/>
      <c r="E31" s="125"/>
      <c r="F31" s="125"/>
      <c r="G31" s="125"/>
      <c r="H31" s="125"/>
      <c r="I31" s="126"/>
      <c r="J31" s="125"/>
      <c r="K31" s="125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7" t="s">
        <v>38</v>
      </c>
      <c r="E32" s="30"/>
      <c r="F32" s="30"/>
      <c r="G32" s="30"/>
      <c r="H32" s="30"/>
      <c r="I32" s="118"/>
      <c r="J32" s="128">
        <f>ROUND(J122,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5"/>
      <c r="E33" s="125"/>
      <c r="F33" s="125"/>
      <c r="G33" s="125"/>
      <c r="H33" s="125"/>
      <c r="I33" s="126"/>
      <c r="J33" s="125"/>
      <c r="K33" s="125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9" t="s">
        <v>40</v>
      </c>
      <c r="G34" s="30"/>
      <c r="H34" s="30"/>
      <c r="I34" s="130" t="s">
        <v>39</v>
      </c>
      <c r="J34" s="129" t="s">
        <v>41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31" t="s">
        <v>42</v>
      </c>
      <c r="E35" s="117" t="s">
        <v>43</v>
      </c>
      <c r="F35" s="132">
        <f>ROUND((SUM(BE122:BE217)),  2)</f>
        <v>0</v>
      </c>
      <c r="G35" s="30"/>
      <c r="H35" s="30"/>
      <c r="I35" s="133">
        <v>0.21</v>
      </c>
      <c r="J35" s="132">
        <f>ROUND(((SUM(BE122:BE217))*I35),  2)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7" t="s">
        <v>44</v>
      </c>
      <c r="F36" s="132">
        <f>ROUND((SUM(BF122:BF217)),  2)</f>
        <v>0</v>
      </c>
      <c r="G36" s="30"/>
      <c r="H36" s="30"/>
      <c r="I36" s="133">
        <v>0.15</v>
      </c>
      <c r="J36" s="132">
        <f>ROUND(((SUM(BF122:BF217))*I36),  2)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7" t="s">
        <v>45</v>
      </c>
      <c r="F37" s="132">
        <f>ROUND((SUM(BG122:BG217)),  2)</f>
        <v>0</v>
      </c>
      <c r="G37" s="30"/>
      <c r="H37" s="30"/>
      <c r="I37" s="133">
        <v>0.21</v>
      </c>
      <c r="J37" s="132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7" t="s">
        <v>46</v>
      </c>
      <c r="F38" s="132">
        <f>ROUND((SUM(BH122:BH217)),  2)</f>
        <v>0</v>
      </c>
      <c r="G38" s="30"/>
      <c r="H38" s="30"/>
      <c r="I38" s="133">
        <v>0.15</v>
      </c>
      <c r="J38" s="132">
        <f>0</f>
        <v>0</v>
      </c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7" t="s">
        <v>47</v>
      </c>
      <c r="F39" s="132">
        <f>ROUND((SUM(BI122:BI217)),  2)</f>
        <v>0</v>
      </c>
      <c r="G39" s="30"/>
      <c r="H39" s="30"/>
      <c r="I39" s="133">
        <v>0</v>
      </c>
      <c r="J39" s="132">
        <f>0</f>
        <v>0</v>
      </c>
      <c r="K39" s="30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8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34"/>
      <c r="D41" s="135" t="s">
        <v>48</v>
      </c>
      <c r="E41" s="136"/>
      <c r="F41" s="136"/>
      <c r="G41" s="137" t="s">
        <v>49</v>
      </c>
      <c r="H41" s="138" t="s">
        <v>50</v>
      </c>
      <c r="I41" s="139"/>
      <c r="J41" s="140">
        <f>SUM(J32:J39)</f>
        <v>0</v>
      </c>
      <c r="K41" s="141"/>
      <c r="L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8"/>
      <c r="J42" s="30"/>
      <c r="K42" s="30"/>
      <c r="L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I43" s="111"/>
      <c r="L43" s="16"/>
    </row>
    <row r="44" spans="1:31" s="1" customFormat="1" ht="14.45" customHeight="1">
      <c r="B44" s="16"/>
      <c r="I44" s="111"/>
      <c r="L44" s="16"/>
    </row>
    <row r="45" spans="1:31" s="1" customFormat="1" ht="14.45" customHeight="1">
      <c r="B45" s="16"/>
      <c r="I45" s="111"/>
      <c r="L45" s="16"/>
    </row>
    <row r="46" spans="1:31" s="1" customFormat="1" ht="14.45" customHeight="1">
      <c r="B46" s="16"/>
      <c r="I46" s="111"/>
      <c r="L46" s="16"/>
    </row>
    <row r="47" spans="1:31" s="1" customFormat="1" ht="14.45" customHeight="1">
      <c r="B47" s="16"/>
      <c r="I47" s="111"/>
      <c r="L47" s="16"/>
    </row>
    <row r="48" spans="1:31" s="1" customFormat="1" ht="14.45" customHeight="1">
      <c r="B48" s="16"/>
      <c r="I48" s="111"/>
      <c r="L48" s="16"/>
    </row>
    <row r="49" spans="1:31" s="1" customFormat="1" ht="14.45" customHeight="1">
      <c r="B49" s="16"/>
      <c r="I49" s="111"/>
      <c r="L49" s="16"/>
    </row>
    <row r="50" spans="1:31" s="2" customFormat="1" ht="14.45" customHeight="1">
      <c r="B50" s="47"/>
      <c r="D50" s="142" t="s">
        <v>51</v>
      </c>
      <c r="E50" s="143"/>
      <c r="F50" s="143"/>
      <c r="G50" s="142" t="s">
        <v>52</v>
      </c>
      <c r="H50" s="143"/>
      <c r="I50" s="144"/>
      <c r="J50" s="143"/>
      <c r="K50" s="143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45" t="s">
        <v>53</v>
      </c>
      <c r="E61" s="146"/>
      <c r="F61" s="147" t="s">
        <v>54</v>
      </c>
      <c r="G61" s="145" t="s">
        <v>53</v>
      </c>
      <c r="H61" s="146"/>
      <c r="I61" s="148"/>
      <c r="J61" s="149" t="s">
        <v>54</v>
      </c>
      <c r="K61" s="14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42" t="s">
        <v>55</v>
      </c>
      <c r="E65" s="150"/>
      <c r="F65" s="150"/>
      <c r="G65" s="142" t="s">
        <v>56</v>
      </c>
      <c r="H65" s="150"/>
      <c r="I65" s="151"/>
      <c r="J65" s="150"/>
      <c r="K65" s="15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45" t="s">
        <v>53</v>
      </c>
      <c r="E76" s="146"/>
      <c r="F76" s="147" t="s">
        <v>54</v>
      </c>
      <c r="G76" s="145" t="s">
        <v>53</v>
      </c>
      <c r="H76" s="146"/>
      <c r="I76" s="148"/>
      <c r="J76" s="149" t="s">
        <v>54</v>
      </c>
      <c r="K76" s="14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2"/>
      <c r="C77" s="153"/>
      <c r="D77" s="153"/>
      <c r="E77" s="153"/>
      <c r="F77" s="153"/>
      <c r="G77" s="153"/>
      <c r="H77" s="153"/>
      <c r="I77" s="154"/>
      <c r="J77" s="153"/>
      <c r="K77" s="153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5"/>
      <c r="C81" s="156"/>
      <c r="D81" s="156"/>
      <c r="E81" s="156"/>
      <c r="F81" s="156"/>
      <c r="G81" s="156"/>
      <c r="H81" s="156"/>
      <c r="I81" s="157"/>
      <c r="J81" s="156"/>
      <c r="K81" s="156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116</v>
      </c>
      <c r="D82" s="32"/>
      <c r="E82" s="32"/>
      <c r="F82" s="32"/>
      <c r="G82" s="32"/>
      <c r="H82" s="32"/>
      <c r="I82" s="118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8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118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71" t="str">
        <f>E7</f>
        <v>Pravidelná kontrola a čištění spalinových cest v obvodu OŘ Praha</v>
      </c>
      <c r="F85" s="272"/>
      <c r="G85" s="272"/>
      <c r="H85" s="272"/>
      <c r="I85" s="118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7"/>
      <c r="C86" s="25" t="s">
        <v>111</v>
      </c>
      <c r="D86" s="18"/>
      <c r="E86" s="18"/>
      <c r="F86" s="18"/>
      <c r="G86" s="18"/>
      <c r="H86" s="18"/>
      <c r="I86" s="111"/>
      <c r="J86" s="18"/>
      <c r="K86" s="18"/>
      <c r="L86" s="16"/>
    </row>
    <row r="87" spans="1:31" s="2" customFormat="1" ht="16.5" customHeight="1">
      <c r="A87" s="30"/>
      <c r="B87" s="31"/>
      <c r="C87" s="32"/>
      <c r="D87" s="32"/>
      <c r="E87" s="271" t="s">
        <v>112</v>
      </c>
      <c r="F87" s="273"/>
      <c r="G87" s="273"/>
      <c r="H87" s="273"/>
      <c r="I87" s="118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113</v>
      </c>
      <c r="D88" s="32"/>
      <c r="E88" s="32"/>
      <c r="F88" s="32"/>
      <c r="G88" s="32"/>
      <c r="H88" s="32"/>
      <c r="I88" s="118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19" t="str">
        <f>E11</f>
        <v>001.2 - Byty</v>
      </c>
      <c r="F89" s="273"/>
      <c r="G89" s="273"/>
      <c r="H89" s="273"/>
      <c r="I89" s="118"/>
      <c r="J89" s="32"/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8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2"/>
      <c r="E91" s="32"/>
      <c r="F91" s="23" t="str">
        <f>F14</f>
        <v>Obvod provoz I - východ</v>
      </c>
      <c r="G91" s="32"/>
      <c r="H91" s="32"/>
      <c r="I91" s="119" t="s">
        <v>22</v>
      </c>
      <c r="J91" s="62" t="str">
        <f>IF(J14="","",J14)</f>
        <v>13. 7. 2020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18"/>
      <c r="J92" s="32"/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24</v>
      </c>
      <c r="D93" s="32"/>
      <c r="E93" s="32"/>
      <c r="F93" s="23" t="str">
        <f>E17</f>
        <v>Správa železnic, státní organizace</v>
      </c>
      <c r="G93" s="32"/>
      <c r="H93" s="32"/>
      <c r="I93" s="119" t="s">
        <v>32</v>
      </c>
      <c r="J93" s="28" t="str">
        <f>E23</f>
        <v xml:space="preserve"> </v>
      </c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30</v>
      </c>
      <c r="D94" s="32"/>
      <c r="E94" s="32"/>
      <c r="F94" s="23" t="str">
        <f>IF(E20="","",E20)</f>
        <v>Vyplň údaj</v>
      </c>
      <c r="G94" s="32"/>
      <c r="H94" s="32"/>
      <c r="I94" s="119" t="s">
        <v>35</v>
      </c>
      <c r="J94" s="28" t="str">
        <f>E26</f>
        <v>L. Ulrich, DiS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8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58" t="s">
        <v>117</v>
      </c>
      <c r="D96" s="159"/>
      <c r="E96" s="159"/>
      <c r="F96" s="159"/>
      <c r="G96" s="159"/>
      <c r="H96" s="159"/>
      <c r="I96" s="160"/>
      <c r="J96" s="161" t="s">
        <v>118</v>
      </c>
      <c r="K96" s="159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18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2" t="s">
        <v>119</v>
      </c>
      <c r="D98" s="32"/>
      <c r="E98" s="32"/>
      <c r="F98" s="32"/>
      <c r="G98" s="32"/>
      <c r="H98" s="32"/>
      <c r="I98" s="118"/>
      <c r="J98" s="80">
        <f>J122</f>
        <v>0</v>
      </c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120</v>
      </c>
    </row>
    <row r="99" spans="1:47" s="9" customFormat="1" ht="24.95" customHeight="1">
      <c r="B99" s="163"/>
      <c r="C99" s="164"/>
      <c r="D99" s="165" t="s">
        <v>121</v>
      </c>
      <c r="E99" s="166"/>
      <c r="F99" s="166"/>
      <c r="G99" s="166"/>
      <c r="H99" s="166"/>
      <c r="I99" s="167"/>
      <c r="J99" s="168">
        <f>J123</f>
        <v>0</v>
      </c>
      <c r="K99" s="164"/>
      <c r="L99" s="169"/>
    </row>
    <row r="100" spans="1:47" s="9" customFormat="1" ht="24.95" customHeight="1">
      <c r="B100" s="163"/>
      <c r="C100" s="164"/>
      <c r="D100" s="165" t="s">
        <v>122</v>
      </c>
      <c r="E100" s="166"/>
      <c r="F100" s="166"/>
      <c r="G100" s="166"/>
      <c r="H100" s="166"/>
      <c r="I100" s="167"/>
      <c r="J100" s="168">
        <f>J126</f>
        <v>0</v>
      </c>
      <c r="K100" s="164"/>
      <c r="L100" s="169"/>
    </row>
    <row r="101" spans="1:47" s="2" customFormat="1" ht="21.75" customHeight="1">
      <c r="A101" s="30"/>
      <c r="B101" s="31"/>
      <c r="C101" s="32"/>
      <c r="D101" s="32"/>
      <c r="E101" s="32"/>
      <c r="F101" s="32"/>
      <c r="G101" s="32"/>
      <c r="H101" s="32"/>
      <c r="I101" s="118"/>
      <c r="J101" s="32"/>
      <c r="K101" s="32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47" s="2" customFormat="1" ht="6.95" customHeight="1">
      <c r="A102" s="30"/>
      <c r="B102" s="50"/>
      <c r="C102" s="51"/>
      <c r="D102" s="51"/>
      <c r="E102" s="51"/>
      <c r="F102" s="51"/>
      <c r="G102" s="51"/>
      <c r="H102" s="51"/>
      <c r="I102" s="154"/>
      <c r="J102" s="51"/>
      <c r="K102" s="51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47" s="2" customFormat="1" ht="6.95" customHeight="1">
      <c r="A106" s="30"/>
      <c r="B106" s="52"/>
      <c r="C106" s="53"/>
      <c r="D106" s="53"/>
      <c r="E106" s="53"/>
      <c r="F106" s="53"/>
      <c r="G106" s="53"/>
      <c r="H106" s="53"/>
      <c r="I106" s="157"/>
      <c r="J106" s="53"/>
      <c r="K106" s="53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24.95" customHeight="1">
      <c r="A107" s="30"/>
      <c r="B107" s="31"/>
      <c r="C107" s="19" t="s">
        <v>123</v>
      </c>
      <c r="D107" s="32"/>
      <c r="E107" s="32"/>
      <c r="F107" s="32"/>
      <c r="G107" s="32"/>
      <c r="H107" s="32"/>
      <c r="I107" s="118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118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2" customHeight="1">
      <c r="A109" s="30"/>
      <c r="B109" s="31"/>
      <c r="C109" s="25" t="s">
        <v>16</v>
      </c>
      <c r="D109" s="32"/>
      <c r="E109" s="32"/>
      <c r="F109" s="32"/>
      <c r="G109" s="32"/>
      <c r="H109" s="32"/>
      <c r="I109" s="118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6.5" customHeight="1">
      <c r="A110" s="30"/>
      <c r="B110" s="31"/>
      <c r="C110" s="32"/>
      <c r="D110" s="32"/>
      <c r="E110" s="271" t="str">
        <f>E7</f>
        <v>Pravidelná kontrola a čištění spalinových cest v obvodu OŘ Praha</v>
      </c>
      <c r="F110" s="272"/>
      <c r="G110" s="272"/>
      <c r="H110" s="272"/>
      <c r="I110" s="118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12" customHeight="1">
      <c r="B111" s="17"/>
      <c r="C111" s="25" t="s">
        <v>111</v>
      </c>
      <c r="D111" s="18"/>
      <c r="E111" s="18"/>
      <c r="F111" s="18"/>
      <c r="G111" s="18"/>
      <c r="H111" s="18"/>
      <c r="I111" s="111"/>
      <c r="J111" s="18"/>
      <c r="K111" s="18"/>
      <c r="L111" s="16"/>
    </row>
    <row r="112" spans="1:47" s="2" customFormat="1" ht="16.5" customHeight="1">
      <c r="A112" s="30"/>
      <c r="B112" s="31"/>
      <c r="C112" s="32"/>
      <c r="D112" s="32"/>
      <c r="E112" s="271" t="s">
        <v>112</v>
      </c>
      <c r="F112" s="273"/>
      <c r="G112" s="273"/>
      <c r="H112" s="273"/>
      <c r="I112" s="118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113</v>
      </c>
      <c r="D113" s="32"/>
      <c r="E113" s="32"/>
      <c r="F113" s="32"/>
      <c r="G113" s="32"/>
      <c r="H113" s="32"/>
      <c r="I113" s="118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2"/>
      <c r="D114" s="32"/>
      <c r="E114" s="219" t="str">
        <f>E11</f>
        <v>001.2 - Byty</v>
      </c>
      <c r="F114" s="273"/>
      <c r="G114" s="273"/>
      <c r="H114" s="273"/>
      <c r="I114" s="118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118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20</v>
      </c>
      <c r="D116" s="32"/>
      <c r="E116" s="32"/>
      <c r="F116" s="23" t="str">
        <f>F14</f>
        <v>Obvod provoz I - východ</v>
      </c>
      <c r="G116" s="32"/>
      <c r="H116" s="32"/>
      <c r="I116" s="119" t="s">
        <v>22</v>
      </c>
      <c r="J116" s="62" t="str">
        <f>IF(J14="","",J14)</f>
        <v>13. 7. 2020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118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24</v>
      </c>
      <c r="D118" s="32"/>
      <c r="E118" s="32"/>
      <c r="F118" s="23" t="str">
        <f>E17</f>
        <v>Správa železnic, státní organizace</v>
      </c>
      <c r="G118" s="32"/>
      <c r="H118" s="32"/>
      <c r="I118" s="119" t="s">
        <v>32</v>
      </c>
      <c r="J118" s="28" t="str">
        <f>E23</f>
        <v xml:space="preserve"> 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30</v>
      </c>
      <c r="D119" s="32"/>
      <c r="E119" s="32"/>
      <c r="F119" s="23" t="str">
        <f>IF(E20="","",E20)</f>
        <v>Vyplň údaj</v>
      </c>
      <c r="G119" s="32"/>
      <c r="H119" s="32"/>
      <c r="I119" s="119" t="s">
        <v>35</v>
      </c>
      <c r="J119" s="28" t="str">
        <f>E26</f>
        <v>L. Ulrich, DiS</v>
      </c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2"/>
      <c r="D120" s="32"/>
      <c r="E120" s="32"/>
      <c r="F120" s="32"/>
      <c r="G120" s="32"/>
      <c r="H120" s="32"/>
      <c r="I120" s="118"/>
      <c r="J120" s="32"/>
      <c r="K120" s="32"/>
      <c r="L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0" customFormat="1" ht="29.25" customHeight="1">
      <c r="A121" s="170"/>
      <c r="B121" s="171"/>
      <c r="C121" s="172" t="s">
        <v>124</v>
      </c>
      <c r="D121" s="173" t="s">
        <v>63</v>
      </c>
      <c r="E121" s="173" t="s">
        <v>59</v>
      </c>
      <c r="F121" s="173" t="s">
        <v>60</v>
      </c>
      <c r="G121" s="173" t="s">
        <v>125</v>
      </c>
      <c r="H121" s="173" t="s">
        <v>126</v>
      </c>
      <c r="I121" s="174" t="s">
        <v>127</v>
      </c>
      <c r="J121" s="175" t="s">
        <v>118</v>
      </c>
      <c r="K121" s="176" t="s">
        <v>128</v>
      </c>
      <c r="L121" s="177"/>
      <c r="M121" s="71" t="s">
        <v>1</v>
      </c>
      <c r="N121" s="72" t="s">
        <v>42</v>
      </c>
      <c r="O121" s="72" t="s">
        <v>129</v>
      </c>
      <c r="P121" s="72" t="s">
        <v>130</v>
      </c>
      <c r="Q121" s="72" t="s">
        <v>131</v>
      </c>
      <c r="R121" s="72" t="s">
        <v>132</v>
      </c>
      <c r="S121" s="72" t="s">
        <v>133</v>
      </c>
      <c r="T121" s="72" t="s">
        <v>134</v>
      </c>
      <c r="U121" s="73" t="s">
        <v>135</v>
      </c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</row>
    <row r="122" spans="1:65" s="2" customFormat="1" ht="22.9" customHeight="1">
      <c r="A122" s="30"/>
      <c r="B122" s="31"/>
      <c r="C122" s="78" t="s">
        <v>136</v>
      </c>
      <c r="D122" s="32"/>
      <c r="E122" s="32"/>
      <c r="F122" s="32"/>
      <c r="G122" s="32"/>
      <c r="H122" s="32"/>
      <c r="I122" s="118"/>
      <c r="J122" s="178">
        <f>BK122</f>
        <v>0</v>
      </c>
      <c r="K122" s="32"/>
      <c r="L122" s="35"/>
      <c r="M122" s="74"/>
      <c r="N122" s="179"/>
      <c r="O122" s="75"/>
      <c r="P122" s="180">
        <f>P123+P126</f>
        <v>0</v>
      </c>
      <c r="Q122" s="75"/>
      <c r="R122" s="180">
        <f>R123+R126</f>
        <v>0</v>
      </c>
      <c r="S122" s="75"/>
      <c r="T122" s="180">
        <f>T123+T126</f>
        <v>0</v>
      </c>
      <c r="U122" s="76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77</v>
      </c>
      <c r="AU122" s="13" t="s">
        <v>120</v>
      </c>
      <c r="BK122" s="181">
        <f>BK123+BK126</f>
        <v>0</v>
      </c>
    </row>
    <row r="123" spans="1:65" s="11" customFormat="1" ht="25.9" customHeight="1">
      <c r="B123" s="182"/>
      <c r="C123" s="183"/>
      <c r="D123" s="184" t="s">
        <v>77</v>
      </c>
      <c r="E123" s="185" t="s">
        <v>137</v>
      </c>
      <c r="F123" s="185" t="s">
        <v>138</v>
      </c>
      <c r="G123" s="183"/>
      <c r="H123" s="183"/>
      <c r="I123" s="186"/>
      <c r="J123" s="187">
        <f>BK123</f>
        <v>0</v>
      </c>
      <c r="K123" s="183"/>
      <c r="L123" s="188"/>
      <c r="M123" s="189"/>
      <c r="N123" s="190"/>
      <c r="O123" s="190"/>
      <c r="P123" s="191">
        <f>SUM(P124:P125)</f>
        <v>0</v>
      </c>
      <c r="Q123" s="190"/>
      <c r="R123" s="191">
        <f>SUM(R124:R125)</f>
        <v>0</v>
      </c>
      <c r="S123" s="190"/>
      <c r="T123" s="191">
        <f>SUM(T124:T125)</f>
        <v>0</v>
      </c>
      <c r="U123" s="192"/>
      <c r="AR123" s="193" t="s">
        <v>139</v>
      </c>
      <c r="AT123" s="194" t="s">
        <v>77</v>
      </c>
      <c r="AU123" s="194" t="s">
        <v>78</v>
      </c>
      <c r="AY123" s="193" t="s">
        <v>140</v>
      </c>
      <c r="BK123" s="195">
        <f>SUM(BK124:BK125)</f>
        <v>0</v>
      </c>
    </row>
    <row r="124" spans="1:65" s="2" customFormat="1" ht="16.5" customHeight="1">
      <c r="A124" s="30"/>
      <c r="B124" s="31"/>
      <c r="C124" s="196" t="s">
        <v>85</v>
      </c>
      <c r="D124" s="196" t="s">
        <v>141</v>
      </c>
      <c r="E124" s="197" t="s">
        <v>142</v>
      </c>
      <c r="F124" s="198" t="s">
        <v>138</v>
      </c>
      <c r="G124" s="199" t="s">
        <v>1</v>
      </c>
      <c r="H124" s="200">
        <v>0</v>
      </c>
      <c r="I124" s="201"/>
      <c r="J124" s="202">
        <f>ROUND(I124*H124,2)</f>
        <v>0</v>
      </c>
      <c r="K124" s="203"/>
      <c r="L124" s="35"/>
      <c r="M124" s="204" t="s">
        <v>1</v>
      </c>
      <c r="N124" s="205" t="s">
        <v>43</v>
      </c>
      <c r="O124" s="67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6">
        <f>S124*H124</f>
        <v>0</v>
      </c>
      <c r="U124" s="207" t="s">
        <v>1</v>
      </c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208" t="s">
        <v>143</v>
      </c>
      <c r="AT124" s="208" t="s">
        <v>141</v>
      </c>
      <c r="AU124" s="208" t="s">
        <v>85</v>
      </c>
      <c r="AY124" s="13" t="s">
        <v>140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3" t="s">
        <v>85</v>
      </c>
      <c r="BK124" s="209">
        <f>ROUND(I124*H124,2)</f>
        <v>0</v>
      </c>
      <c r="BL124" s="13" t="s">
        <v>143</v>
      </c>
      <c r="BM124" s="208" t="s">
        <v>372</v>
      </c>
    </row>
    <row r="125" spans="1:65" s="2" customFormat="1" ht="136.5">
      <c r="A125" s="30"/>
      <c r="B125" s="31"/>
      <c r="C125" s="32"/>
      <c r="D125" s="210" t="s">
        <v>145</v>
      </c>
      <c r="E125" s="32"/>
      <c r="F125" s="211" t="s">
        <v>146</v>
      </c>
      <c r="G125" s="32"/>
      <c r="H125" s="32"/>
      <c r="I125" s="118"/>
      <c r="J125" s="32"/>
      <c r="K125" s="32"/>
      <c r="L125" s="35"/>
      <c r="M125" s="212"/>
      <c r="N125" s="213"/>
      <c r="O125" s="67"/>
      <c r="P125" s="67"/>
      <c r="Q125" s="67"/>
      <c r="R125" s="67"/>
      <c r="S125" s="67"/>
      <c r="T125" s="67"/>
      <c r="U125" s="68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145</v>
      </c>
      <c r="AU125" s="13" t="s">
        <v>85</v>
      </c>
    </row>
    <row r="126" spans="1:65" s="11" customFormat="1" ht="25.9" customHeight="1">
      <c r="B126" s="182"/>
      <c r="C126" s="183"/>
      <c r="D126" s="184" t="s">
        <v>77</v>
      </c>
      <c r="E126" s="185" t="s">
        <v>147</v>
      </c>
      <c r="F126" s="185" t="s">
        <v>148</v>
      </c>
      <c r="G126" s="183"/>
      <c r="H126" s="183"/>
      <c r="I126" s="186"/>
      <c r="J126" s="187">
        <f>BK126</f>
        <v>0</v>
      </c>
      <c r="K126" s="183"/>
      <c r="L126" s="188"/>
      <c r="M126" s="189"/>
      <c r="N126" s="190"/>
      <c r="O126" s="190"/>
      <c r="P126" s="191">
        <f>SUM(P127:P217)</f>
        <v>0</v>
      </c>
      <c r="Q126" s="190"/>
      <c r="R126" s="191">
        <f>SUM(R127:R217)</f>
        <v>0</v>
      </c>
      <c r="S126" s="190"/>
      <c r="T126" s="191">
        <f>SUM(T127:T217)</f>
        <v>0</v>
      </c>
      <c r="U126" s="192"/>
      <c r="AR126" s="193" t="s">
        <v>149</v>
      </c>
      <c r="AT126" s="194" t="s">
        <v>77</v>
      </c>
      <c r="AU126" s="194" t="s">
        <v>78</v>
      </c>
      <c r="AY126" s="193" t="s">
        <v>140</v>
      </c>
      <c r="BK126" s="195">
        <f>SUM(BK127:BK217)</f>
        <v>0</v>
      </c>
    </row>
    <row r="127" spans="1:65" s="2" customFormat="1" ht="44.25" customHeight="1">
      <c r="A127" s="30"/>
      <c r="B127" s="31"/>
      <c r="C127" s="196" t="s">
        <v>87</v>
      </c>
      <c r="D127" s="196" t="s">
        <v>141</v>
      </c>
      <c r="E127" s="197" t="s">
        <v>373</v>
      </c>
      <c r="F127" s="198" t="s">
        <v>374</v>
      </c>
      <c r="G127" s="199" t="s">
        <v>152</v>
      </c>
      <c r="H127" s="200">
        <v>3</v>
      </c>
      <c r="I127" s="201"/>
      <c r="J127" s="202">
        <f t="shared" ref="J127:J158" si="0">ROUND(I127*H127,2)</f>
        <v>0</v>
      </c>
      <c r="K127" s="203"/>
      <c r="L127" s="35"/>
      <c r="M127" s="204" t="s">
        <v>1</v>
      </c>
      <c r="N127" s="205" t="s">
        <v>43</v>
      </c>
      <c r="O127" s="67"/>
      <c r="P127" s="206">
        <f t="shared" ref="P127:P158" si="1">O127*H127</f>
        <v>0</v>
      </c>
      <c r="Q127" s="206">
        <v>0</v>
      </c>
      <c r="R127" s="206">
        <f t="shared" ref="R127:R158" si="2">Q127*H127</f>
        <v>0</v>
      </c>
      <c r="S127" s="206">
        <v>0</v>
      </c>
      <c r="T127" s="206">
        <f t="shared" ref="T127:T158" si="3">S127*H127</f>
        <v>0</v>
      </c>
      <c r="U127" s="207" t="s">
        <v>1</v>
      </c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139</v>
      </c>
      <c r="AT127" s="208" t="s">
        <v>141</v>
      </c>
      <c r="AU127" s="208" t="s">
        <v>85</v>
      </c>
      <c r="AY127" s="13" t="s">
        <v>140</v>
      </c>
      <c r="BE127" s="209">
        <f t="shared" ref="BE127:BE158" si="4">IF(N127="základní",J127,0)</f>
        <v>0</v>
      </c>
      <c r="BF127" s="209">
        <f t="shared" ref="BF127:BF158" si="5">IF(N127="snížená",J127,0)</f>
        <v>0</v>
      </c>
      <c r="BG127" s="209">
        <f t="shared" ref="BG127:BG158" si="6">IF(N127="zákl. přenesená",J127,0)</f>
        <v>0</v>
      </c>
      <c r="BH127" s="209">
        <f t="shared" ref="BH127:BH158" si="7">IF(N127="sníž. přenesená",J127,0)</f>
        <v>0</v>
      </c>
      <c r="BI127" s="209">
        <f t="shared" ref="BI127:BI158" si="8">IF(N127="nulová",J127,0)</f>
        <v>0</v>
      </c>
      <c r="BJ127" s="13" t="s">
        <v>85</v>
      </c>
      <c r="BK127" s="209">
        <f t="shared" ref="BK127:BK158" si="9">ROUND(I127*H127,2)</f>
        <v>0</v>
      </c>
      <c r="BL127" s="13" t="s">
        <v>139</v>
      </c>
      <c r="BM127" s="208" t="s">
        <v>87</v>
      </c>
    </row>
    <row r="128" spans="1:65" s="2" customFormat="1" ht="44.25" customHeight="1">
      <c r="A128" s="30"/>
      <c r="B128" s="31"/>
      <c r="C128" s="196" t="s">
        <v>149</v>
      </c>
      <c r="D128" s="196" t="s">
        <v>141</v>
      </c>
      <c r="E128" s="197" t="s">
        <v>375</v>
      </c>
      <c r="F128" s="198" t="s">
        <v>376</v>
      </c>
      <c r="G128" s="199" t="s">
        <v>152</v>
      </c>
      <c r="H128" s="200">
        <v>1</v>
      </c>
      <c r="I128" s="201"/>
      <c r="J128" s="202">
        <f t="shared" si="0"/>
        <v>0</v>
      </c>
      <c r="K128" s="203"/>
      <c r="L128" s="35"/>
      <c r="M128" s="204" t="s">
        <v>1</v>
      </c>
      <c r="N128" s="205" t="s">
        <v>43</v>
      </c>
      <c r="O128" s="67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6">
        <f t="shared" si="3"/>
        <v>0</v>
      </c>
      <c r="U128" s="207" t="s">
        <v>1</v>
      </c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139</v>
      </c>
      <c r="AT128" s="208" t="s">
        <v>141</v>
      </c>
      <c r="AU128" s="208" t="s">
        <v>85</v>
      </c>
      <c r="AY128" s="13" t="s">
        <v>140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85</v>
      </c>
      <c r="BK128" s="209">
        <f t="shared" si="9"/>
        <v>0</v>
      </c>
      <c r="BL128" s="13" t="s">
        <v>139</v>
      </c>
      <c r="BM128" s="208" t="s">
        <v>139</v>
      </c>
    </row>
    <row r="129" spans="1:65" s="2" customFormat="1" ht="44.25" customHeight="1">
      <c r="A129" s="30"/>
      <c r="B129" s="31"/>
      <c r="C129" s="196" t="s">
        <v>139</v>
      </c>
      <c r="D129" s="196" t="s">
        <v>141</v>
      </c>
      <c r="E129" s="197" t="s">
        <v>377</v>
      </c>
      <c r="F129" s="198" t="s">
        <v>378</v>
      </c>
      <c r="G129" s="199" t="s">
        <v>152</v>
      </c>
      <c r="H129" s="200">
        <v>3</v>
      </c>
      <c r="I129" s="201"/>
      <c r="J129" s="202">
        <f t="shared" si="0"/>
        <v>0</v>
      </c>
      <c r="K129" s="203"/>
      <c r="L129" s="35"/>
      <c r="M129" s="204" t="s">
        <v>1</v>
      </c>
      <c r="N129" s="205" t="s">
        <v>43</v>
      </c>
      <c r="O129" s="67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6">
        <f t="shared" si="3"/>
        <v>0</v>
      </c>
      <c r="U129" s="207" t="s">
        <v>1</v>
      </c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139</v>
      </c>
      <c r="AT129" s="208" t="s">
        <v>141</v>
      </c>
      <c r="AU129" s="208" t="s">
        <v>85</v>
      </c>
      <c r="AY129" s="13" t="s">
        <v>140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85</v>
      </c>
      <c r="BK129" s="209">
        <f t="shared" si="9"/>
        <v>0</v>
      </c>
      <c r="BL129" s="13" t="s">
        <v>139</v>
      </c>
      <c r="BM129" s="208" t="s">
        <v>157</v>
      </c>
    </row>
    <row r="130" spans="1:65" s="2" customFormat="1" ht="44.25" customHeight="1">
      <c r="A130" s="30"/>
      <c r="B130" s="31"/>
      <c r="C130" s="196" t="s">
        <v>158</v>
      </c>
      <c r="D130" s="196" t="s">
        <v>141</v>
      </c>
      <c r="E130" s="197" t="s">
        <v>379</v>
      </c>
      <c r="F130" s="198" t="s">
        <v>380</v>
      </c>
      <c r="G130" s="199" t="s">
        <v>152</v>
      </c>
      <c r="H130" s="200">
        <v>1</v>
      </c>
      <c r="I130" s="201"/>
      <c r="J130" s="202">
        <f t="shared" si="0"/>
        <v>0</v>
      </c>
      <c r="K130" s="203"/>
      <c r="L130" s="35"/>
      <c r="M130" s="204" t="s">
        <v>1</v>
      </c>
      <c r="N130" s="205" t="s">
        <v>43</v>
      </c>
      <c r="O130" s="67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6">
        <f t="shared" si="3"/>
        <v>0</v>
      </c>
      <c r="U130" s="207" t="s">
        <v>1</v>
      </c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139</v>
      </c>
      <c r="AT130" s="208" t="s">
        <v>141</v>
      </c>
      <c r="AU130" s="208" t="s">
        <v>85</v>
      </c>
      <c r="AY130" s="13" t="s">
        <v>140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85</v>
      </c>
      <c r="BK130" s="209">
        <f t="shared" si="9"/>
        <v>0</v>
      </c>
      <c r="BL130" s="13" t="s">
        <v>139</v>
      </c>
      <c r="BM130" s="208" t="s">
        <v>161</v>
      </c>
    </row>
    <row r="131" spans="1:65" s="2" customFormat="1" ht="44.25" customHeight="1">
      <c r="A131" s="30"/>
      <c r="B131" s="31"/>
      <c r="C131" s="196" t="s">
        <v>157</v>
      </c>
      <c r="D131" s="196" t="s">
        <v>141</v>
      </c>
      <c r="E131" s="197" t="s">
        <v>381</v>
      </c>
      <c r="F131" s="198" t="s">
        <v>382</v>
      </c>
      <c r="G131" s="199" t="s">
        <v>152</v>
      </c>
      <c r="H131" s="200">
        <v>2</v>
      </c>
      <c r="I131" s="201"/>
      <c r="J131" s="202">
        <f t="shared" si="0"/>
        <v>0</v>
      </c>
      <c r="K131" s="203"/>
      <c r="L131" s="35"/>
      <c r="M131" s="204" t="s">
        <v>1</v>
      </c>
      <c r="N131" s="205" t="s">
        <v>43</v>
      </c>
      <c r="O131" s="67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6">
        <f t="shared" si="3"/>
        <v>0</v>
      </c>
      <c r="U131" s="207" t="s">
        <v>1</v>
      </c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139</v>
      </c>
      <c r="AT131" s="208" t="s">
        <v>141</v>
      </c>
      <c r="AU131" s="208" t="s">
        <v>85</v>
      </c>
      <c r="AY131" s="13" t="s">
        <v>140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85</v>
      </c>
      <c r="BK131" s="209">
        <f t="shared" si="9"/>
        <v>0</v>
      </c>
      <c r="BL131" s="13" t="s">
        <v>139</v>
      </c>
      <c r="BM131" s="208" t="s">
        <v>164</v>
      </c>
    </row>
    <row r="132" spans="1:65" s="2" customFormat="1" ht="44.25" customHeight="1">
      <c r="A132" s="30"/>
      <c r="B132" s="31"/>
      <c r="C132" s="196" t="s">
        <v>165</v>
      </c>
      <c r="D132" s="196" t="s">
        <v>141</v>
      </c>
      <c r="E132" s="197" t="s">
        <v>383</v>
      </c>
      <c r="F132" s="198" t="s">
        <v>384</v>
      </c>
      <c r="G132" s="199" t="s">
        <v>152</v>
      </c>
      <c r="H132" s="200">
        <v>2</v>
      </c>
      <c r="I132" s="201"/>
      <c r="J132" s="202">
        <f t="shared" si="0"/>
        <v>0</v>
      </c>
      <c r="K132" s="203"/>
      <c r="L132" s="35"/>
      <c r="M132" s="204" t="s">
        <v>1</v>
      </c>
      <c r="N132" s="205" t="s">
        <v>43</v>
      </c>
      <c r="O132" s="67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6">
        <f t="shared" si="3"/>
        <v>0</v>
      </c>
      <c r="U132" s="207" t="s">
        <v>1</v>
      </c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139</v>
      </c>
      <c r="AT132" s="208" t="s">
        <v>141</v>
      </c>
      <c r="AU132" s="208" t="s">
        <v>85</v>
      </c>
      <c r="AY132" s="13" t="s">
        <v>140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85</v>
      </c>
      <c r="BK132" s="209">
        <f t="shared" si="9"/>
        <v>0</v>
      </c>
      <c r="BL132" s="13" t="s">
        <v>139</v>
      </c>
      <c r="BM132" s="208" t="s">
        <v>168</v>
      </c>
    </row>
    <row r="133" spans="1:65" s="2" customFormat="1" ht="44.25" customHeight="1">
      <c r="A133" s="30"/>
      <c r="B133" s="31"/>
      <c r="C133" s="196" t="s">
        <v>161</v>
      </c>
      <c r="D133" s="196" t="s">
        <v>141</v>
      </c>
      <c r="E133" s="197" t="s">
        <v>385</v>
      </c>
      <c r="F133" s="198" t="s">
        <v>386</v>
      </c>
      <c r="G133" s="199" t="s">
        <v>152</v>
      </c>
      <c r="H133" s="200">
        <v>1</v>
      </c>
      <c r="I133" s="201"/>
      <c r="J133" s="202">
        <f t="shared" si="0"/>
        <v>0</v>
      </c>
      <c r="K133" s="203"/>
      <c r="L133" s="35"/>
      <c r="M133" s="204" t="s">
        <v>1</v>
      </c>
      <c r="N133" s="205" t="s">
        <v>43</v>
      </c>
      <c r="O133" s="67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6">
        <f t="shared" si="3"/>
        <v>0</v>
      </c>
      <c r="U133" s="207" t="s">
        <v>1</v>
      </c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139</v>
      </c>
      <c r="AT133" s="208" t="s">
        <v>141</v>
      </c>
      <c r="AU133" s="208" t="s">
        <v>85</v>
      </c>
      <c r="AY133" s="13" t="s">
        <v>140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85</v>
      </c>
      <c r="BK133" s="209">
        <f t="shared" si="9"/>
        <v>0</v>
      </c>
      <c r="BL133" s="13" t="s">
        <v>139</v>
      </c>
      <c r="BM133" s="208" t="s">
        <v>171</v>
      </c>
    </row>
    <row r="134" spans="1:65" s="2" customFormat="1" ht="44.25" customHeight="1">
      <c r="A134" s="30"/>
      <c r="B134" s="31"/>
      <c r="C134" s="196" t="s">
        <v>172</v>
      </c>
      <c r="D134" s="196" t="s">
        <v>141</v>
      </c>
      <c r="E134" s="197" t="s">
        <v>387</v>
      </c>
      <c r="F134" s="198" t="s">
        <v>388</v>
      </c>
      <c r="G134" s="199" t="s">
        <v>152</v>
      </c>
      <c r="H134" s="200">
        <v>1</v>
      </c>
      <c r="I134" s="201"/>
      <c r="J134" s="202">
        <f t="shared" si="0"/>
        <v>0</v>
      </c>
      <c r="K134" s="203"/>
      <c r="L134" s="35"/>
      <c r="M134" s="204" t="s">
        <v>1</v>
      </c>
      <c r="N134" s="205" t="s">
        <v>43</v>
      </c>
      <c r="O134" s="67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6">
        <f t="shared" si="3"/>
        <v>0</v>
      </c>
      <c r="U134" s="207" t="s">
        <v>1</v>
      </c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139</v>
      </c>
      <c r="AT134" s="208" t="s">
        <v>141</v>
      </c>
      <c r="AU134" s="208" t="s">
        <v>85</v>
      </c>
      <c r="AY134" s="13" t="s">
        <v>140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85</v>
      </c>
      <c r="BK134" s="209">
        <f t="shared" si="9"/>
        <v>0</v>
      </c>
      <c r="BL134" s="13" t="s">
        <v>139</v>
      </c>
      <c r="BM134" s="208" t="s">
        <v>175</v>
      </c>
    </row>
    <row r="135" spans="1:65" s="2" customFormat="1" ht="44.25" customHeight="1">
      <c r="A135" s="30"/>
      <c r="B135" s="31"/>
      <c r="C135" s="196" t="s">
        <v>164</v>
      </c>
      <c r="D135" s="196" t="s">
        <v>141</v>
      </c>
      <c r="E135" s="197" t="s">
        <v>389</v>
      </c>
      <c r="F135" s="198" t="s">
        <v>390</v>
      </c>
      <c r="G135" s="199" t="s">
        <v>152</v>
      </c>
      <c r="H135" s="200">
        <v>1</v>
      </c>
      <c r="I135" s="201"/>
      <c r="J135" s="202">
        <f t="shared" si="0"/>
        <v>0</v>
      </c>
      <c r="K135" s="203"/>
      <c r="L135" s="35"/>
      <c r="M135" s="204" t="s">
        <v>1</v>
      </c>
      <c r="N135" s="205" t="s">
        <v>43</v>
      </c>
      <c r="O135" s="67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6">
        <f t="shared" si="3"/>
        <v>0</v>
      </c>
      <c r="U135" s="207" t="s">
        <v>1</v>
      </c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139</v>
      </c>
      <c r="AT135" s="208" t="s">
        <v>141</v>
      </c>
      <c r="AU135" s="208" t="s">
        <v>85</v>
      </c>
      <c r="AY135" s="13" t="s">
        <v>140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3" t="s">
        <v>85</v>
      </c>
      <c r="BK135" s="209">
        <f t="shared" si="9"/>
        <v>0</v>
      </c>
      <c r="BL135" s="13" t="s">
        <v>139</v>
      </c>
      <c r="BM135" s="208" t="s">
        <v>178</v>
      </c>
    </row>
    <row r="136" spans="1:65" s="2" customFormat="1" ht="44.25" customHeight="1">
      <c r="A136" s="30"/>
      <c r="B136" s="31"/>
      <c r="C136" s="196" t="s">
        <v>179</v>
      </c>
      <c r="D136" s="196" t="s">
        <v>141</v>
      </c>
      <c r="E136" s="197" t="s">
        <v>391</v>
      </c>
      <c r="F136" s="198" t="s">
        <v>392</v>
      </c>
      <c r="G136" s="199" t="s">
        <v>152</v>
      </c>
      <c r="H136" s="200">
        <v>1</v>
      </c>
      <c r="I136" s="201"/>
      <c r="J136" s="202">
        <f t="shared" si="0"/>
        <v>0</v>
      </c>
      <c r="K136" s="203"/>
      <c r="L136" s="35"/>
      <c r="M136" s="204" t="s">
        <v>1</v>
      </c>
      <c r="N136" s="205" t="s">
        <v>43</v>
      </c>
      <c r="O136" s="67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6">
        <f t="shared" si="3"/>
        <v>0</v>
      </c>
      <c r="U136" s="207" t="s">
        <v>1</v>
      </c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139</v>
      </c>
      <c r="AT136" s="208" t="s">
        <v>141</v>
      </c>
      <c r="AU136" s="208" t="s">
        <v>85</v>
      </c>
      <c r="AY136" s="13" t="s">
        <v>140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3" t="s">
        <v>85</v>
      </c>
      <c r="BK136" s="209">
        <f t="shared" si="9"/>
        <v>0</v>
      </c>
      <c r="BL136" s="13" t="s">
        <v>139</v>
      </c>
      <c r="BM136" s="208" t="s">
        <v>182</v>
      </c>
    </row>
    <row r="137" spans="1:65" s="2" customFormat="1" ht="44.25" customHeight="1">
      <c r="A137" s="30"/>
      <c r="B137" s="31"/>
      <c r="C137" s="196" t="s">
        <v>168</v>
      </c>
      <c r="D137" s="196" t="s">
        <v>141</v>
      </c>
      <c r="E137" s="197" t="s">
        <v>393</v>
      </c>
      <c r="F137" s="198" t="s">
        <v>394</v>
      </c>
      <c r="G137" s="199" t="s">
        <v>152</v>
      </c>
      <c r="H137" s="200">
        <v>1</v>
      </c>
      <c r="I137" s="201"/>
      <c r="J137" s="202">
        <f t="shared" si="0"/>
        <v>0</v>
      </c>
      <c r="K137" s="203"/>
      <c r="L137" s="35"/>
      <c r="M137" s="204" t="s">
        <v>1</v>
      </c>
      <c r="N137" s="205" t="s">
        <v>43</v>
      </c>
      <c r="O137" s="67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6">
        <f t="shared" si="3"/>
        <v>0</v>
      </c>
      <c r="U137" s="207" t="s">
        <v>1</v>
      </c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139</v>
      </c>
      <c r="AT137" s="208" t="s">
        <v>141</v>
      </c>
      <c r="AU137" s="208" t="s">
        <v>85</v>
      </c>
      <c r="AY137" s="13" t="s">
        <v>140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3" t="s">
        <v>85</v>
      </c>
      <c r="BK137" s="209">
        <f t="shared" si="9"/>
        <v>0</v>
      </c>
      <c r="BL137" s="13" t="s">
        <v>139</v>
      </c>
      <c r="BM137" s="208" t="s">
        <v>185</v>
      </c>
    </row>
    <row r="138" spans="1:65" s="2" customFormat="1" ht="44.25" customHeight="1">
      <c r="A138" s="30"/>
      <c r="B138" s="31"/>
      <c r="C138" s="196" t="s">
        <v>186</v>
      </c>
      <c r="D138" s="196" t="s">
        <v>141</v>
      </c>
      <c r="E138" s="197" t="s">
        <v>395</v>
      </c>
      <c r="F138" s="198" t="s">
        <v>396</v>
      </c>
      <c r="G138" s="199" t="s">
        <v>152</v>
      </c>
      <c r="H138" s="200">
        <v>1</v>
      </c>
      <c r="I138" s="201"/>
      <c r="J138" s="202">
        <f t="shared" si="0"/>
        <v>0</v>
      </c>
      <c r="K138" s="203"/>
      <c r="L138" s="35"/>
      <c r="M138" s="204" t="s">
        <v>1</v>
      </c>
      <c r="N138" s="205" t="s">
        <v>43</v>
      </c>
      <c r="O138" s="67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6">
        <f t="shared" si="3"/>
        <v>0</v>
      </c>
      <c r="U138" s="207" t="s">
        <v>1</v>
      </c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208" t="s">
        <v>139</v>
      </c>
      <c r="AT138" s="208" t="s">
        <v>141</v>
      </c>
      <c r="AU138" s="208" t="s">
        <v>85</v>
      </c>
      <c r="AY138" s="13" t="s">
        <v>140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3" t="s">
        <v>85</v>
      </c>
      <c r="BK138" s="209">
        <f t="shared" si="9"/>
        <v>0</v>
      </c>
      <c r="BL138" s="13" t="s">
        <v>139</v>
      </c>
      <c r="BM138" s="208" t="s">
        <v>189</v>
      </c>
    </row>
    <row r="139" spans="1:65" s="2" customFormat="1" ht="44.25" customHeight="1">
      <c r="A139" s="30"/>
      <c r="B139" s="31"/>
      <c r="C139" s="196" t="s">
        <v>171</v>
      </c>
      <c r="D139" s="196" t="s">
        <v>141</v>
      </c>
      <c r="E139" s="197" t="s">
        <v>397</v>
      </c>
      <c r="F139" s="198" t="s">
        <v>398</v>
      </c>
      <c r="G139" s="199" t="s">
        <v>152</v>
      </c>
      <c r="H139" s="200">
        <v>4</v>
      </c>
      <c r="I139" s="201"/>
      <c r="J139" s="202">
        <f t="shared" si="0"/>
        <v>0</v>
      </c>
      <c r="K139" s="203"/>
      <c r="L139" s="35"/>
      <c r="M139" s="204" t="s">
        <v>1</v>
      </c>
      <c r="N139" s="205" t="s">
        <v>43</v>
      </c>
      <c r="O139" s="67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6">
        <f t="shared" si="3"/>
        <v>0</v>
      </c>
      <c r="U139" s="207" t="s">
        <v>1</v>
      </c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139</v>
      </c>
      <c r="AT139" s="208" t="s">
        <v>141</v>
      </c>
      <c r="AU139" s="208" t="s">
        <v>85</v>
      </c>
      <c r="AY139" s="13" t="s">
        <v>140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3" t="s">
        <v>85</v>
      </c>
      <c r="BK139" s="209">
        <f t="shared" si="9"/>
        <v>0</v>
      </c>
      <c r="BL139" s="13" t="s">
        <v>139</v>
      </c>
      <c r="BM139" s="208" t="s">
        <v>192</v>
      </c>
    </row>
    <row r="140" spans="1:65" s="2" customFormat="1" ht="44.25" customHeight="1">
      <c r="A140" s="30"/>
      <c r="B140" s="31"/>
      <c r="C140" s="196" t="s">
        <v>8</v>
      </c>
      <c r="D140" s="196" t="s">
        <v>141</v>
      </c>
      <c r="E140" s="197" t="s">
        <v>399</v>
      </c>
      <c r="F140" s="198" t="s">
        <v>400</v>
      </c>
      <c r="G140" s="199" t="s">
        <v>152</v>
      </c>
      <c r="H140" s="200">
        <v>1</v>
      </c>
      <c r="I140" s="201"/>
      <c r="J140" s="202">
        <f t="shared" si="0"/>
        <v>0</v>
      </c>
      <c r="K140" s="203"/>
      <c r="L140" s="35"/>
      <c r="M140" s="204" t="s">
        <v>1</v>
      </c>
      <c r="N140" s="205" t="s">
        <v>43</v>
      </c>
      <c r="O140" s="67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6">
        <f t="shared" si="3"/>
        <v>0</v>
      </c>
      <c r="U140" s="207" t="s">
        <v>1</v>
      </c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139</v>
      </c>
      <c r="AT140" s="208" t="s">
        <v>141</v>
      </c>
      <c r="AU140" s="208" t="s">
        <v>85</v>
      </c>
      <c r="AY140" s="13" t="s">
        <v>140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3" t="s">
        <v>85</v>
      </c>
      <c r="BK140" s="209">
        <f t="shared" si="9"/>
        <v>0</v>
      </c>
      <c r="BL140" s="13" t="s">
        <v>139</v>
      </c>
      <c r="BM140" s="208" t="s">
        <v>195</v>
      </c>
    </row>
    <row r="141" spans="1:65" s="2" customFormat="1" ht="44.25" customHeight="1">
      <c r="A141" s="30"/>
      <c r="B141" s="31"/>
      <c r="C141" s="196" t="s">
        <v>175</v>
      </c>
      <c r="D141" s="196" t="s">
        <v>141</v>
      </c>
      <c r="E141" s="197" t="s">
        <v>401</v>
      </c>
      <c r="F141" s="198" t="s">
        <v>402</v>
      </c>
      <c r="G141" s="199" t="s">
        <v>152</v>
      </c>
      <c r="H141" s="200">
        <v>1</v>
      </c>
      <c r="I141" s="201"/>
      <c r="J141" s="202">
        <f t="shared" si="0"/>
        <v>0</v>
      </c>
      <c r="K141" s="203"/>
      <c r="L141" s="35"/>
      <c r="M141" s="204" t="s">
        <v>1</v>
      </c>
      <c r="N141" s="205" t="s">
        <v>43</v>
      </c>
      <c r="O141" s="67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6">
        <f t="shared" si="3"/>
        <v>0</v>
      </c>
      <c r="U141" s="207" t="s">
        <v>1</v>
      </c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8" t="s">
        <v>139</v>
      </c>
      <c r="AT141" s="208" t="s">
        <v>141</v>
      </c>
      <c r="AU141" s="208" t="s">
        <v>85</v>
      </c>
      <c r="AY141" s="13" t="s">
        <v>140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3" t="s">
        <v>85</v>
      </c>
      <c r="BK141" s="209">
        <f t="shared" si="9"/>
        <v>0</v>
      </c>
      <c r="BL141" s="13" t="s">
        <v>139</v>
      </c>
      <c r="BM141" s="208" t="s">
        <v>198</v>
      </c>
    </row>
    <row r="142" spans="1:65" s="2" customFormat="1" ht="44.25" customHeight="1">
      <c r="A142" s="30"/>
      <c r="B142" s="31"/>
      <c r="C142" s="196" t="s">
        <v>199</v>
      </c>
      <c r="D142" s="196" t="s">
        <v>141</v>
      </c>
      <c r="E142" s="197" t="s">
        <v>403</v>
      </c>
      <c r="F142" s="198" t="s">
        <v>404</v>
      </c>
      <c r="G142" s="199" t="s">
        <v>152</v>
      </c>
      <c r="H142" s="200">
        <v>1</v>
      </c>
      <c r="I142" s="201"/>
      <c r="J142" s="202">
        <f t="shared" si="0"/>
        <v>0</v>
      </c>
      <c r="K142" s="203"/>
      <c r="L142" s="35"/>
      <c r="M142" s="204" t="s">
        <v>1</v>
      </c>
      <c r="N142" s="205" t="s">
        <v>43</v>
      </c>
      <c r="O142" s="67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6">
        <f t="shared" si="3"/>
        <v>0</v>
      </c>
      <c r="U142" s="207" t="s">
        <v>1</v>
      </c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139</v>
      </c>
      <c r="AT142" s="208" t="s">
        <v>141</v>
      </c>
      <c r="AU142" s="208" t="s">
        <v>85</v>
      </c>
      <c r="AY142" s="13" t="s">
        <v>140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3" t="s">
        <v>85</v>
      </c>
      <c r="BK142" s="209">
        <f t="shared" si="9"/>
        <v>0</v>
      </c>
      <c r="BL142" s="13" t="s">
        <v>139</v>
      </c>
      <c r="BM142" s="208" t="s">
        <v>202</v>
      </c>
    </row>
    <row r="143" spans="1:65" s="2" customFormat="1" ht="44.25" customHeight="1">
      <c r="A143" s="30"/>
      <c r="B143" s="31"/>
      <c r="C143" s="196" t="s">
        <v>178</v>
      </c>
      <c r="D143" s="196" t="s">
        <v>141</v>
      </c>
      <c r="E143" s="197" t="s">
        <v>405</v>
      </c>
      <c r="F143" s="198" t="s">
        <v>406</v>
      </c>
      <c r="G143" s="199" t="s">
        <v>152</v>
      </c>
      <c r="H143" s="200">
        <v>1</v>
      </c>
      <c r="I143" s="201"/>
      <c r="J143" s="202">
        <f t="shared" si="0"/>
        <v>0</v>
      </c>
      <c r="K143" s="203"/>
      <c r="L143" s="35"/>
      <c r="M143" s="204" t="s">
        <v>1</v>
      </c>
      <c r="N143" s="205" t="s">
        <v>43</v>
      </c>
      <c r="O143" s="67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6">
        <f t="shared" si="3"/>
        <v>0</v>
      </c>
      <c r="U143" s="207" t="s">
        <v>1</v>
      </c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208" t="s">
        <v>139</v>
      </c>
      <c r="AT143" s="208" t="s">
        <v>141</v>
      </c>
      <c r="AU143" s="208" t="s">
        <v>85</v>
      </c>
      <c r="AY143" s="13" t="s">
        <v>140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3" t="s">
        <v>85</v>
      </c>
      <c r="BK143" s="209">
        <f t="shared" si="9"/>
        <v>0</v>
      </c>
      <c r="BL143" s="13" t="s">
        <v>139</v>
      </c>
      <c r="BM143" s="208" t="s">
        <v>205</v>
      </c>
    </row>
    <row r="144" spans="1:65" s="2" customFormat="1" ht="44.25" customHeight="1">
      <c r="A144" s="30"/>
      <c r="B144" s="31"/>
      <c r="C144" s="196" t="s">
        <v>206</v>
      </c>
      <c r="D144" s="196" t="s">
        <v>141</v>
      </c>
      <c r="E144" s="197" t="s">
        <v>407</v>
      </c>
      <c r="F144" s="198" t="s">
        <v>408</v>
      </c>
      <c r="G144" s="199" t="s">
        <v>152</v>
      </c>
      <c r="H144" s="200">
        <v>2</v>
      </c>
      <c r="I144" s="201"/>
      <c r="J144" s="202">
        <f t="shared" si="0"/>
        <v>0</v>
      </c>
      <c r="K144" s="203"/>
      <c r="L144" s="35"/>
      <c r="M144" s="204" t="s">
        <v>1</v>
      </c>
      <c r="N144" s="205" t="s">
        <v>43</v>
      </c>
      <c r="O144" s="67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6">
        <f t="shared" si="3"/>
        <v>0</v>
      </c>
      <c r="U144" s="207" t="s">
        <v>1</v>
      </c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139</v>
      </c>
      <c r="AT144" s="208" t="s">
        <v>141</v>
      </c>
      <c r="AU144" s="208" t="s">
        <v>85</v>
      </c>
      <c r="AY144" s="13" t="s">
        <v>140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3" t="s">
        <v>85</v>
      </c>
      <c r="BK144" s="209">
        <f t="shared" si="9"/>
        <v>0</v>
      </c>
      <c r="BL144" s="13" t="s">
        <v>139</v>
      </c>
      <c r="BM144" s="208" t="s">
        <v>209</v>
      </c>
    </row>
    <row r="145" spans="1:65" s="2" customFormat="1" ht="44.25" customHeight="1">
      <c r="A145" s="30"/>
      <c r="B145" s="31"/>
      <c r="C145" s="196" t="s">
        <v>182</v>
      </c>
      <c r="D145" s="196" t="s">
        <v>141</v>
      </c>
      <c r="E145" s="197" t="s">
        <v>409</v>
      </c>
      <c r="F145" s="198" t="s">
        <v>410</v>
      </c>
      <c r="G145" s="199" t="s">
        <v>152</v>
      </c>
      <c r="H145" s="200">
        <v>1</v>
      </c>
      <c r="I145" s="201"/>
      <c r="J145" s="202">
        <f t="shared" si="0"/>
        <v>0</v>
      </c>
      <c r="K145" s="203"/>
      <c r="L145" s="35"/>
      <c r="M145" s="204" t="s">
        <v>1</v>
      </c>
      <c r="N145" s="205" t="s">
        <v>43</v>
      </c>
      <c r="O145" s="67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6">
        <f t="shared" si="3"/>
        <v>0</v>
      </c>
      <c r="U145" s="207" t="s">
        <v>1</v>
      </c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139</v>
      </c>
      <c r="AT145" s="208" t="s">
        <v>141</v>
      </c>
      <c r="AU145" s="208" t="s">
        <v>85</v>
      </c>
      <c r="AY145" s="13" t="s">
        <v>140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3" t="s">
        <v>85</v>
      </c>
      <c r="BK145" s="209">
        <f t="shared" si="9"/>
        <v>0</v>
      </c>
      <c r="BL145" s="13" t="s">
        <v>139</v>
      </c>
      <c r="BM145" s="208" t="s">
        <v>212</v>
      </c>
    </row>
    <row r="146" spans="1:65" s="2" customFormat="1" ht="44.25" customHeight="1">
      <c r="A146" s="30"/>
      <c r="B146" s="31"/>
      <c r="C146" s="196" t="s">
        <v>7</v>
      </c>
      <c r="D146" s="196" t="s">
        <v>141</v>
      </c>
      <c r="E146" s="197" t="s">
        <v>411</v>
      </c>
      <c r="F146" s="198" t="s">
        <v>412</v>
      </c>
      <c r="G146" s="199" t="s">
        <v>152</v>
      </c>
      <c r="H146" s="200">
        <v>1</v>
      </c>
      <c r="I146" s="201"/>
      <c r="J146" s="202">
        <f t="shared" si="0"/>
        <v>0</v>
      </c>
      <c r="K146" s="203"/>
      <c r="L146" s="35"/>
      <c r="M146" s="204" t="s">
        <v>1</v>
      </c>
      <c r="N146" s="205" t="s">
        <v>43</v>
      </c>
      <c r="O146" s="67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6">
        <f t="shared" si="3"/>
        <v>0</v>
      </c>
      <c r="U146" s="207" t="s">
        <v>1</v>
      </c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139</v>
      </c>
      <c r="AT146" s="208" t="s">
        <v>141</v>
      </c>
      <c r="AU146" s="208" t="s">
        <v>85</v>
      </c>
      <c r="AY146" s="13" t="s">
        <v>140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3" t="s">
        <v>85</v>
      </c>
      <c r="BK146" s="209">
        <f t="shared" si="9"/>
        <v>0</v>
      </c>
      <c r="BL146" s="13" t="s">
        <v>139</v>
      </c>
      <c r="BM146" s="208" t="s">
        <v>215</v>
      </c>
    </row>
    <row r="147" spans="1:65" s="2" customFormat="1" ht="44.25" customHeight="1">
      <c r="A147" s="30"/>
      <c r="B147" s="31"/>
      <c r="C147" s="196" t="s">
        <v>185</v>
      </c>
      <c r="D147" s="196" t="s">
        <v>141</v>
      </c>
      <c r="E147" s="197" t="s">
        <v>413</v>
      </c>
      <c r="F147" s="198" t="s">
        <v>414</v>
      </c>
      <c r="G147" s="199" t="s">
        <v>152</v>
      </c>
      <c r="H147" s="200">
        <v>1</v>
      </c>
      <c r="I147" s="201"/>
      <c r="J147" s="202">
        <f t="shared" si="0"/>
        <v>0</v>
      </c>
      <c r="K147" s="203"/>
      <c r="L147" s="35"/>
      <c r="M147" s="204" t="s">
        <v>1</v>
      </c>
      <c r="N147" s="205" t="s">
        <v>43</v>
      </c>
      <c r="O147" s="67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6">
        <f t="shared" si="3"/>
        <v>0</v>
      </c>
      <c r="U147" s="207" t="s">
        <v>1</v>
      </c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8" t="s">
        <v>139</v>
      </c>
      <c r="AT147" s="208" t="s">
        <v>141</v>
      </c>
      <c r="AU147" s="208" t="s">
        <v>85</v>
      </c>
      <c r="AY147" s="13" t="s">
        <v>140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3" t="s">
        <v>85</v>
      </c>
      <c r="BK147" s="209">
        <f t="shared" si="9"/>
        <v>0</v>
      </c>
      <c r="BL147" s="13" t="s">
        <v>139</v>
      </c>
      <c r="BM147" s="208" t="s">
        <v>218</v>
      </c>
    </row>
    <row r="148" spans="1:65" s="2" customFormat="1" ht="44.25" customHeight="1">
      <c r="A148" s="30"/>
      <c r="B148" s="31"/>
      <c r="C148" s="196" t="s">
        <v>219</v>
      </c>
      <c r="D148" s="196" t="s">
        <v>141</v>
      </c>
      <c r="E148" s="197" t="s">
        <v>415</v>
      </c>
      <c r="F148" s="198" t="s">
        <v>416</v>
      </c>
      <c r="G148" s="199" t="s">
        <v>152</v>
      </c>
      <c r="H148" s="200">
        <v>1</v>
      </c>
      <c r="I148" s="201"/>
      <c r="J148" s="202">
        <f t="shared" si="0"/>
        <v>0</v>
      </c>
      <c r="K148" s="203"/>
      <c r="L148" s="35"/>
      <c r="M148" s="204" t="s">
        <v>1</v>
      </c>
      <c r="N148" s="205" t="s">
        <v>43</v>
      </c>
      <c r="O148" s="67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6">
        <f t="shared" si="3"/>
        <v>0</v>
      </c>
      <c r="U148" s="207" t="s">
        <v>1</v>
      </c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208" t="s">
        <v>139</v>
      </c>
      <c r="AT148" s="208" t="s">
        <v>141</v>
      </c>
      <c r="AU148" s="208" t="s">
        <v>85</v>
      </c>
      <c r="AY148" s="13" t="s">
        <v>140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3" t="s">
        <v>85</v>
      </c>
      <c r="BK148" s="209">
        <f t="shared" si="9"/>
        <v>0</v>
      </c>
      <c r="BL148" s="13" t="s">
        <v>139</v>
      </c>
      <c r="BM148" s="208" t="s">
        <v>222</v>
      </c>
    </row>
    <row r="149" spans="1:65" s="2" customFormat="1" ht="44.25" customHeight="1">
      <c r="A149" s="30"/>
      <c r="B149" s="31"/>
      <c r="C149" s="196" t="s">
        <v>189</v>
      </c>
      <c r="D149" s="196" t="s">
        <v>141</v>
      </c>
      <c r="E149" s="197" t="s">
        <v>417</v>
      </c>
      <c r="F149" s="198" t="s">
        <v>418</v>
      </c>
      <c r="G149" s="199" t="s">
        <v>152</v>
      </c>
      <c r="H149" s="200">
        <v>1</v>
      </c>
      <c r="I149" s="201"/>
      <c r="J149" s="202">
        <f t="shared" si="0"/>
        <v>0</v>
      </c>
      <c r="K149" s="203"/>
      <c r="L149" s="35"/>
      <c r="M149" s="204" t="s">
        <v>1</v>
      </c>
      <c r="N149" s="205" t="s">
        <v>43</v>
      </c>
      <c r="O149" s="67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6">
        <f t="shared" si="3"/>
        <v>0</v>
      </c>
      <c r="U149" s="207" t="s">
        <v>1</v>
      </c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208" t="s">
        <v>139</v>
      </c>
      <c r="AT149" s="208" t="s">
        <v>141</v>
      </c>
      <c r="AU149" s="208" t="s">
        <v>85</v>
      </c>
      <c r="AY149" s="13" t="s">
        <v>140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3" t="s">
        <v>85</v>
      </c>
      <c r="BK149" s="209">
        <f t="shared" si="9"/>
        <v>0</v>
      </c>
      <c r="BL149" s="13" t="s">
        <v>139</v>
      </c>
      <c r="BM149" s="208" t="s">
        <v>225</v>
      </c>
    </row>
    <row r="150" spans="1:65" s="2" customFormat="1" ht="44.25" customHeight="1">
      <c r="A150" s="30"/>
      <c r="B150" s="31"/>
      <c r="C150" s="196" t="s">
        <v>226</v>
      </c>
      <c r="D150" s="196" t="s">
        <v>141</v>
      </c>
      <c r="E150" s="197" t="s">
        <v>419</v>
      </c>
      <c r="F150" s="198" t="s">
        <v>420</v>
      </c>
      <c r="G150" s="199" t="s">
        <v>152</v>
      </c>
      <c r="H150" s="200">
        <v>1</v>
      </c>
      <c r="I150" s="201"/>
      <c r="J150" s="202">
        <f t="shared" si="0"/>
        <v>0</v>
      </c>
      <c r="K150" s="203"/>
      <c r="L150" s="35"/>
      <c r="M150" s="204" t="s">
        <v>1</v>
      </c>
      <c r="N150" s="205" t="s">
        <v>43</v>
      </c>
      <c r="O150" s="67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6">
        <f t="shared" si="3"/>
        <v>0</v>
      </c>
      <c r="U150" s="207" t="s">
        <v>1</v>
      </c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208" t="s">
        <v>139</v>
      </c>
      <c r="AT150" s="208" t="s">
        <v>141</v>
      </c>
      <c r="AU150" s="208" t="s">
        <v>85</v>
      </c>
      <c r="AY150" s="13" t="s">
        <v>140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3" t="s">
        <v>85</v>
      </c>
      <c r="BK150" s="209">
        <f t="shared" si="9"/>
        <v>0</v>
      </c>
      <c r="BL150" s="13" t="s">
        <v>139</v>
      </c>
      <c r="BM150" s="208" t="s">
        <v>229</v>
      </c>
    </row>
    <row r="151" spans="1:65" s="2" customFormat="1" ht="44.25" customHeight="1">
      <c r="A151" s="30"/>
      <c r="B151" s="31"/>
      <c r="C151" s="196" t="s">
        <v>192</v>
      </c>
      <c r="D151" s="196" t="s">
        <v>141</v>
      </c>
      <c r="E151" s="197" t="s">
        <v>421</v>
      </c>
      <c r="F151" s="198" t="s">
        <v>422</v>
      </c>
      <c r="G151" s="199" t="s">
        <v>152</v>
      </c>
      <c r="H151" s="200">
        <v>1</v>
      </c>
      <c r="I151" s="201"/>
      <c r="J151" s="202">
        <f t="shared" si="0"/>
        <v>0</v>
      </c>
      <c r="K151" s="203"/>
      <c r="L151" s="35"/>
      <c r="M151" s="204" t="s">
        <v>1</v>
      </c>
      <c r="N151" s="205" t="s">
        <v>43</v>
      </c>
      <c r="O151" s="67"/>
      <c r="P151" s="206">
        <f t="shared" si="1"/>
        <v>0</v>
      </c>
      <c r="Q151" s="206">
        <v>0</v>
      </c>
      <c r="R151" s="206">
        <f t="shared" si="2"/>
        <v>0</v>
      </c>
      <c r="S151" s="206">
        <v>0</v>
      </c>
      <c r="T151" s="206">
        <f t="shared" si="3"/>
        <v>0</v>
      </c>
      <c r="U151" s="207" t="s">
        <v>1</v>
      </c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8" t="s">
        <v>139</v>
      </c>
      <c r="AT151" s="208" t="s">
        <v>141</v>
      </c>
      <c r="AU151" s="208" t="s">
        <v>85</v>
      </c>
      <c r="AY151" s="13" t="s">
        <v>140</v>
      </c>
      <c r="BE151" s="209">
        <f t="shared" si="4"/>
        <v>0</v>
      </c>
      <c r="BF151" s="209">
        <f t="shared" si="5"/>
        <v>0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3" t="s">
        <v>85</v>
      </c>
      <c r="BK151" s="209">
        <f t="shared" si="9"/>
        <v>0</v>
      </c>
      <c r="BL151" s="13" t="s">
        <v>139</v>
      </c>
      <c r="BM151" s="208" t="s">
        <v>232</v>
      </c>
    </row>
    <row r="152" spans="1:65" s="2" customFormat="1" ht="44.25" customHeight="1">
      <c r="A152" s="30"/>
      <c r="B152" s="31"/>
      <c r="C152" s="196" t="s">
        <v>233</v>
      </c>
      <c r="D152" s="196" t="s">
        <v>141</v>
      </c>
      <c r="E152" s="197" t="s">
        <v>423</v>
      </c>
      <c r="F152" s="198" t="s">
        <v>424</v>
      </c>
      <c r="G152" s="199" t="s">
        <v>152</v>
      </c>
      <c r="H152" s="200">
        <v>4</v>
      </c>
      <c r="I152" s="201"/>
      <c r="J152" s="202">
        <f t="shared" si="0"/>
        <v>0</v>
      </c>
      <c r="K152" s="203"/>
      <c r="L152" s="35"/>
      <c r="M152" s="204" t="s">
        <v>1</v>
      </c>
      <c r="N152" s="205" t="s">
        <v>43</v>
      </c>
      <c r="O152" s="67"/>
      <c r="P152" s="206">
        <f t="shared" si="1"/>
        <v>0</v>
      </c>
      <c r="Q152" s="206">
        <v>0</v>
      </c>
      <c r="R152" s="206">
        <f t="shared" si="2"/>
        <v>0</v>
      </c>
      <c r="S152" s="206">
        <v>0</v>
      </c>
      <c r="T152" s="206">
        <f t="shared" si="3"/>
        <v>0</v>
      </c>
      <c r="U152" s="207" t="s">
        <v>1</v>
      </c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208" t="s">
        <v>139</v>
      </c>
      <c r="AT152" s="208" t="s">
        <v>141</v>
      </c>
      <c r="AU152" s="208" t="s">
        <v>85</v>
      </c>
      <c r="AY152" s="13" t="s">
        <v>140</v>
      </c>
      <c r="BE152" s="209">
        <f t="shared" si="4"/>
        <v>0</v>
      </c>
      <c r="BF152" s="209">
        <f t="shared" si="5"/>
        <v>0</v>
      </c>
      <c r="BG152" s="209">
        <f t="shared" si="6"/>
        <v>0</v>
      </c>
      <c r="BH152" s="209">
        <f t="shared" si="7"/>
        <v>0</v>
      </c>
      <c r="BI152" s="209">
        <f t="shared" si="8"/>
        <v>0</v>
      </c>
      <c r="BJ152" s="13" t="s">
        <v>85</v>
      </c>
      <c r="BK152" s="209">
        <f t="shared" si="9"/>
        <v>0</v>
      </c>
      <c r="BL152" s="13" t="s">
        <v>139</v>
      </c>
      <c r="BM152" s="208" t="s">
        <v>236</v>
      </c>
    </row>
    <row r="153" spans="1:65" s="2" customFormat="1" ht="44.25" customHeight="1">
      <c r="A153" s="30"/>
      <c r="B153" s="31"/>
      <c r="C153" s="196" t="s">
        <v>195</v>
      </c>
      <c r="D153" s="196" t="s">
        <v>141</v>
      </c>
      <c r="E153" s="197" t="s">
        <v>425</v>
      </c>
      <c r="F153" s="198" t="s">
        <v>426</v>
      </c>
      <c r="G153" s="199" t="s">
        <v>152</v>
      </c>
      <c r="H153" s="200">
        <v>3</v>
      </c>
      <c r="I153" s="201"/>
      <c r="J153" s="202">
        <f t="shared" si="0"/>
        <v>0</v>
      </c>
      <c r="K153" s="203"/>
      <c r="L153" s="35"/>
      <c r="M153" s="204" t="s">
        <v>1</v>
      </c>
      <c r="N153" s="205" t="s">
        <v>43</v>
      </c>
      <c r="O153" s="67"/>
      <c r="P153" s="206">
        <f t="shared" si="1"/>
        <v>0</v>
      </c>
      <c r="Q153" s="206">
        <v>0</v>
      </c>
      <c r="R153" s="206">
        <f t="shared" si="2"/>
        <v>0</v>
      </c>
      <c r="S153" s="206">
        <v>0</v>
      </c>
      <c r="T153" s="206">
        <f t="shared" si="3"/>
        <v>0</v>
      </c>
      <c r="U153" s="207" t="s">
        <v>1</v>
      </c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208" t="s">
        <v>139</v>
      </c>
      <c r="AT153" s="208" t="s">
        <v>141</v>
      </c>
      <c r="AU153" s="208" t="s">
        <v>85</v>
      </c>
      <c r="AY153" s="13" t="s">
        <v>140</v>
      </c>
      <c r="BE153" s="209">
        <f t="shared" si="4"/>
        <v>0</v>
      </c>
      <c r="BF153" s="209">
        <f t="shared" si="5"/>
        <v>0</v>
      </c>
      <c r="BG153" s="209">
        <f t="shared" si="6"/>
        <v>0</v>
      </c>
      <c r="BH153" s="209">
        <f t="shared" si="7"/>
        <v>0</v>
      </c>
      <c r="BI153" s="209">
        <f t="shared" si="8"/>
        <v>0</v>
      </c>
      <c r="BJ153" s="13" t="s">
        <v>85</v>
      </c>
      <c r="BK153" s="209">
        <f t="shared" si="9"/>
        <v>0</v>
      </c>
      <c r="BL153" s="13" t="s">
        <v>139</v>
      </c>
      <c r="BM153" s="208" t="s">
        <v>239</v>
      </c>
    </row>
    <row r="154" spans="1:65" s="2" customFormat="1" ht="44.25" customHeight="1">
      <c r="A154" s="30"/>
      <c r="B154" s="31"/>
      <c r="C154" s="196" t="s">
        <v>240</v>
      </c>
      <c r="D154" s="196" t="s">
        <v>141</v>
      </c>
      <c r="E154" s="197" t="s">
        <v>427</v>
      </c>
      <c r="F154" s="198" t="s">
        <v>428</v>
      </c>
      <c r="G154" s="199" t="s">
        <v>152</v>
      </c>
      <c r="H154" s="200">
        <v>2</v>
      </c>
      <c r="I154" s="201"/>
      <c r="J154" s="202">
        <f t="shared" si="0"/>
        <v>0</v>
      </c>
      <c r="K154" s="203"/>
      <c r="L154" s="35"/>
      <c r="M154" s="204" t="s">
        <v>1</v>
      </c>
      <c r="N154" s="205" t="s">
        <v>43</v>
      </c>
      <c r="O154" s="67"/>
      <c r="P154" s="206">
        <f t="shared" si="1"/>
        <v>0</v>
      </c>
      <c r="Q154" s="206">
        <v>0</v>
      </c>
      <c r="R154" s="206">
        <f t="shared" si="2"/>
        <v>0</v>
      </c>
      <c r="S154" s="206">
        <v>0</v>
      </c>
      <c r="T154" s="206">
        <f t="shared" si="3"/>
        <v>0</v>
      </c>
      <c r="U154" s="207" t="s">
        <v>1</v>
      </c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208" t="s">
        <v>139</v>
      </c>
      <c r="AT154" s="208" t="s">
        <v>141</v>
      </c>
      <c r="AU154" s="208" t="s">
        <v>85</v>
      </c>
      <c r="AY154" s="13" t="s">
        <v>140</v>
      </c>
      <c r="BE154" s="209">
        <f t="shared" si="4"/>
        <v>0</v>
      </c>
      <c r="BF154" s="209">
        <f t="shared" si="5"/>
        <v>0</v>
      </c>
      <c r="BG154" s="209">
        <f t="shared" si="6"/>
        <v>0</v>
      </c>
      <c r="BH154" s="209">
        <f t="shared" si="7"/>
        <v>0</v>
      </c>
      <c r="BI154" s="209">
        <f t="shared" si="8"/>
        <v>0</v>
      </c>
      <c r="BJ154" s="13" t="s">
        <v>85</v>
      </c>
      <c r="BK154" s="209">
        <f t="shared" si="9"/>
        <v>0</v>
      </c>
      <c r="BL154" s="13" t="s">
        <v>139</v>
      </c>
      <c r="BM154" s="208" t="s">
        <v>243</v>
      </c>
    </row>
    <row r="155" spans="1:65" s="2" customFormat="1" ht="44.25" customHeight="1">
      <c r="A155" s="30"/>
      <c r="B155" s="31"/>
      <c r="C155" s="196" t="s">
        <v>198</v>
      </c>
      <c r="D155" s="196" t="s">
        <v>141</v>
      </c>
      <c r="E155" s="197" t="s">
        <v>429</v>
      </c>
      <c r="F155" s="198" t="s">
        <v>430</v>
      </c>
      <c r="G155" s="199" t="s">
        <v>152</v>
      </c>
      <c r="H155" s="200">
        <v>1</v>
      </c>
      <c r="I155" s="201"/>
      <c r="J155" s="202">
        <f t="shared" si="0"/>
        <v>0</v>
      </c>
      <c r="K155" s="203"/>
      <c r="L155" s="35"/>
      <c r="M155" s="204" t="s">
        <v>1</v>
      </c>
      <c r="N155" s="205" t="s">
        <v>43</v>
      </c>
      <c r="O155" s="67"/>
      <c r="P155" s="206">
        <f t="shared" si="1"/>
        <v>0</v>
      </c>
      <c r="Q155" s="206">
        <v>0</v>
      </c>
      <c r="R155" s="206">
        <f t="shared" si="2"/>
        <v>0</v>
      </c>
      <c r="S155" s="206">
        <v>0</v>
      </c>
      <c r="T155" s="206">
        <f t="shared" si="3"/>
        <v>0</v>
      </c>
      <c r="U155" s="207" t="s">
        <v>1</v>
      </c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208" t="s">
        <v>139</v>
      </c>
      <c r="AT155" s="208" t="s">
        <v>141</v>
      </c>
      <c r="AU155" s="208" t="s">
        <v>85</v>
      </c>
      <c r="AY155" s="13" t="s">
        <v>140</v>
      </c>
      <c r="BE155" s="209">
        <f t="shared" si="4"/>
        <v>0</v>
      </c>
      <c r="BF155" s="209">
        <f t="shared" si="5"/>
        <v>0</v>
      </c>
      <c r="BG155" s="209">
        <f t="shared" si="6"/>
        <v>0</v>
      </c>
      <c r="BH155" s="209">
        <f t="shared" si="7"/>
        <v>0</v>
      </c>
      <c r="BI155" s="209">
        <f t="shared" si="8"/>
        <v>0</v>
      </c>
      <c r="BJ155" s="13" t="s">
        <v>85</v>
      </c>
      <c r="BK155" s="209">
        <f t="shared" si="9"/>
        <v>0</v>
      </c>
      <c r="BL155" s="13" t="s">
        <v>139</v>
      </c>
      <c r="BM155" s="208" t="s">
        <v>246</v>
      </c>
    </row>
    <row r="156" spans="1:65" s="2" customFormat="1" ht="44.25" customHeight="1">
      <c r="A156" s="30"/>
      <c r="B156" s="31"/>
      <c r="C156" s="196" t="s">
        <v>247</v>
      </c>
      <c r="D156" s="196" t="s">
        <v>141</v>
      </c>
      <c r="E156" s="197" t="s">
        <v>431</v>
      </c>
      <c r="F156" s="198" t="s">
        <v>432</v>
      </c>
      <c r="G156" s="199" t="s">
        <v>152</v>
      </c>
      <c r="H156" s="200">
        <v>2</v>
      </c>
      <c r="I156" s="201"/>
      <c r="J156" s="202">
        <f t="shared" si="0"/>
        <v>0</v>
      </c>
      <c r="K156" s="203"/>
      <c r="L156" s="35"/>
      <c r="M156" s="204" t="s">
        <v>1</v>
      </c>
      <c r="N156" s="205" t="s">
        <v>43</v>
      </c>
      <c r="O156" s="67"/>
      <c r="P156" s="206">
        <f t="shared" si="1"/>
        <v>0</v>
      </c>
      <c r="Q156" s="206">
        <v>0</v>
      </c>
      <c r="R156" s="206">
        <f t="shared" si="2"/>
        <v>0</v>
      </c>
      <c r="S156" s="206">
        <v>0</v>
      </c>
      <c r="T156" s="206">
        <f t="shared" si="3"/>
        <v>0</v>
      </c>
      <c r="U156" s="207" t="s">
        <v>1</v>
      </c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208" t="s">
        <v>139</v>
      </c>
      <c r="AT156" s="208" t="s">
        <v>141</v>
      </c>
      <c r="AU156" s="208" t="s">
        <v>85</v>
      </c>
      <c r="AY156" s="13" t="s">
        <v>140</v>
      </c>
      <c r="BE156" s="209">
        <f t="shared" si="4"/>
        <v>0</v>
      </c>
      <c r="BF156" s="209">
        <f t="shared" si="5"/>
        <v>0</v>
      </c>
      <c r="BG156" s="209">
        <f t="shared" si="6"/>
        <v>0</v>
      </c>
      <c r="BH156" s="209">
        <f t="shared" si="7"/>
        <v>0</v>
      </c>
      <c r="BI156" s="209">
        <f t="shared" si="8"/>
        <v>0</v>
      </c>
      <c r="BJ156" s="13" t="s">
        <v>85</v>
      </c>
      <c r="BK156" s="209">
        <f t="shared" si="9"/>
        <v>0</v>
      </c>
      <c r="BL156" s="13" t="s">
        <v>139</v>
      </c>
      <c r="BM156" s="208" t="s">
        <v>250</v>
      </c>
    </row>
    <row r="157" spans="1:65" s="2" customFormat="1" ht="44.25" customHeight="1">
      <c r="A157" s="30"/>
      <c r="B157" s="31"/>
      <c r="C157" s="196" t="s">
        <v>202</v>
      </c>
      <c r="D157" s="196" t="s">
        <v>141</v>
      </c>
      <c r="E157" s="197" t="s">
        <v>433</v>
      </c>
      <c r="F157" s="198" t="s">
        <v>434</v>
      </c>
      <c r="G157" s="199" t="s">
        <v>152</v>
      </c>
      <c r="H157" s="200">
        <v>2</v>
      </c>
      <c r="I157" s="201"/>
      <c r="J157" s="202">
        <f t="shared" si="0"/>
        <v>0</v>
      </c>
      <c r="K157" s="203"/>
      <c r="L157" s="35"/>
      <c r="M157" s="204" t="s">
        <v>1</v>
      </c>
      <c r="N157" s="205" t="s">
        <v>43</v>
      </c>
      <c r="O157" s="67"/>
      <c r="P157" s="206">
        <f t="shared" si="1"/>
        <v>0</v>
      </c>
      <c r="Q157" s="206">
        <v>0</v>
      </c>
      <c r="R157" s="206">
        <f t="shared" si="2"/>
        <v>0</v>
      </c>
      <c r="S157" s="206">
        <v>0</v>
      </c>
      <c r="T157" s="206">
        <f t="shared" si="3"/>
        <v>0</v>
      </c>
      <c r="U157" s="207" t="s">
        <v>1</v>
      </c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139</v>
      </c>
      <c r="AT157" s="208" t="s">
        <v>141</v>
      </c>
      <c r="AU157" s="208" t="s">
        <v>85</v>
      </c>
      <c r="AY157" s="13" t="s">
        <v>140</v>
      </c>
      <c r="BE157" s="209">
        <f t="shared" si="4"/>
        <v>0</v>
      </c>
      <c r="BF157" s="209">
        <f t="shared" si="5"/>
        <v>0</v>
      </c>
      <c r="BG157" s="209">
        <f t="shared" si="6"/>
        <v>0</v>
      </c>
      <c r="BH157" s="209">
        <f t="shared" si="7"/>
        <v>0</v>
      </c>
      <c r="BI157" s="209">
        <f t="shared" si="8"/>
        <v>0</v>
      </c>
      <c r="BJ157" s="13" t="s">
        <v>85</v>
      </c>
      <c r="BK157" s="209">
        <f t="shared" si="9"/>
        <v>0</v>
      </c>
      <c r="BL157" s="13" t="s">
        <v>139</v>
      </c>
      <c r="BM157" s="208" t="s">
        <v>253</v>
      </c>
    </row>
    <row r="158" spans="1:65" s="2" customFormat="1" ht="44.25" customHeight="1">
      <c r="A158" s="30"/>
      <c r="B158" s="31"/>
      <c r="C158" s="196" t="s">
        <v>254</v>
      </c>
      <c r="D158" s="196" t="s">
        <v>141</v>
      </c>
      <c r="E158" s="197" t="s">
        <v>435</v>
      </c>
      <c r="F158" s="198" t="s">
        <v>436</v>
      </c>
      <c r="G158" s="199" t="s">
        <v>152</v>
      </c>
      <c r="H158" s="200">
        <v>3</v>
      </c>
      <c r="I158" s="201"/>
      <c r="J158" s="202">
        <f t="shared" si="0"/>
        <v>0</v>
      </c>
      <c r="K158" s="203"/>
      <c r="L158" s="35"/>
      <c r="M158" s="204" t="s">
        <v>1</v>
      </c>
      <c r="N158" s="205" t="s">
        <v>43</v>
      </c>
      <c r="O158" s="67"/>
      <c r="P158" s="206">
        <f t="shared" si="1"/>
        <v>0</v>
      </c>
      <c r="Q158" s="206">
        <v>0</v>
      </c>
      <c r="R158" s="206">
        <f t="shared" si="2"/>
        <v>0</v>
      </c>
      <c r="S158" s="206">
        <v>0</v>
      </c>
      <c r="T158" s="206">
        <f t="shared" si="3"/>
        <v>0</v>
      </c>
      <c r="U158" s="207" t="s">
        <v>1</v>
      </c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208" t="s">
        <v>139</v>
      </c>
      <c r="AT158" s="208" t="s">
        <v>141</v>
      </c>
      <c r="AU158" s="208" t="s">
        <v>85</v>
      </c>
      <c r="AY158" s="13" t="s">
        <v>140</v>
      </c>
      <c r="BE158" s="209">
        <f t="shared" si="4"/>
        <v>0</v>
      </c>
      <c r="BF158" s="209">
        <f t="shared" si="5"/>
        <v>0</v>
      </c>
      <c r="BG158" s="209">
        <f t="shared" si="6"/>
        <v>0</v>
      </c>
      <c r="BH158" s="209">
        <f t="shared" si="7"/>
        <v>0</v>
      </c>
      <c r="BI158" s="209">
        <f t="shared" si="8"/>
        <v>0</v>
      </c>
      <c r="BJ158" s="13" t="s">
        <v>85</v>
      </c>
      <c r="BK158" s="209">
        <f t="shared" si="9"/>
        <v>0</v>
      </c>
      <c r="BL158" s="13" t="s">
        <v>139</v>
      </c>
      <c r="BM158" s="208" t="s">
        <v>257</v>
      </c>
    </row>
    <row r="159" spans="1:65" s="2" customFormat="1" ht="44.25" customHeight="1">
      <c r="A159" s="30"/>
      <c r="B159" s="31"/>
      <c r="C159" s="196" t="s">
        <v>205</v>
      </c>
      <c r="D159" s="196" t="s">
        <v>141</v>
      </c>
      <c r="E159" s="197" t="s">
        <v>437</v>
      </c>
      <c r="F159" s="198" t="s">
        <v>438</v>
      </c>
      <c r="G159" s="199" t="s">
        <v>152</v>
      </c>
      <c r="H159" s="200">
        <v>1</v>
      </c>
      <c r="I159" s="201"/>
      <c r="J159" s="202">
        <f t="shared" ref="J159:J190" si="10">ROUND(I159*H159,2)</f>
        <v>0</v>
      </c>
      <c r="K159" s="203"/>
      <c r="L159" s="35"/>
      <c r="M159" s="204" t="s">
        <v>1</v>
      </c>
      <c r="N159" s="205" t="s">
        <v>43</v>
      </c>
      <c r="O159" s="67"/>
      <c r="P159" s="206">
        <f t="shared" ref="P159:P190" si="11">O159*H159</f>
        <v>0</v>
      </c>
      <c r="Q159" s="206">
        <v>0</v>
      </c>
      <c r="R159" s="206">
        <f t="shared" ref="R159:R190" si="12">Q159*H159</f>
        <v>0</v>
      </c>
      <c r="S159" s="206">
        <v>0</v>
      </c>
      <c r="T159" s="206">
        <f t="shared" ref="T159:T190" si="13">S159*H159</f>
        <v>0</v>
      </c>
      <c r="U159" s="207" t="s">
        <v>1</v>
      </c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8" t="s">
        <v>139</v>
      </c>
      <c r="AT159" s="208" t="s">
        <v>141</v>
      </c>
      <c r="AU159" s="208" t="s">
        <v>85</v>
      </c>
      <c r="AY159" s="13" t="s">
        <v>140</v>
      </c>
      <c r="BE159" s="209">
        <f t="shared" ref="BE159:BE190" si="14">IF(N159="základní",J159,0)</f>
        <v>0</v>
      </c>
      <c r="BF159" s="209">
        <f t="shared" ref="BF159:BF190" si="15">IF(N159="snížená",J159,0)</f>
        <v>0</v>
      </c>
      <c r="BG159" s="209">
        <f t="shared" ref="BG159:BG190" si="16">IF(N159="zákl. přenesená",J159,0)</f>
        <v>0</v>
      </c>
      <c r="BH159" s="209">
        <f t="shared" ref="BH159:BH190" si="17">IF(N159="sníž. přenesená",J159,0)</f>
        <v>0</v>
      </c>
      <c r="BI159" s="209">
        <f t="shared" ref="BI159:BI190" si="18">IF(N159="nulová",J159,0)</f>
        <v>0</v>
      </c>
      <c r="BJ159" s="13" t="s">
        <v>85</v>
      </c>
      <c r="BK159" s="209">
        <f t="shared" ref="BK159:BK190" si="19">ROUND(I159*H159,2)</f>
        <v>0</v>
      </c>
      <c r="BL159" s="13" t="s">
        <v>139</v>
      </c>
      <c r="BM159" s="208" t="s">
        <v>260</v>
      </c>
    </row>
    <row r="160" spans="1:65" s="2" customFormat="1" ht="44.25" customHeight="1">
      <c r="A160" s="30"/>
      <c r="B160" s="31"/>
      <c r="C160" s="196" t="s">
        <v>261</v>
      </c>
      <c r="D160" s="196" t="s">
        <v>141</v>
      </c>
      <c r="E160" s="197" t="s">
        <v>439</v>
      </c>
      <c r="F160" s="198" t="s">
        <v>440</v>
      </c>
      <c r="G160" s="199" t="s">
        <v>152</v>
      </c>
      <c r="H160" s="200">
        <v>2</v>
      </c>
      <c r="I160" s="201"/>
      <c r="J160" s="202">
        <f t="shared" si="10"/>
        <v>0</v>
      </c>
      <c r="K160" s="203"/>
      <c r="L160" s="35"/>
      <c r="M160" s="204" t="s">
        <v>1</v>
      </c>
      <c r="N160" s="205" t="s">
        <v>43</v>
      </c>
      <c r="O160" s="67"/>
      <c r="P160" s="206">
        <f t="shared" si="11"/>
        <v>0</v>
      </c>
      <c r="Q160" s="206">
        <v>0</v>
      </c>
      <c r="R160" s="206">
        <f t="shared" si="12"/>
        <v>0</v>
      </c>
      <c r="S160" s="206">
        <v>0</v>
      </c>
      <c r="T160" s="206">
        <f t="shared" si="13"/>
        <v>0</v>
      </c>
      <c r="U160" s="207" t="s">
        <v>1</v>
      </c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208" t="s">
        <v>139</v>
      </c>
      <c r="AT160" s="208" t="s">
        <v>141</v>
      </c>
      <c r="AU160" s="208" t="s">
        <v>85</v>
      </c>
      <c r="AY160" s="13" t="s">
        <v>140</v>
      </c>
      <c r="BE160" s="209">
        <f t="shared" si="14"/>
        <v>0</v>
      </c>
      <c r="BF160" s="209">
        <f t="shared" si="15"/>
        <v>0</v>
      </c>
      <c r="BG160" s="209">
        <f t="shared" si="16"/>
        <v>0</v>
      </c>
      <c r="BH160" s="209">
        <f t="shared" si="17"/>
        <v>0</v>
      </c>
      <c r="BI160" s="209">
        <f t="shared" si="18"/>
        <v>0</v>
      </c>
      <c r="BJ160" s="13" t="s">
        <v>85</v>
      </c>
      <c r="BK160" s="209">
        <f t="shared" si="19"/>
        <v>0</v>
      </c>
      <c r="BL160" s="13" t="s">
        <v>139</v>
      </c>
      <c r="BM160" s="208" t="s">
        <v>264</v>
      </c>
    </row>
    <row r="161" spans="1:65" s="2" customFormat="1" ht="44.25" customHeight="1">
      <c r="A161" s="30"/>
      <c r="B161" s="31"/>
      <c r="C161" s="196" t="s">
        <v>209</v>
      </c>
      <c r="D161" s="196" t="s">
        <v>141</v>
      </c>
      <c r="E161" s="197" t="s">
        <v>441</v>
      </c>
      <c r="F161" s="198" t="s">
        <v>442</v>
      </c>
      <c r="G161" s="199" t="s">
        <v>152</v>
      </c>
      <c r="H161" s="200">
        <v>1</v>
      </c>
      <c r="I161" s="201"/>
      <c r="J161" s="202">
        <f t="shared" si="10"/>
        <v>0</v>
      </c>
      <c r="K161" s="203"/>
      <c r="L161" s="35"/>
      <c r="M161" s="204" t="s">
        <v>1</v>
      </c>
      <c r="N161" s="205" t="s">
        <v>43</v>
      </c>
      <c r="O161" s="67"/>
      <c r="P161" s="206">
        <f t="shared" si="11"/>
        <v>0</v>
      </c>
      <c r="Q161" s="206">
        <v>0</v>
      </c>
      <c r="R161" s="206">
        <f t="shared" si="12"/>
        <v>0</v>
      </c>
      <c r="S161" s="206">
        <v>0</v>
      </c>
      <c r="T161" s="206">
        <f t="shared" si="13"/>
        <v>0</v>
      </c>
      <c r="U161" s="207" t="s">
        <v>1</v>
      </c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208" t="s">
        <v>139</v>
      </c>
      <c r="AT161" s="208" t="s">
        <v>141</v>
      </c>
      <c r="AU161" s="208" t="s">
        <v>85</v>
      </c>
      <c r="AY161" s="13" t="s">
        <v>140</v>
      </c>
      <c r="BE161" s="209">
        <f t="shared" si="14"/>
        <v>0</v>
      </c>
      <c r="BF161" s="209">
        <f t="shared" si="15"/>
        <v>0</v>
      </c>
      <c r="BG161" s="209">
        <f t="shared" si="16"/>
        <v>0</v>
      </c>
      <c r="BH161" s="209">
        <f t="shared" si="17"/>
        <v>0</v>
      </c>
      <c r="BI161" s="209">
        <f t="shared" si="18"/>
        <v>0</v>
      </c>
      <c r="BJ161" s="13" t="s">
        <v>85</v>
      </c>
      <c r="BK161" s="209">
        <f t="shared" si="19"/>
        <v>0</v>
      </c>
      <c r="BL161" s="13" t="s">
        <v>139</v>
      </c>
      <c r="BM161" s="208" t="s">
        <v>267</v>
      </c>
    </row>
    <row r="162" spans="1:65" s="2" customFormat="1" ht="44.25" customHeight="1">
      <c r="A162" s="30"/>
      <c r="B162" s="31"/>
      <c r="C162" s="196" t="s">
        <v>268</v>
      </c>
      <c r="D162" s="196" t="s">
        <v>141</v>
      </c>
      <c r="E162" s="197" t="s">
        <v>443</v>
      </c>
      <c r="F162" s="198" t="s">
        <v>444</v>
      </c>
      <c r="G162" s="199" t="s">
        <v>152</v>
      </c>
      <c r="H162" s="200">
        <v>3</v>
      </c>
      <c r="I162" s="201"/>
      <c r="J162" s="202">
        <f t="shared" si="10"/>
        <v>0</v>
      </c>
      <c r="K162" s="203"/>
      <c r="L162" s="35"/>
      <c r="M162" s="204" t="s">
        <v>1</v>
      </c>
      <c r="N162" s="205" t="s">
        <v>43</v>
      </c>
      <c r="O162" s="67"/>
      <c r="P162" s="206">
        <f t="shared" si="11"/>
        <v>0</v>
      </c>
      <c r="Q162" s="206">
        <v>0</v>
      </c>
      <c r="R162" s="206">
        <f t="shared" si="12"/>
        <v>0</v>
      </c>
      <c r="S162" s="206">
        <v>0</v>
      </c>
      <c r="T162" s="206">
        <f t="shared" si="13"/>
        <v>0</v>
      </c>
      <c r="U162" s="207" t="s">
        <v>1</v>
      </c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139</v>
      </c>
      <c r="AT162" s="208" t="s">
        <v>141</v>
      </c>
      <c r="AU162" s="208" t="s">
        <v>85</v>
      </c>
      <c r="AY162" s="13" t="s">
        <v>140</v>
      </c>
      <c r="BE162" s="209">
        <f t="shared" si="14"/>
        <v>0</v>
      </c>
      <c r="BF162" s="209">
        <f t="shared" si="15"/>
        <v>0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3" t="s">
        <v>85</v>
      </c>
      <c r="BK162" s="209">
        <f t="shared" si="19"/>
        <v>0</v>
      </c>
      <c r="BL162" s="13" t="s">
        <v>139</v>
      </c>
      <c r="BM162" s="208" t="s">
        <v>271</v>
      </c>
    </row>
    <row r="163" spans="1:65" s="2" customFormat="1" ht="44.25" customHeight="1">
      <c r="A163" s="30"/>
      <c r="B163" s="31"/>
      <c r="C163" s="196" t="s">
        <v>212</v>
      </c>
      <c r="D163" s="196" t="s">
        <v>141</v>
      </c>
      <c r="E163" s="197" t="s">
        <v>445</v>
      </c>
      <c r="F163" s="198" t="s">
        <v>446</v>
      </c>
      <c r="G163" s="199" t="s">
        <v>152</v>
      </c>
      <c r="H163" s="200">
        <v>2</v>
      </c>
      <c r="I163" s="201"/>
      <c r="J163" s="202">
        <f t="shared" si="10"/>
        <v>0</v>
      </c>
      <c r="K163" s="203"/>
      <c r="L163" s="35"/>
      <c r="M163" s="204" t="s">
        <v>1</v>
      </c>
      <c r="N163" s="205" t="s">
        <v>43</v>
      </c>
      <c r="O163" s="67"/>
      <c r="P163" s="206">
        <f t="shared" si="11"/>
        <v>0</v>
      </c>
      <c r="Q163" s="206">
        <v>0</v>
      </c>
      <c r="R163" s="206">
        <f t="shared" si="12"/>
        <v>0</v>
      </c>
      <c r="S163" s="206">
        <v>0</v>
      </c>
      <c r="T163" s="206">
        <f t="shared" si="13"/>
        <v>0</v>
      </c>
      <c r="U163" s="207" t="s">
        <v>1</v>
      </c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8" t="s">
        <v>139</v>
      </c>
      <c r="AT163" s="208" t="s">
        <v>141</v>
      </c>
      <c r="AU163" s="208" t="s">
        <v>85</v>
      </c>
      <c r="AY163" s="13" t="s">
        <v>140</v>
      </c>
      <c r="BE163" s="209">
        <f t="shared" si="14"/>
        <v>0</v>
      </c>
      <c r="BF163" s="209">
        <f t="shared" si="15"/>
        <v>0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3" t="s">
        <v>85</v>
      </c>
      <c r="BK163" s="209">
        <f t="shared" si="19"/>
        <v>0</v>
      </c>
      <c r="BL163" s="13" t="s">
        <v>139</v>
      </c>
      <c r="BM163" s="208" t="s">
        <v>274</v>
      </c>
    </row>
    <row r="164" spans="1:65" s="2" customFormat="1" ht="44.25" customHeight="1">
      <c r="A164" s="30"/>
      <c r="B164" s="31"/>
      <c r="C164" s="196" t="s">
        <v>275</v>
      </c>
      <c r="D164" s="196" t="s">
        <v>141</v>
      </c>
      <c r="E164" s="197" t="s">
        <v>447</v>
      </c>
      <c r="F164" s="198" t="s">
        <v>448</v>
      </c>
      <c r="G164" s="199" t="s">
        <v>152</v>
      </c>
      <c r="H164" s="200">
        <v>2</v>
      </c>
      <c r="I164" s="201"/>
      <c r="J164" s="202">
        <f t="shared" si="10"/>
        <v>0</v>
      </c>
      <c r="K164" s="203"/>
      <c r="L164" s="35"/>
      <c r="M164" s="204" t="s">
        <v>1</v>
      </c>
      <c r="N164" s="205" t="s">
        <v>43</v>
      </c>
      <c r="O164" s="67"/>
      <c r="P164" s="206">
        <f t="shared" si="11"/>
        <v>0</v>
      </c>
      <c r="Q164" s="206">
        <v>0</v>
      </c>
      <c r="R164" s="206">
        <f t="shared" si="12"/>
        <v>0</v>
      </c>
      <c r="S164" s="206">
        <v>0</v>
      </c>
      <c r="T164" s="206">
        <f t="shared" si="13"/>
        <v>0</v>
      </c>
      <c r="U164" s="207" t="s">
        <v>1</v>
      </c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139</v>
      </c>
      <c r="AT164" s="208" t="s">
        <v>141</v>
      </c>
      <c r="AU164" s="208" t="s">
        <v>85</v>
      </c>
      <c r="AY164" s="13" t="s">
        <v>140</v>
      </c>
      <c r="BE164" s="209">
        <f t="shared" si="14"/>
        <v>0</v>
      </c>
      <c r="BF164" s="209">
        <f t="shared" si="15"/>
        <v>0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3" t="s">
        <v>85</v>
      </c>
      <c r="BK164" s="209">
        <f t="shared" si="19"/>
        <v>0</v>
      </c>
      <c r="BL164" s="13" t="s">
        <v>139</v>
      </c>
      <c r="BM164" s="208" t="s">
        <v>278</v>
      </c>
    </row>
    <row r="165" spans="1:65" s="2" customFormat="1" ht="44.25" customHeight="1">
      <c r="A165" s="30"/>
      <c r="B165" s="31"/>
      <c r="C165" s="196" t="s">
        <v>215</v>
      </c>
      <c r="D165" s="196" t="s">
        <v>141</v>
      </c>
      <c r="E165" s="197" t="s">
        <v>449</v>
      </c>
      <c r="F165" s="198" t="s">
        <v>450</v>
      </c>
      <c r="G165" s="199" t="s">
        <v>152</v>
      </c>
      <c r="H165" s="200">
        <v>2</v>
      </c>
      <c r="I165" s="201"/>
      <c r="J165" s="202">
        <f t="shared" si="10"/>
        <v>0</v>
      </c>
      <c r="K165" s="203"/>
      <c r="L165" s="35"/>
      <c r="M165" s="204" t="s">
        <v>1</v>
      </c>
      <c r="N165" s="205" t="s">
        <v>43</v>
      </c>
      <c r="O165" s="67"/>
      <c r="P165" s="206">
        <f t="shared" si="11"/>
        <v>0</v>
      </c>
      <c r="Q165" s="206">
        <v>0</v>
      </c>
      <c r="R165" s="206">
        <f t="shared" si="12"/>
        <v>0</v>
      </c>
      <c r="S165" s="206">
        <v>0</v>
      </c>
      <c r="T165" s="206">
        <f t="shared" si="13"/>
        <v>0</v>
      </c>
      <c r="U165" s="207" t="s">
        <v>1</v>
      </c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8" t="s">
        <v>139</v>
      </c>
      <c r="AT165" s="208" t="s">
        <v>141</v>
      </c>
      <c r="AU165" s="208" t="s">
        <v>85</v>
      </c>
      <c r="AY165" s="13" t="s">
        <v>140</v>
      </c>
      <c r="BE165" s="209">
        <f t="shared" si="14"/>
        <v>0</v>
      </c>
      <c r="BF165" s="209">
        <f t="shared" si="15"/>
        <v>0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3" t="s">
        <v>85</v>
      </c>
      <c r="BK165" s="209">
        <f t="shared" si="19"/>
        <v>0</v>
      </c>
      <c r="BL165" s="13" t="s">
        <v>139</v>
      </c>
      <c r="BM165" s="208" t="s">
        <v>281</v>
      </c>
    </row>
    <row r="166" spans="1:65" s="2" customFormat="1" ht="44.25" customHeight="1">
      <c r="A166" s="30"/>
      <c r="B166" s="31"/>
      <c r="C166" s="196" t="s">
        <v>282</v>
      </c>
      <c r="D166" s="196" t="s">
        <v>141</v>
      </c>
      <c r="E166" s="197" t="s">
        <v>451</v>
      </c>
      <c r="F166" s="198" t="s">
        <v>452</v>
      </c>
      <c r="G166" s="199" t="s">
        <v>152</v>
      </c>
      <c r="H166" s="200">
        <v>1</v>
      </c>
      <c r="I166" s="201"/>
      <c r="J166" s="202">
        <f t="shared" si="10"/>
        <v>0</v>
      </c>
      <c r="K166" s="203"/>
      <c r="L166" s="35"/>
      <c r="M166" s="204" t="s">
        <v>1</v>
      </c>
      <c r="N166" s="205" t="s">
        <v>43</v>
      </c>
      <c r="O166" s="67"/>
      <c r="P166" s="206">
        <f t="shared" si="11"/>
        <v>0</v>
      </c>
      <c r="Q166" s="206">
        <v>0</v>
      </c>
      <c r="R166" s="206">
        <f t="shared" si="12"/>
        <v>0</v>
      </c>
      <c r="S166" s="206">
        <v>0</v>
      </c>
      <c r="T166" s="206">
        <f t="shared" si="13"/>
        <v>0</v>
      </c>
      <c r="U166" s="207" t="s">
        <v>1</v>
      </c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208" t="s">
        <v>139</v>
      </c>
      <c r="AT166" s="208" t="s">
        <v>141</v>
      </c>
      <c r="AU166" s="208" t="s">
        <v>85</v>
      </c>
      <c r="AY166" s="13" t="s">
        <v>140</v>
      </c>
      <c r="BE166" s="209">
        <f t="shared" si="14"/>
        <v>0</v>
      </c>
      <c r="BF166" s="209">
        <f t="shared" si="15"/>
        <v>0</v>
      </c>
      <c r="BG166" s="209">
        <f t="shared" si="16"/>
        <v>0</v>
      </c>
      <c r="BH166" s="209">
        <f t="shared" si="17"/>
        <v>0</v>
      </c>
      <c r="BI166" s="209">
        <f t="shared" si="18"/>
        <v>0</v>
      </c>
      <c r="BJ166" s="13" t="s">
        <v>85</v>
      </c>
      <c r="BK166" s="209">
        <f t="shared" si="19"/>
        <v>0</v>
      </c>
      <c r="BL166" s="13" t="s">
        <v>139</v>
      </c>
      <c r="BM166" s="208" t="s">
        <v>285</v>
      </c>
    </row>
    <row r="167" spans="1:65" s="2" customFormat="1" ht="44.25" customHeight="1">
      <c r="A167" s="30"/>
      <c r="B167" s="31"/>
      <c r="C167" s="196" t="s">
        <v>218</v>
      </c>
      <c r="D167" s="196" t="s">
        <v>141</v>
      </c>
      <c r="E167" s="197" t="s">
        <v>453</v>
      </c>
      <c r="F167" s="198" t="s">
        <v>454</v>
      </c>
      <c r="G167" s="199" t="s">
        <v>152</v>
      </c>
      <c r="H167" s="200">
        <v>1</v>
      </c>
      <c r="I167" s="201"/>
      <c r="J167" s="202">
        <f t="shared" si="10"/>
        <v>0</v>
      </c>
      <c r="K167" s="203"/>
      <c r="L167" s="35"/>
      <c r="M167" s="204" t="s">
        <v>1</v>
      </c>
      <c r="N167" s="205" t="s">
        <v>43</v>
      </c>
      <c r="O167" s="67"/>
      <c r="P167" s="206">
        <f t="shared" si="11"/>
        <v>0</v>
      </c>
      <c r="Q167" s="206">
        <v>0</v>
      </c>
      <c r="R167" s="206">
        <f t="shared" si="12"/>
        <v>0</v>
      </c>
      <c r="S167" s="206">
        <v>0</v>
      </c>
      <c r="T167" s="206">
        <f t="shared" si="13"/>
        <v>0</v>
      </c>
      <c r="U167" s="207" t="s">
        <v>1</v>
      </c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208" t="s">
        <v>139</v>
      </c>
      <c r="AT167" s="208" t="s">
        <v>141</v>
      </c>
      <c r="AU167" s="208" t="s">
        <v>85</v>
      </c>
      <c r="AY167" s="13" t="s">
        <v>140</v>
      </c>
      <c r="BE167" s="209">
        <f t="shared" si="14"/>
        <v>0</v>
      </c>
      <c r="BF167" s="209">
        <f t="shared" si="15"/>
        <v>0</v>
      </c>
      <c r="BG167" s="209">
        <f t="shared" si="16"/>
        <v>0</v>
      </c>
      <c r="BH167" s="209">
        <f t="shared" si="17"/>
        <v>0</v>
      </c>
      <c r="BI167" s="209">
        <f t="shared" si="18"/>
        <v>0</v>
      </c>
      <c r="BJ167" s="13" t="s">
        <v>85</v>
      </c>
      <c r="BK167" s="209">
        <f t="shared" si="19"/>
        <v>0</v>
      </c>
      <c r="BL167" s="13" t="s">
        <v>139</v>
      </c>
      <c r="BM167" s="208" t="s">
        <v>288</v>
      </c>
    </row>
    <row r="168" spans="1:65" s="2" customFormat="1" ht="44.25" customHeight="1">
      <c r="A168" s="30"/>
      <c r="B168" s="31"/>
      <c r="C168" s="196" t="s">
        <v>289</v>
      </c>
      <c r="D168" s="196" t="s">
        <v>141</v>
      </c>
      <c r="E168" s="197" t="s">
        <v>455</v>
      </c>
      <c r="F168" s="198" t="s">
        <v>456</v>
      </c>
      <c r="G168" s="199" t="s">
        <v>152</v>
      </c>
      <c r="H168" s="200">
        <v>2</v>
      </c>
      <c r="I168" s="201"/>
      <c r="J168" s="202">
        <f t="shared" si="10"/>
        <v>0</v>
      </c>
      <c r="K168" s="203"/>
      <c r="L168" s="35"/>
      <c r="M168" s="204" t="s">
        <v>1</v>
      </c>
      <c r="N168" s="205" t="s">
        <v>43</v>
      </c>
      <c r="O168" s="67"/>
      <c r="P168" s="206">
        <f t="shared" si="11"/>
        <v>0</v>
      </c>
      <c r="Q168" s="206">
        <v>0</v>
      </c>
      <c r="R168" s="206">
        <f t="shared" si="12"/>
        <v>0</v>
      </c>
      <c r="S168" s="206">
        <v>0</v>
      </c>
      <c r="T168" s="206">
        <f t="shared" si="13"/>
        <v>0</v>
      </c>
      <c r="U168" s="207" t="s">
        <v>1</v>
      </c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208" t="s">
        <v>139</v>
      </c>
      <c r="AT168" s="208" t="s">
        <v>141</v>
      </c>
      <c r="AU168" s="208" t="s">
        <v>85</v>
      </c>
      <c r="AY168" s="13" t="s">
        <v>140</v>
      </c>
      <c r="BE168" s="209">
        <f t="shared" si="14"/>
        <v>0</v>
      </c>
      <c r="BF168" s="209">
        <f t="shared" si="15"/>
        <v>0</v>
      </c>
      <c r="BG168" s="209">
        <f t="shared" si="16"/>
        <v>0</v>
      </c>
      <c r="BH168" s="209">
        <f t="shared" si="17"/>
        <v>0</v>
      </c>
      <c r="BI168" s="209">
        <f t="shared" si="18"/>
        <v>0</v>
      </c>
      <c r="BJ168" s="13" t="s">
        <v>85</v>
      </c>
      <c r="BK168" s="209">
        <f t="shared" si="19"/>
        <v>0</v>
      </c>
      <c r="BL168" s="13" t="s">
        <v>139</v>
      </c>
      <c r="BM168" s="208" t="s">
        <v>292</v>
      </c>
    </row>
    <row r="169" spans="1:65" s="2" customFormat="1" ht="44.25" customHeight="1">
      <c r="A169" s="30"/>
      <c r="B169" s="31"/>
      <c r="C169" s="196" t="s">
        <v>222</v>
      </c>
      <c r="D169" s="196" t="s">
        <v>141</v>
      </c>
      <c r="E169" s="197" t="s">
        <v>457</v>
      </c>
      <c r="F169" s="198" t="s">
        <v>458</v>
      </c>
      <c r="G169" s="199" t="s">
        <v>152</v>
      </c>
      <c r="H169" s="200">
        <v>2</v>
      </c>
      <c r="I169" s="201"/>
      <c r="J169" s="202">
        <f t="shared" si="10"/>
        <v>0</v>
      </c>
      <c r="K169" s="203"/>
      <c r="L169" s="35"/>
      <c r="M169" s="204" t="s">
        <v>1</v>
      </c>
      <c r="N169" s="205" t="s">
        <v>43</v>
      </c>
      <c r="O169" s="67"/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6">
        <f t="shared" si="13"/>
        <v>0</v>
      </c>
      <c r="U169" s="207" t="s">
        <v>1</v>
      </c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208" t="s">
        <v>139</v>
      </c>
      <c r="AT169" s="208" t="s">
        <v>141</v>
      </c>
      <c r="AU169" s="208" t="s">
        <v>85</v>
      </c>
      <c r="AY169" s="13" t="s">
        <v>140</v>
      </c>
      <c r="BE169" s="209">
        <f t="shared" si="14"/>
        <v>0</v>
      </c>
      <c r="BF169" s="209">
        <f t="shared" si="15"/>
        <v>0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3" t="s">
        <v>85</v>
      </c>
      <c r="BK169" s="209">
        <f t="shared" si="19"/>
        <v>0</v>
      </c>
      <c r="BL169" s="13" t="s">
        <v>139</v>
      </c>
      <c r="BM169" s="208" t="s">
        <v>293</v>
      </c>
    </row>
    <row r="170" spans="1:65" s="2" customFormat="1" ht="44.25" customHeight="1">
      <c r="A170" s="30"/>
      <c r="B170" s="31"/>
      <c r="C170" s="196" t="s">
        <v>294</v>
      </c>
      <c r="D170" s="196" t="s">
        <v>141</v>
      </c>
      <c r="E170" s="197" t="s">
        <v>459</v>
      </c>
      <c r="F170" s="198" t="s">
        <v>460</v>
      </c>
      <c r="G170" s="199" t="s">
        <v>152</v>
      </c>
      <c r="H170" s="200">
        <v>1</v>
      </c>
      <c r="I170" s="201"/>
      <c r="J170" s="202">
        <f t="shared" si="10"/>
        <v>0</v>
      </c>
      <c r="K170" s="203"/>
      <c r="L170" s="35"/>
      <c r="M170" s="204" t="s">
        <v>1</v>
      </c>
      <c r="N170" s="205" t="s">
        <v>43</v>
      </c>
      <c r="O170" s="67"/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6">
        <f t="shared" si="13"/>
        <v>0</v>
      </c>
      <c r="U170" s="207" t="s">
        <v>1</v>
      </c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208" t="s">
        <v>139</v>
      </c>
      <c r="AT170" s="208" t="s">
        <v>141</v>
      </c>
      <c r="AU170" s="208" t="s">
        <v>85</v>
      </c>
      <c r="AY170" s="13" t="s">
        <v>140</v>
      </c>
      <c r="BE170" s="209">
        <f t="shared" si="14"/>
        <v>0</v>
      </c>
      <c r="BF170" s="209">
        <f t="shared" si="15"/>
        <v>0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3" t="s">
        <v>85</v>
      </c>
      <c r="BK170" s="209">
        <f t="shared" si="19"/>
        <v>0</v>
      </c>
      <c r="BL170" s="13" t="s">
        <v>139</v>
      </c>
      <c r="BM170" s="208" t="s">
        <v>297</v>
      </c>
    </row>
    <row r="171" spans="1:65" s="2" customFormat="1" ht="44.25" customHeight="1">
      <c r="A171" s="30"/>
      <c r="B171" s="31"/>
      <c r="C171" s="196" t="s">
        <v>225</v>
      </c>
      <c r="D171" s="196" t="s">
        <v>141</v>
      </c>
      <c r="E171" s="197" t="s">
        <v>461</v>
      </c>
      <c r="F171" s="198" t="s">
        <v>462</v>
      </c>
      <c r="G171" s="199" t="s">
        <v>152</v>
      </c>
      <c r="H171" s="200">
        <v>1</v>
      </c>
      <c r="I171" s="201"/>
      <c r="J171" s="202">
        <f t="shared" si="10"/>
        <v>0</v>
      </c>
      <c r="K171" s="203"/>
      <c r="L171" s="35"/>
      <c r="M171" s="204" t="s">
        <v>1</v>
      </c>
      <c r="N171" s="205" t="s">
        <v>43</v>
      </c>
      <c r="O171" s="67"/>
      <c r="P171" s="206">
        <f t="shared" si="11"/>
        <v>0</v>
      </c>
      <c r="Q171" s="206">
        <v>0</v>
      </c>
      <c r="R171" s="206">
        <f t="shared" si="12"/>
        <v>0</v>
      </c>
      <c r="S171" s="206">
        <v>0</v>
      </c>
      <c r="T171" s="206">
        <f t="shared" si="13"/>
        <v>0</v>
      </c>
      <c r="U171" s="207" t="s">
        <v>1</v>
      </c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208" t="s">
        <v>139</v>
      </c>
      <c r="AT171" s="208" t="s">
        <v>141</v>
      </c>
      <c r="AU171" s="208" t="s">
        <v>85</v>
      </c>
      <c r="AY171" s="13" t="s">
        <v>140</v>
      </c>
      <c r="BE171" s="209">
        <f t="shared" si="14"/>
        <v>0</v>
      </c>
      <c r="BF171" s="209">
        <f t="shared" si="15"/>
        <v>0</v>
      </c>
      <c r="BG171" s="209">
        <f t="shared" si="16"/>
        <v>0</v>
      </c>
      <c r="BH171" s="209">
        <f t="shared" si="17"/>
        <v>0</v>
      </c>
      <c r="BI171" s="209">
        <f t="shared" si="18"/>
        <v>0</v>
      </c>
      <c r="BJ171" s="13" t="s">
        <v>85</v>
      </c>
      <c r="BK171" s="209">
        <f t="shared" si="19"/>
        <v>0</v>
      </c>
      <c r="BL171" s="13" t="s">
        <v>139</v>
      </c>
      <c r="BM171" s="208" t="s">
        <v>300</v>
      </c>
    </row>
    <row r="172" spans="1:65" s="2" customFormat="1" ht="44.25" customHeight="1">
      <c r="A172" s="30"/>
      <c r="B172" s="31"/>
      <c r="C172" s="196" t="s">
        <v>301</v>
      </c>
      <c r="D172" s="196" t="s">
        <v>141</v>
      </c>
      <c r="E172" s="197" t="s">
        <v>463</v>
      </c>
      <c r="F172" s="198" t="s">
        <v>464</v>
      </c>
      <c r="G172" s="199" t="s">
        <v>152</v>
      </c>
      <c r="H172" s="200">
        <v>1</v>
      </c>
      <c r="I172" s="201"/>
      <c r="J172" s="202">
        <f t="shared" si="10"/>
        <v>0</v>
      </c>
      <c r="K172" s="203"/>
      <c r="L172" s="35"/>
      <c r="M172" s="204" t="s">
        <v>1</v>
      </c>
      <c r="N172" s="205" t="s">
        <v>43</v>
      </c>
      <c r="O172" s="67"/>
      <c r="P172" s="206">
        <f t="shared" si="11"/>
        <v>0</v>
      </c>
      <c r="Q172" s="206">
        <v>0</v>
      </c>
      <c r="R172" s="206">
        <f t="shared" si="12"/>
        <v>0</v>
      </c>
      <c r="S172" s="206">
        <v>0</v>
      </c>
      <c r="T172" s="206">
        <f t="shared" si="13"/>
        <v>0</v>
      </c>
      <c r="U172" s="207" t="s">
        <v>1</v>
      </c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208" t="s">
        <v>139</v>
      </c>
      <c r="AT172" s="208" t="s">
        <v>141</v>
      </c>
      <c r="AU172" s="208" t="s">
        <v>85</v>
      </c>
      <c r="AY172" s="13" t="s">
        <v>140</v>
      </c>
      <c r="BE172" s="209">
        <f t="shared" si="14"/>
        <v>0</v>
      </c>
      <c r="BF172" s="209">
        <f t="shared" si="15"/>
        <v>0</v>
      </c>
      <c r="BG172" s="209">
        <f t="shared" si="16"/>
        <v>0</v>
      </c>
      <c r="BH172" s="209">
        <f t="shared" si="17"/>
        <v>0</v>
      </c>
      <c r="BI172" s="209">
        <f t="shared" si="18"/>
        <v>0</v>
      </c>
      <c r="BJ172" s="13" t="s">
        <v>85</v>
      </c>
      <c r="BK172" s="209">
        <f t="shared" si="19"/>
        <v>0</v>
      </c>
      <c r="BL172" s="13" t="s">
        <v>139</v>
      </c>
      <c r="BM172" s="208" t="s">
        <v>304</v>
      </c>
    </row>
    <row r="173" spans="1:65" s="2" customFormat="1" ht="44.25" customHeight="1">
      <c r="A173" s="30"/>
      <c r="B173" s="31"/>
      <c r="C173" s="196" t="s">
        <v>229</v>
      </c>
      <c r="D173" s="196" t="s">
        <v>141</v>
      </c>
      <c r="E173" s="197" t="s">
        <v>465</v>
      </c>
      <c r="F173" s="198" t="s">
        <v>466</v>
      </c>
      <c r="G173" s="199" t="s">
        <v>152</v>
      </c>
      <c r="H173" s="200">
        <v>1</v>
      </c>
      <c r="I173" s="201"/>
      <c r="J173" s="202">
        <f t="shared" si="10"/>
        <v>0</v>
      </c>
      <c r="K173" s="203"/>
      <c r="L173" s="35"/>
      <c r="M173" s="204" t="s">
        <v>1</v>
      </c>
      <c r="N173" s="205" t="s">
        <v>43</v>
      </c>
      <c r="O173" s="67"/>
      <c r="P173" s="206">
        <f t="shared" si="11"/>
        <v>0</v>
      </c>
      <c r="Q173" s="206">
        <v>0</v>
      </c>
      <c r="R173" s="206">
        <f t="shared" si="12"/>
        <v>0</v>
      </c>
      <c r="S173" s="206">
        <v>0</v>
      </c>
      <c r="T173" s="206">
        <f t="shared" si="13"/>
        <v>0</v>
      </c>
      <c r="U173" s="207" t="s">
        <v>1</v>
      </c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208" t="s">
        <v>139</v>
      </c>
      <c r="AT173" s="208" t="s">
        <v>141</v>
      </c>
      <c r="AU173" s="208" t="s">
        <v>85</v>
      </c>
      <c r="AY173" s="13" t="s">
        <v>140</v>
      </c>
      <c r="BE173" s="209">
        <f t="shared" si="14"/>
        <v>0</v>
      </c>
      <c r="BF173" s="209">
        <f t="shared" si="15"/>
        <v>0</v>
      </c>
      <c r="BG173" s="209">
        <f t="shared" si="16"/>
        <v>0</v>
      </c>
      <c r="BH173" s="209">
        <f t="shared" si="17"/>
        <v>0</v>
      </c>
      <c r="BI173" s="209">
        <f t="shared" si="18"/>
        <v>0</v>
      </c>
      <c r="BJ173" s="13" t="s">
        <v>85</v>
      </c>
      <c r="BK173" s="209">
        <f t="shared" si="19"/>
        <v>0</v>
      </c>
      <c r="BL173" s="13" t="s">
        <v>139</v>
      </c>
      <c r="BM173" s="208" t="s">
        <v>307</v>
      </c>
    </row>
    <row r="174" spans="1:65" s="2" customFormat="1" ht="44.25" customHeight="1">
      <c r="A174" s="30"/>
      <c r="B174" s="31"/>
      <c r="C174" s="196" t="s">
        <v>308</v>
      </c>
      <c r="D174" s="196" t="s">
        <v>141</v>
      </c>
      <c r="E174" s="197" t="s">
        <v>467</v>
      </c>
      <c r="F174" s="198" t="s">
        <v>468</v>
      </c>
      <c r="G174" s="199" t="s">
        <v>152</v>
      </c>
      <c r="H174" s="200">
        <v>1</v>
      </c>
      <c r="I174" s="201"/>
      <c r="J174" s="202">
        <f t="shared" si="10"/>
        <v>0</v>
      </c>
      <c r="K174" s="203"/>
      <c r="L174" s="35"/>
      <c r="M174" s="204" t="s">
        <v>1</v>
      </c>
      <c r="N174" s="205" t="s">
        <v>43</v>
      </c>
      <c r="O174" s="67"/>
      <c r="P174" s="206">
        <f t="shared" si="11"/>
        <v>0</v>
      </c>
      <c r="Q174" s="206">
        <v>0</v>
      </c>
      <c r="R174" s="206">
        <f t="shared" si="12"/>
        <v>0</v>
      </c>
      <c r="S174" s="206">
        <v>0</v>
      </c>
      <c r="T174" s="206">
        <f t="shared" si="13"/>
        <v>0</v>
      </c>
      <c r="U174" s="207" t="s">
        <v>1</v>
      </c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208" t="s">
        <v>139</v>
      </c>
      <c r="AT174" s="208" t="s">
        <v>141</v>
      </c>
      <c r="AU174" s="208" t="s">
        <v>85</v>
      </c>
      <c r="AY174" s="13" t="s">
        <v>140</v>
      </c>
      <c r="BE174" s="209">
        <f t="shared" si="14"/>
        <v>0</v>
      </c>
      <c r="BF174" s="209">
        <f t="shared" si="15"/>
        <v>0</v>
      </c>
      <c r="BG174" s="209">
        <f t="shared" si="16"/>
        <v>0</v>
      </c>
      <c r="BH174" s="209">
        <f t="shared" si="17"/>
        <v>0</v>
      </c>
      <c r="BI174" s="209">
        <f t="shared" si="18"/>
        <v>0</v>
      </c>
      <c r="BJ174" s="13" t="s">
        <v>85</v>
      </c>
      <c r="BK174" s="209">
        <f t="shared" si="19"/>
        <v>0</v>
      </c>
      <c r="BL174" s="13" t="s">
        <v>139</v>
      </c>
      <c r="BM174" s="208" t="s">
        <v>311</v>
      </c>
    </row>
    <row r="175" spans="1:65" s="2" customFormat="1" ht="44.25" customHeight="1">
      <c r="A175" s="30"/>
      <c r="B175" s="31"/>
      <c r="C175" s="196" t="s">
        <v>232</v>
      </c>
      <c r="D175" s="196" t="s">
        <v>141</v>
      </c>
      <c r="E175" s="197" t="s">
        <v>469</v>
      </c>
      <c r="F175" s="198" t="s">
        <v>470</v>
      </c>
      <c r="G175" s="199" t="s">
        <v>152</v>
      </c>
      <c r="H175" s="200">
        <v>2</v>
      </c>
      <c r="I175" s="201"/>
      <c r="J175" s="202">
        <f t="shared" si="10"/>
        <v>0</v>
      </c>
      <c r="K175" s="203"/>
      <c r="L175" s="35"/>
      <c r="M175" s="204" t="s">
        <v>1</v>
      </c>
      <c r="N175" s="205" t="s">
        <v>43</v>
      </c>
      <c r="O175" s="67"/>
      <c r="P175" s="206">
        <f t="shared" si="11"/>
        <v>0</v>
      </c>
      <c r="Q175" s="206">
        <v>0</v>
      </c>
      <c r="R175" s="206">
        <f t="shared" si="12"/>
        <v>0</v>
      </c>
      <c r="S175" s="206">
        <v>0</v>
      </c>
      <c r="T175" s="206">
        <f t="shared" si="13"/>
        <v>0</v>
      </c>
      <c r="U175" s="207" t="s">
        <v>1</v>
      </c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208" t="s">
        <v>139</v>
      </c>
      <c r="AT175" s="208" t="s">
        <v>141</v>
      </c>
      <c r="AU175" s="208" t="s">
        <v>85</v>
      </c>
      <c r="AY175" s="13" t="s">
        <v>140</v>
      </c>
      <c r="BE175" s="209">
        <f t="shared" si="14"/>
        <v>0</v>
      </c>
      <c r="BF175" s="209">
        <f t="shared" si="15"/>
        <v>0</v>
      </c>
      <c r="BG175" s="209">
        <f t="shared" si="16"/>
        <v>0</v>
      </c>
      <c r="BH175" s="209">
        <f t="shared" si="17"/>
        <v>0</v>
      </c>
      <c r="BI175" s="209">
        <f t="shared" si="18"/>
        <v>0</v>
      </c>
      <c r="BJ175" s="13" t="s">
        <v>85</v>
      </c>
      <c r="BK175" s="209">
        <f t="shared" si="19"/>
        <v>0</v>
      </c>
      <c r="BL175" s="13" t="s">
        <v>139</v>
      </c>
      <c r="BM175" s="208" t="s">
        <v>314</v>
      </c>
    </row>
    <row r="176" spans="1:65" s="2" customFormat="1" ht="44.25" customHeight="1">
      <c r="A176" s="30"/>
      <c r="B176" s="31"/>
      <c r="C176" s="196" t="s">
        <v>315</v>
      </c>
      <c r="D176" s="196" t="s">
        <v>141</v>
      </c>
      <c r="E176" s="197" t="s">
        <v>471</v>
      </c>
      <c r="F176" s="198" t="s">
        <v>472</v>
      </c>
      <c r="G176" s="199" t="s">
        <v>152</v>
      </c>
      <c r="H176" s="200">
        <v>1</v>
      </c>
      <c r="I176" s="201"/>
      <c r="J176" s="202">
        <f t="shared" si="10"/>
        <v>0</v>
      </c>
      <c r="K176" s="203"/>
      <c r="L176" s="35"/>
      <c r="M176" s="204" t="s">
        <v>1</v>
      </c>
      <c r="N176" s="205" t="s">
        <v>43</v>
      </c>
      <c r="O176" s="67"/>
      <c r="P176" s="206">
        <f t="shared" si="11"/>
        <v>0</v>
      </c>
      <c r="Q176" s="206">
        <v>0</v>
      </c>
      <c r="R176" s="206">
        <f t="shared" si="12"/>
        <v>0</v>
      </c>
      <c r="S176" s="206">
        <v>0</v>
      </c>
      <c r="T176" s="206">
        <f t="shared" si="13"/>
        <v>0</v>
      </c>
      <c r="U176" s="207" t="s">
        <v>1</v>
      </c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208" t="s">
        <v>139</v>
      </c>
      <c r="AT176" s="208" t="s">
        <v>141</v>
      </c>
      <c r="AU176" s="208" t="s">
        <v>85</v>
      </c>
      <c r="AY176" s="13" t="s">
        <v>140</v>
      </c>
      <c r="BE176" s="209">
        <f t="shared" si="14"/>
        <v>0</v>
      </c>
      <c r="BF176" s="209">
        <f t="shared" si="15"/>
        <v>0</v>
      </c>
      <c r="BG176" s="209">
        <f t="shared" si="16"/>
        <v>0</v>
      </c>
      <c r="BH176" s="209">
        <f t="shared" si="17"/>
        <v>0</v>
      </c>
      <c r="BI176" s="209">
        <f t="shared" si="18"/>
        <v>0</v>
      </c>
      <c r="BJ176" s="13" t="s">
        <v>85</v>
      </c>
      <c r="BK176" s="209">
        <f t="shared" si="19"/>
        <v>0</v>
      </c>
      <c r="BL176" s="13" t="s">
        <v>139</v>
      </c>
      <c r="BM176" s="208" t="s">
        <v>318</v>
      </c>
    </row>
    <row r="177" spans="1:65" s="2" customFormat="1" ht="44.25" customHeight="1">
      <c r="A177" s="30"/>
      <c r="B177" s="31"/>
      <c r="C177" s="196" t="s">
        <v>236</v>
      </c>
      <c r="D177" s="196" t="s">
        <v>141</v>
      </c>
      <c r="E177" s="197" t="s">
        <v>473</v>
      </c>
      <c r="F177" s="198" t="s">
        <v>474</v>
      </c>
      <c r="G177" s="199" t="s">
        <v>152</v>
      </c>
      <c r="H177" s="200">
        <v>1</v>
      </c>
      <c r="I177" s="201"/>
      <c r="J177" s="202">
        <f t="shared" si="10"/>
        <v>0</v>
      </c>
      <c r="K177" s="203"/>
      <c r="L177" s="35"/>
      <c r="M177" s="204" t="s">
        <v>1</v>
      </c>
      <c r="N177" s="205" t="s">
        <v>43</v>
      </c>
      <c r="O177" s="67"/>
      <c r="P177" s="206">
        <f t="shared" si="11"/>
        <v>0</v>
      </c>
      <c r="Q177" s="206">
        <v>0</v>
      </c>
      <c r="R177" s="206">
        <f t="shared" si="12"/>
        <v>0</v>
      </c>
      <c r="S177" s="206">
        <v>0</v>
      </c>
      <c r="T177" s="206">
        <f t="shared" si="13"/>
        <v>0</v>
      </c>
      <c r="U177" s="207" t="s">
        <v>1</v>
      </c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208" t="s">
        <v>139</v>
      </c>
      <c r="AT177" s="208" t="s">
        <v>141</v>
      </c>
      <c r="AU177" s="208" t="s">
        <v>85</v>
      </c>
      <c r="AY177" s="13" t="s">
        <v>140</v>
      </c>
      <c r="BE177" s="209">
        <f t="shared" si="14"/>
        <v>0</v>
      </c>
      <c r="BF177" s="209">
        <f t="shared" si="15"/>
        <v>0</v>
      </c>
      <c r="BG177" s="209">
        <f t="shared" si="16"/>
        <v>0</v>
      </c>
      <c r="BH177" s="209">
        <f t="shared" si="17"/>
        <v>0</v>
      </c>
      <c r="BI177" s="209">
        <f t="shared" si="18"/>
        <v>0</v>
      </c>
      <c r="BJ177" s="13" t="s">
        <v>85</v>
      </c>
      <c r="BK177" s="209">
        <f t="shared" si="19"/>
        <v>0</v>
      </c>
      <c r="BL177" s="13" t="s">
        <v>139</v>
      </c>
      <c r="BM177" s="208" t="s">
        <v>321</v>
      </c>
    </row>
    <row r="178" spans="1:65" s="2" customFormat="1" ht="44.25" customHeight="1">
      <c r="A178" s="30"/>
      <c r="B178" s="31"/>
      <c r="C178" s="196" t="s">
        <v>322</v>
      </c>
      <c r="D178" s="196" t="s">
        <v>141</v>
      </c>
      <c r="E178" s="197" t="s">
        <v>475</v>
      </c>
      <c r="F178" s="198" t="s">
        <v>476</v>
      </c>
      <c r="G178" s="199" t="s">
        <v>152</v>
      </c>
      <c r="H178" s="200">
        <v>2</v>
      </c>
      <c r="I178" s="201"/>
      <c r="J178" s="202">
        <f t="shared" si="10"/>
        <v>0</v>
      </c>
      <c r="K178" s="203"/>
      <c r="L178" s="35"/>
      <c r="M178" s="204" t="s">
        <v>1</v>
      </c>
      <c r="N178" s="205" t="s">
        <v>43</v>
      </c>
      <c r="O178" s="67"/>
      <c r="P178" s="206">
        <f t="shared" si="11"/>
        <v>0</v>
      </c>
      <c r="Q178" s="206">
        <v>0</v>
      </c>
      <c r="R178" s="206">
        <f t="shared" si="12"/>
        <v>0</v>
      </c>
      <c r="S178" s="206">
        <v>0</v>
      </c>
      <c r="T178" s="206">
        <f t="shared" si="13"/>
        <v>0</v>
      </c>
      <c r="U178" s="207" t="s">
        <v>1</v>
      </c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208" t="s">
        <v>139</v>
      </c>
      <c r="AT178" s="208" t="s">
        <v>141</v>
      </c>
      <c r="AU178" s="208" t="s">
        <v>85</v>
      </c>
      <c r="AY178" s="13" t="s">
        <v>140</v>
      </c>
      <c r="BE178" s="209">
        <f t="shared" si="14"/>
        <v>0</v>
      </c>
      <c r="BF178" s="209">
        <f t="shared" si="15"/>
        <v>0</v>
      </c>
      <c r="BG178" s="209">
        <f t="shared" si="16"/>
        <v>0</v>
      </c>
      <c r="BH178" s="209">
        <f t="shared" si="17"/>
        <v>0</v>
      </c>
      <c r="BI178" s="209">
        <f t="shared" si="18"/>
        <v>0</v>
      </c>
      <c r="BJ178" s="13" t="s">
        <v>85</v>
      </c>
      <c r="BK178" s="209">
        <f t="shared" si="19"/>
        <v>0</v>
      </c>
      <c r="BL178" s="13" t="s">
        <v>139</v>
      </c>
      <c r="BM178" s="208" t="s">
        <v>325</v>
      </c>
    </row>
    <row r="179" spans="1:65" s="2" customFormat="1" ht="44.25" customHeight="1">
      <c r="A179" s="30"/>
      <c r="B179" s="31"/>
      <c r="C179" s="196" t="s">
        <v>239</v>
      </c>
      <c r="D179" s="196" t="s">
        <v>141</v>
      </c>
      <c r="E179" s="197" t="s">
        <v>477</v>
      </c>
      <c r="F179" s="198" t="s">
        <v>478</v>
      </c>
      <c r="G179" s="199" t="s">
        <v>152</v>
      </c>
      <c r="H179" s="200">
        <v>1</v>
      </c>
      <c r="I179" s="201"/>
      <c r="J179" s="202">
        <f t="shared" si="10"/>
        <v>0</v>
      </c>
      <c r="K179" s="203"/>
      <c r="L179" s="35"/>
      <c r="M179" s="204" t="s">
        <v>1</v>
      </c>
      <c r="N179" s="205" t="s">
        <v>43</v>
      </c>
      <c r="O179" s="67"/>
      <c r="P179" s="206">
        <f t="shared" si="11"/>
        <v>0</v>
      </c>
      <c r="Q179" s="206">
        <v>0</v>
      </c>
      <c r="R179" s="206">
        <f t="shared" si="12"/>
        <v>0</v>
      </c>
      <c r="S179" s="206">
        <v>0</v>
      </c>
      <c r="T179" s="206">
        <f t="shared" si="13"/>
        <v>0</v>
      </c>
      <c r="U179" s="207" t="s">
        <v>1</v>
      </c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208" t="s">
        <v>139</v>
      </c>
      <c r="AT179" s="208" t="s">
        <v>141</v>
      </c>
      <c r="AU179" s="208" t="s">
        <v>85</v>
      </c>
      <c r="AY179" s="13" t="s">
        <v>140</v>
      </c>
      <c r="BE179" s="209">
        <f t="shared" si="14"/>
        <v>0</v>
      </c>
      <c r="BF179" s="209">
        <f t="shared" si="15"/>
        <v>0</v>
      </c>
      <c r="BG179" s="209">
        <f t="shared" si="16"/>
        <v>0</v>
      </c>
      <c r="BH179" s="209">
        <f t="shared" si="17"/>
        <v>0</v>
      </c>
      <c r="BI179" s="209">
        <f t="shared" si="18"/>
        <v>0</v>
      </c>
      <c r="BJ179" s="13" t="s">
        <v>85</v>
      </c>
      <c r="BK179" s="209">
        <f t="shared" si="19"/>
        <v>0</v>
      </c>
      <c r="BL179" s="13" t="s">
        <v>139</v>
      </c>
      <c r="BM179" s="208" t="s">
        <v>328</v>
      </c>
    </row>
    <row r="180" spans="1:65" s="2" customFormat="1" ht="44.25" customHeight="1">
      <c r="A180" s="30"/>
      <c r="B180" s="31"/>
      <c r="C180" s="196" t="s">
        <v>329</v>
      </c>
      <c r="D180" s="196" t="s">
        <v>141</v>
      </c>
      <c r="E180" s="197" t="s">
        <v>479</v>
      </c>
      <c r="F180" s="198" t="s">
        <v>480</v>
      </c>
      <c r="G180" s="199" t="s">
        <v>152</v>
      </c>
      <c r="H180" s="200">
        <v>1</v>
      </c>
      <c r="I180" s="201"/>
      <c r="J180" s="202">
        <f t="shared" si="10"/>
        <v>0</v>
      </c>
      <c r="K180" s="203"/>
      <c r="L180" s="35"/>
      <c r="M180" s="204" t="s">
        <v>1</v>
      </c>
      <c r="N180" s="205" t="s">
        <v>43</v>
      </c>
      <c r="O180" s="67"/>
      <c r="P180" s="206">
        <f t="shared" si="11"/>
        <v>0</v>
      </c>
      <c r="Q180" s="206">
        <v>0</v>
      </c>
      <c r="R180" s="206">
        <f t="shared" si="12"/>
        <v>0</v>
      </c>
      <c r="S180" s="206">
        <v>0</v>
      </c>
      <c r="T180" s="206">
        <f t="shared" si="13"/>
        <v>0</v>
      </c>
      <c r="U180" s="207" t="s">
        <v>1</v>
      </c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208" t="s">
        <v>139</v>
      </c>
      <c r="AT180" s="208" t="s">
        <v>141</v>
      </c>
      <c r="AU180" s="208" t="s">
        <v>85</v>
      </c>
      <c r="AY180" s="13" t="s">
        <v>140</v>
      </c>
      <c r="BE180" s="209">
        <f t="shared" si="14"/>
        <v>0</v>
      </c>
      <c r="BF180" s="209">
        <f t="shared" si="15"/>
        <v>0</v>
      </c>
      <c r="BG180" s="209">
        <f t="shared" si="16"/>
        <v>0</v>
      </c>
      <c r="BH180" s="209">
        <f t="shared" si="17"/>
        <v>0</v>
      </c>
      <c r="BI180" s="209">
        <f t="shared" si="18"/>
        <v>0</v>
      </c>
      <c r="BJ180" s="13" t="s">
        <v>85</v>
      </c>
      <c r="BK180" s="209">
        <f t="shared" si="19"/>
        <v>0</v>
      </c>
      <c r="BL180" s="13" t="s">
        <v>139</v>
      </c>
      <c r="BM180" s="208" t="s">
        <v>332</v>
      </c>
    </row>
    <row r="181" spans="1:65" s="2" customFormat="1" ht="44.25" customHeight="1">
      <c r="A181" s="30"/>
      <c r="B181" s="31"/>
      <c r="C181" s="196" t="s">
        <v>243</v>
      </c>
      <c r="D181" s="196" t="s">
        <v>141</v>
      </c>
      <c r="E181" s="197" t="s">
        <v>481</v>
      </c>
      <c r="F181" s="198" t="s">
        <v>482</v>
      </c>
      <c r="G181" s="199" t="s">
        <v>152</v>
      </c>
      <c r="H181" s="200">
        <v>2</v>
      </c>
      <c r="I181" s="201"/>
      <c r="J181" s="202">
        <f t="shared" si="10"/>
        <v>0</v>
      </c>
      <c r="K181" s="203"/>
      <c r="L181" s="35"/>
      <c r="M181" s="204" t="s">
        <v>1</v>
      </c>
      <c r="N181" s="205" t="s">
        <v>43</v>
      </c>
      <c r="O181" s="67"/>
      <c r="P181" s="206">
        <f t="shared" si="11"/>
        <v>0</v>
      </c>
      <c r="Q181" s="206">
        <v>0</v>
      </c>
      <c r="R181" s="206">
        <f t="shared" si="12"/>
        <v>0</v>
      </c>
      <c r="S181" s="206">
        <v>0</v>
      </c>
      <c r="T181" s="206">
        <f t="shared" si="13"/>
        <v>0</v>
      </c>
      <c r="U181" s="207" t="s">
        <v>1</v>
      </c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208" t="s">
        <v>139</v>
      </c>
      <c r="AT181" s="208" t="s">
        <v>141</v>
      </c>
      <c r="AU181" s="208" t="s">
        <v>85</v>
      </c>
      <c r="AY181" s="13" t="s">
        <v>140</v>
      </c>
      <c r="BE181" s="209">
        <f t="shared" si="14"/>
        <v>0</v>
      </c>
      <c r="BF181" s="209">
        <f t="shared" si="15"/>
        <v>0</v>
      </c>
      <c r="BG181" s="209">
        <f t="shared" si="16"/>
        <v>0</v>
      </c>
      <c r="BH181" s="209">
        <f t="shared" si="17"/>
        <v>0</v>
      </c>
      <c r="BI181" s="209">
        <f t="shared" si="18"/>
        <v>0</v>
      </c>
      <c r="BJ181" s="13" t="s">
        <v>85</v>
      </c>
      <c r="BK181" s="209">
        <f t="shared" si="19"/>
        <v>0</v>
      </c>
      <c r="BL181" s="13" t="s">
        <v>139</v>
      </c>
      <c r="BM181" s="208" t="s">
        <v>335</v>
      </c>
    </row>
    <row r="182" spans="1:65" s="2" customFormat="1" ht="44.25" customHeight="1">
      <c r="A182" s="30"/>
      <c r="B182" s="31"/>
      <c r="C182" s="196" t="s">
        <v>336</v>
      </c>
      <c r="D182" s="196" t="s">
        <v>141</v>
      </c>
      <c r="E182" s="197" t="s">
        <v>483</v>
      </c>
      <c r="F182" s="198" t="s">
        <v>484</v>
      </c>
      <c r="G182" s="199" t="s">
        <v>152</v>
      </c>
      <c r="H182" s="200">
        <v>2</v>
      </c>
      <c r="I182" s="201"/>
      <c r="J182" s="202">
        <f t="shared" si="10"/>
        <v>0</v>
      </c>
      <c r="K182" s="203"/>
      <c r="L182" s="35"/>
      <c r="M182" s="204" t="s">
        <v>1</v>
      </c>
      <c r="N182" s="205" t="s">
        <v>43</v>
      </c>
      <c r="O182" s="67"/>
      <c r="P182" s="206">
        <f t="shared" si="11"/>
        <v>0</v>
      </c>
      <c r="Q182" s="206">
        <v>0</v>
      </c>
      <c r="R182" s="206">
        <f t="shared" si="12"/>
        <v>0</v>
      </c>
      <c r="S182" s="206">
        <v>0</v>
      </c>
      <c r="T182" s="206">
        <f t="shared" si="13"/>
        <v>0</v>
      </c>
      <c r="U182" s="207" t="s">
        <v>1</v>
      </c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208" t="s">
        <v>139</v>
      </c>
      <c r="AT182" s="208" t="s">
        <v>141</v>
      </c>
      <c r="AU182" s="208" t="s">
        <v>85</v>
      </c>
      <c r="AY182" s="13" t="s">
        <v>140</v>
      </c>
      <c r="BE182" s="209">
        <f t="shared" si="14"/>
        <v>0</v>
      </c>
      <c r="BF182" s="209">
        <f t="shared" si="15"/>
        <v>0</v>
      </c>
      <c r="BG182" s="209">
        <f t="shared" si="16"/>
        <v>0</v>
      </c>
      <c r="BH182" s="209">
        <f t="shared" si="17"/>
        <v>0</v>
      </c>
      <c r="BI182" s="209">
        <f t="shared" si="18"/>
        <v>0</v>
      </c>
      <c r="BJ182" s="13" t="s">
        <v>85</v>
      </c>
      <c r="BK182" s="209">
        <f t="shared" si="19"/>
        <v>0</v>
      </c>
      <c r="BL182" s="13" t="s">
        <v>139</v>
      </c>
      <c r="BM182" s="208" t="s">
        <v>339</v>
      </c>
    </row>
    <row r="183" spans="1:65" s="2" customFormat="1" ht="44.25" customHeight="1">
      <c r="A183" s="30"/>
      <c r="B183" s="31"/>
      <c r="C183" s="196" t="s">
        <v>246</v>
      </c>
      <c r="D183" s="196" t="s">
        <v>141</v>
      </c>
      <c r="E183" s="197" t="s">
        <v>485</v>
      </c>
      <c r="F183" s="198" t="s">
        <v>486</v>
      </c>
      <c r="G183" s="199" t="s">
        <v>152</v>
      </c>
      <c r="H183" s="200">
        <v>3</v>
      </c>
      <c r="I183" s="201"/>
      <c r="J183" s="202">
        <f t="shared" si="10"/>
        <v>0</v>
      </c>
      <c r="K183" s="203"/>
      <c r="L183" s="35"/>
      <c r="M183" s="204" t="s">
        <v>1</v>
      </c>
      <c r="N183" s="205" t="s">
        <v>43</v>
      </c>
      <c r="O183" s="67"/>
      <c r="P183" s="206">
        <f t="shared" si="11"/>
        <v>0</v>
      </c>
      <c r="Q183" s="206">
        <v>0</v>
      </c>
      <c r="R183" s="206">
        <f t="shared" si="12"/>
        <v>0</v>
      </c>
      <c r="S183" s="206">
        <v>0</v>
      </c>
      <c r="T183" s="206">
        <f t="shared" si="13"/>
        <v>0</v>
      </c>
      <c r="U183" s="207" t="s">
        <v>1</v>
      </c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208" t="s">
        <v>139</v>
      </c>
      <c r="AT183" s="208" t="s">
        <v>141</v>
      </c>
      <c r="AU183" s="208" t="s">
        <v>85</v>
      </c>
      <c r="AY183" s="13" t="s">
        <v>140</v>
      </c>
      <c r="BE183" s="209">
        <f t="shared" si="14"/>
        <v>0</v>
      </c>
      <c r="BF183" s="209">
        <f t="shared" si="15"/>
        <v>0</v>
      </c>
      <c r="BG183" s="209">
        <f t="shared" si="16"/>
        <v>0</v>
      </c>
      <c r="BH183" s="209">
        <f t="shared" si="17"/>
        <v>0</v>
      </c>
      <c r="BI183" s="209">
        <f t="shared" si="18"/>
        <v>0</v>
      </c>
      <c r="BJ183" s="13" t="s">
        <v>85</v>
      </c>
      <c r="BK183" s="209">
        <f t="shared" si="19"/>
        <v>0</v>
      </c>
      <c r="BL183" s="13" t="s">
        <v>139</v>
      </c>
      <c r="BM183" s="208" t="s">
        <v>342</v>
      </c>
    </row>
    <row r="184" spans="1:65" s="2" customFormat="1" ht="44.25" customHeight="1">
      <c r="A184" s="30"/>
      <c r="B184" s="31"/>
      <c r="C184" s="196" t="s">
        <v>343</v>
      </c>
      <c r="D184" s="196" t="s">
        <v>141</v>
      </c>
      <c r="E184" s="197" t="s">
        <v>487</v>
      </c>
      <c r="F184" s="198" t="s">
        <v>488</v>
      </c>
      <c r="G184" s="199" t="s">
        <v>152</v>
      </c>
      <c r="H184" s="200">
        <v>3</v>
      </c>
      <c r="I184" s="201"/>
      <c r="J184" s="202">
        <f t="shared" si="10"/>
        <v>0</v>
      </c>
      <c r="K184" s="203"/>
      <c r="L184" s="35"/>
      <c r="M184" s="204" t="s">
        <v>1</v>
      </c>
      <c r="N184" s="205" t="s">
        <v>43</v>
      </c>
      <c r="O184" s="67"/>
      <c r="P184" s="206">
        <f t="shared" si="11"/>
        <v>0</v>
      </c>
      <c r="Q184" s="206">
        <v>0</v>
      </c>
      <c r="R184" s="206">
        <f t="shared" si="12"/>
        <v>0</v>
      </c>
      <c r="S184" s="206">
        <v>0</v>
      </c>
      <c r="T184" s="206">
        <f t="shared" si="13"/>
        <v>0</v>
      </c>
      <c r="U184" s="207" t="s">
        <v>1</v>
      </c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208" t="s">
        <v>139</v>
      </c>
      <c r="AT184" s="208" t="s">
        <v>141</v>
      </c>
      <c r="AU184" s="208" t="s">
        <v>85</v>
      </c>
      <c r="AY184" s="13" t="s">
        <v>140</v>
      </c>
      <c r="BE184" s="209">
        <f t="shared" si="14"/>
        <v>0</v>
      </c>
      <c r="BF184" s="209">
        <f t="shared" si="15"/>
        <v>0</v>
      </c>
      <c r="BG184" s="209">
        <f t="shared" si="16"/>
        <v>0</v>
      </c>
      <c r="BH184" s="209">
        <f t="shared" si="17"/>
        <v>0</v>
      </c>
      <c r="BI184" s="209">
        <f t="shared" si="18"/>
        <v>0</v>
      </c>
      <c r="BJ184" s="13" t="s">
        <v>85</v>
      </c>
      <c r="BK184" s="209">
        <f t="shared" si="19"/>
        <v>0</v>
      </c>
      <c r="BL184" s="13" t="s">
        <v>139</v>
      </c>
      <c r="BM184" s="208" t="s">
        <v>346</v>
      </c>
    </row>
    <row r="185" spans="1:65" s="2" customFormat="1" ht="44.25" customHeight="1">
      <c r="A185" s="30"/>
      <c r="B185" s="31"/>
      <c r="C185" s="196" t="s">
        <v>250</v>
      </c>
      <c r="D185" s="196" t="s">
        <v>141</v>
      </c>
      <c r="E185" s="197" t="s">
        <v>489</v>
      </c>
      <c r="F185" s="198" t="s">
        <v>490</v>
      </c>
      <c r="G185" s="199" t="s">
        <v>152</v>
      </c>
      <c r="H185" s="200">
        <v>4</v>
      </c>
      <c r="I185" s="201"/>
      <c r="J185" s="202">
        <f t="shared" si="10"/>
        <v>0</v>
      </c>
      <c r="K185" s="203"/>
      <c r="L185" s="35"/>
      <c r="M185" s="204" t="s">
        <v>1</v>
      </c>
      <c r="N185" s="205" t="s">
        <v>43</v>
      </c>
      <c r="O185" s="67"/>
      <c r="P185" s="206">
        <f t="shared" si="11"/>
        <v>0</v>
      </c>
      <c r="Q185" s="206">
        <v>0</v>
      </c>
      <c r="R185" s="206">
        <f t="shared" si="12"/>
        <v>0</v>
      </c>
      <c r="S185" s="206">
        <v>0</v>
      </c>
      <c r="T185" s="206">
        <f t="shared" si="13"/>
        <v>0</v>
      </c>
      <c r="U185" s="207" t="s">
        <v>1</v>
      </c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208" t="s">
        <v>139</v>
      </c>
      <c r="AT185" s="208" t="s">
        <v>141</v>
      </c>
      <c r="AU185" s="208" t="s">
        <v>85</v>
      </c>
      <c r="AY185" s="13" t="s">
        <v>140</v>
      </c>
      <c r="BE185" s="209">
        <f t="shared" si="14"/>
        <v>0</v>
      </c>
      <c r="BF185" s="209">
        <f t="shared" si="15"/>
        <v>0</v>
      </c>
      <c r="BG185" s="209">
        <f t="shared" si="16"/>
        <v>0</v>
      </c>
      <c r="BH185" s="209">
        <f t="shared" si="17"/>
        <v>0</v>
      </c>
      <c r="BI185" s="209">
        <f t="shared" si="18"/>
        <v>0</v>
      </c>
      <c r="BJ185" s="13" t="s">
        <v>85</v>
      </c>
      <c r="BK185" s="209">
        <f t="shared" si="19"/>
        <v>0</v>
      </c>
      <c r="BL185" s="13" t="s">
        <v>139</v>
      </c>
      <c r="BM185" s="208" t="s">
        <v>349</v>
      </c>
    </row>
    <row r="186" spans="1:65" s="2" customFormat="1" ht="44.25" customHeight="1">
      <c r="A186" s="30"/>
      <c r="B186" s="31"/>
      <c r="C186" s="196" t="s">
        <v>350</v>
      </c>
      <c r="D186" s="196" t="s">
        <v>141</v>
      </c>
      <c r="E186" s="197" t="s">
        <v>491</v>
      </c>
      <c r="F186" s="198" t="s">
        <v>492</v>
      </c>
      <c r="G186" s="199" t="s">
        <v>152</v>
      </c>
      <c r="H186" s="200">
        <v>1</v>
      </c>
      <c r="I186" s="201"/>
      <c r="J186" s="202">
        <f t="shared" si="10"/>
        <v>0</v>
      </c>
      <c r="K186" s="203"/>
      <c r="L186" s="35"/>
      <c r="M186" s="204" t="s">
        <v>1</v>
      </c>
      <c r="N186" s="205" t="s">
        <v>43</v>
      </c>
      <c r="O186" s="67"/>
      <c r="P186" s="206">
        <f t="shared" si="11"/>
        <v>0</v>
      </c>
      <c r="Q186" s="206">
        <v>0</v>
      </c>
      <c r="R186" s="206">
        <f t="shared" si="12"/>
        <v>0</v>
      </c>
      <c r="S186" s="206">
        <v>0</v>
      </c>
      <c r="T186" s="206">
        <f t="shared" si="13"/>
        <v>0</v>
      </c>
      <c r="U186" s="207" t="s">
        <v>1</v>
      </c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208" t="s">
        <v>139</v>
      </c>
      <c r="AT186" s="208" t="s">
        <v>141</v>
      </c>
      <c r="AU186" s="208" t="s">
        <v>85</v>
      </c>
      <c r="AY186" s="13" t="s">
        <v>140</v>
      </c>
      <c r="BE186" s="209">
        <f t="shared" si="14"/>
        <v>0</v>
      </c>
      <c r="BF186" s="209">
        <f t="shared" si="15"/>
        <v>0</v>
      </c>
      <c r="BG186" s="209">
        <f t="shared" si="16"/>
        <v>0</v>
      </c>
      <c r="BH186" s="209">
        <f t="shared" si="17"/>
        <v>0</v>
      </c>
      <c r="BI186" s="209">
        <f t="shared" si="18"/>
        <v>0</v>
      </c>
      <c r="BJ186" s="13" t="s">
        <v>85</v>
      </c>
      <c r="BK186" s="209">
        <f t="shared" si="19"/>
        <v>0</v>
      </c>
      <c r="BL186" s="13" t="s">
        <v>139</v>
      </c>
      <c r="BM186" s="208" t="s">
        <v>353</v>
      </c>
    </row>
    <row r="187" spans="1:65" s="2" customFormat="1" ht="44.25" customHeight="1">
      <c r="A187" s="30"/>
      <c r="B187" s="31"/>
      <c r="C187" s="196" t="s">
        <v>253</v>
      </c>
      <c r="D187" s="196" t="s">
        <v>141</v>
      </c>
      <c r="E187" s="197" t="s">
        <v>493</v>
      </c>
      <c r="F187" s="198" t="s">
        <v>494</v>
      </c>
      <c r="G187" s="199" t="s">
        <v>152</v>
      </c>
      <c r="H187" s="200">
        <v>2</v>
      </c>
      <c r="I187" s="201"/>
      <c r="J187" s="202">
        <f t="shared" si="10"/>
        <v>0</v>
      </c>
      <c r="K187" s="203"/>
      <c r="L187" s="35"/>
      <c r="M187" s="204" t="s">
        <v>1</v>
      </c>
      <c r="N187" s="205" t="s">
        <v>43</v>
      </c>
      <c r="O187" s="67"/>
      <c r="P187" s="206">
        <f t="shared" si="11"/>
        <v>0</v>
      </c>
      <c r="Q187" s="206">
        <v>0</v>
      </c>
      <c r="R187" s="206">
        <f t="shared" si="12"/>
        <v>0</v>
      </c>
      <c r="S187" s="206">
        <v>0</v>
      </c>
      <c r="T187" s="206">
        <f t="shared" si="13"/>
        <v>0</v>
      </c>
      <c r="U187" s="207" t="s">
        <v>1</v>
      </c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208" t="s">
        <v>139</v>
      </c>
      <c r="AT187" s="208" t="s">
        <v>141</v>
      </c>
      <c r="AU187" s="208" t="s">
        <v>85</v>
      </c>
      <c r="AY187" s="13" t="s">
        <v>140</v>
      </c>
      <c r="BE187" s="209">
        <f t="shared" si="14"/>
        <v>0</v>
      </c>
      <c r="BF187" s="209">
        <f t="shared" si="15"/>
        <v>0</v>
      </c>
      <c r="BG187" s="209">
        <f t="shared" si="16"/>
        <v>0</v>
      </c>
      <c r="BH187" s="209">
        <f t="shared" si="17"/>
        <v>0</v>
      </c>
      <c r="BI187" s="209">
        <f t="shared" si="18"/>
        <v>0</v>
      </c>
      <c r="BJ187" s="13" t="s">
        <v>85</v>
      </c>
      <c r="BK187" s="209">
        <f t="shared" si="19"/>
        <v>0</v>
      </c>
      <c r="BL187" s="13" t="s">
        <v>139</v>
      </c>
      <c r="BM187" s="208" t="s">
        <v>356</v>
      </c>
    </row>
    <row r="188" spans="1:65" s="2" customFormat="1" ht="44.25" customHeight="1">
      <c r="A188" s="30"/>
      <c r="B188" s="31"/>
      <c r="C188" s="196" t="s">
        <v>357</v>
      </c>
      <c r="D188" s="196" t="s">
        <v>141</v>
      </c>
      <c r="E188" s="197" t="s">
        <v>495</v>
      </c>
      <c r="F188" s="198" t="s">
        <v>496</v>
      </c>
      <c r="G188" s="199" t="s">
        <v>152</v>
      </c>
      <c r="H188" s="200">
        <v>1</v>
      </c>
      <c r="I188" s="201"/>
      <c r="J188" s="202">
        <f t="shared" si="10"/>
        <v>0</v>
      </c>
      <c r="K188" s="203"/>
      <c r="L188" s="35"/>
      <c r="M188" s="204" t="s">
        <v>1</v>
      </c>
      <c r="N188" s="205" t="s">
        <v>43</v>
      </c>
      <c r="O188" s="67"/>
      <c r="P188" s="206">
        <f t="shared" si="11"/>
        <v>0</v>
      </c>
      <c r="Q188" s="206">
        <v>0</v>
      </c>
      <c r="R188" s="206">
        <f t="shared" si="12"/>
        <v>0</v>
      </c>
      <c r="S188" s="206">
        <v>0</v>
      </c>
      <c r="T188" s="206">
        <f t="shared" si="13"/>
        <v>0</v>
      </c>
      <c r="U188" s="207" t="s">
        <v>1</v>
      </c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208" t="s">
        <v>139</v>
      </c>
      <c r="AT188" s="208" t="s">
        <v>141</v>
      </c>
      <c r="AU188" s="208" t="s">
        <v>85</v>
      </c>
      <c r="AY188" s="13" t="s">
        <v>140</v>
      </c>
      <c r="BE188" s="209">
        <f t="shared" si="14"/>
        <v>0</v>
      </c>
      <c r="BF188" s="209">
        <f t="shared" si="15"/>
        <v>0</v>
      </c>
      <c r="BG188" s="209">
        <f t="shared" si="16"/>
        <v>0</v>
      </c>
      <c r="BH188" s="209">
        <f t="shared" si="17"/>
        <v>0</v>
      </c>
      <c r="BI188" s="209">
        <f t="shared" si="18"/>
        <v>0</v>
      </c>
      <c r="BJ188" s="13" t="s">
        <v>85</v>
      </c>
      <c r="BK188" s="209">
        <f t="shared" si="19"/>
        <v>0</v>
      </c>
      <c r="BL188" s="13" t="s">
        <v>139</v>
      </c>
      <c r="BM188" s="208" t="s">
        <v>360</v>
      </c>
    </row>
    <row r="189" spans="1:65" s="2" customFormat="1" ht="44.25" customHeight="1">
      <c r="A189" s="30"/>
      <c r="B189" s="31"/>
      <c r="C189" s="196" t="s">
        <v>257</v>
      </c>
      <c r="D189" s="196" t="s">
        <v>141</v>
      </c>
      <c r="E189" s="197" t="s">
        <v>497</v>
      </c>
      <c r="F189" s="198" t="s">
        <v>498</v>
      </c>
      <c r="G189" s="199" t="s">
        <v>152</v>
      </c>
      <c r="H189" s="200">
        <v>2</v>
      </c>
      <c r="I189" s="201"/>
      <c r="J189" s="202">
        <f t="shared" si="10"/>
        <v>0</v>
      </c>
      <c r="K189" s="203"/>
      <c r="L189" s="35"/>
      <c r="M189" s="204" t="s">
        <v>1</v>
      </c>
      <c r="N189" s="205" t="s">
        <v>43</v>
      </c>
      <c r="O189" s="67"/>
      <c r="P189" s="206">
        <f t="shared" si="11"/>
        <v>0</v>
      </c>
      <c r="Q189" s="206">
        <v>0</v>
      </c>
      <c r="R189" s="206">
        <f t="shared" si="12"/>
        <v>0</v>
      </c>
      <c r="S189" s="206">
        <v>0</v>
      </c>
      <c r="T189" s="206">
        <f t="shared" si="13"/>
        <v>0</v>
      </c>
      <c r="U189" s="207" t="s">
        <v>1</v>
      </c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208" t="s">
        <v>139</v>
      </c>
      <c r="AT189" s="208" t="s">
        <v>141</v>
      </c>
      <c r="AU189" s="208" t="s">
        <v>85</v>
      </c>
      <c r="AY189" s="13" t="s">
        <v>140</v>
      </c>
      <c r="BE189" s="209">
        <f t="shared" si="14"/>
        <v>0</v>
      </c>
      <c r="BF189" s="209">
        <f t="shared" si="15"/>
        <v>0</v>
      </c>
      <c r="BG189" s="209">
        <f t="shared" si="16"/>
        <v>0</v>
      </c>
      <c r="BH189" s="209">
        <f t="shared" si="17"/>
        <v>0</v>
      </c>
      <c r="BI189" s="209">
        <f t="shared" si="18"/>
        <v>0</v>
      </c>
      <c r="BJ189" s="13" t="s">
        <v>85</v>
      </c>
      <c r="BK189" s="209">
        <f t="shared" si="19"/>
        <v>0</v>
      </c>
      <c r="BL189" s="13" t="s">
        <v>139</v>
      </c>
      <c r="BM189" s="208" t="s">
        <v>363</v>
      </c>
    </row>
    <row r="190" spans="1:65" s="2" customFormat="1" ht="44.25" customHeight="1">
      <c r="A190" s="30"/>
      <c r="B190" s="31"/>
      <c r="C190" s="196" t="s">
        <v>364</v>
      </c>
      <c r="D190" s="196" t="s">
        <v>141</v>
      </c>
      <c r="E190" s="197" t="s">
        <v>499</v>
      </c>
      <c r="F190" s="198" t="s">
        <v>500</v>
      </c>
      <c r="G190" s="199" t="s">
        <v>152</v>
      </c>
      <c r="H190" s="200">
        <v>2</v>
      </c>
      <c r="I190" s="201"/>
      <c r="J190" s="202">
        <f t="shared" si="10"/>
        <v>0</v>
      </c>
      <c r="K190" s="203"/>
      <c r="L190" s="35"/>
      <c r="M190" s="204" t="s">
        <v>1</v>
      </c>
      <c r="N190" s="205" t="s">
        <v>43</v>
      </c>
      <c r="O190" s="67"/>
      <c r="P190" s="206">
        <f t="shared" si="11"/>
        <v>0</v>
      </c>
      <c r="Q190" s="206">
        <v>0</v>
      </c>
      <c r="R190" s="206">
        <f t="shared" si="12"/>
        <v>0</v>
      </c>
      <c r="S190" s="206">
        <v>0</v>
      </c>
      <c r="T190" s="206">
        <f t="shared" si="13"/>
        <v>0</v>
      </c>
      <c r="U190" s="207" t="s">
        <v>1</v>
      </c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208" t="s">
        <v>139</v>
      </c>
      <c r="AT190" s="208" t="s">
        <v>141</v>
      </c>
      <c r="AU190" s="208" t="s">
        <v>85</v>
      </c>
      <c r="AY190" s="13" t="s">
        <v>140</v>
      </c>
      <c r="BE190" s="209">
        <f t="shared" si="14"/>
        <v>0</v>
      </c>
      <c r="BF190" s="209">
        <f t="shared" si="15"/>
        <v>0</v>
      </c>
      <c r="BG190" s="209">
        <f t="shared" si="16"/>
        <v>0</v>
      </c>
      <c r="BH190" s="209">
        <f t="shared" si="17"/>
        <v>0</v>
      </c>
      <c r="BI190" s="209">
        <f t="shared" si="18"/>
        <v>0</v>
      </c>
      <c r="BJ190" s="13" t="s">
        <v>85</v>
      </c>
      <c r="BK190" s="209">
        <f t="shared" si="19"/>
        <v>0</v>
      </c>
      <c r="BL190" s="13" t="s">
        <v>139</v>
      </c>
      <c r="BM190" s="208" t="s">
        <v>367</v>
      </c>
    </row>
    <row r="191" spans="1:65" s="2" customFormat="1" ht="44.25" customHeight="1">
      <c r="A191" s="30"/>
      <c r="B191" s="31"/>
      <c r="C191" s="196" t="s">
        <v>260</v>
      </c>
      <c r="D191" s="196" t="s">
        <v>141</v>
      </c>
      <c r="E191" s="197" t="s">
        <v>501</v>
      </c>
      <c r="F191" s="198" t="s">
        <v>502</v>
      </c>
      <c r="G191" s="199" t="s">
        <v>152</v>
      </c>
      <c r="H191" s="200">
        <v>2</v>
      </c>
      <c r="I191" s="201"/>
      <c r="J191" s="202">
        <f t="shared" ref="J191:J222" si="20">ROUND(I191*H191,2)</f>
        <v>0</v>
      </c>
      <c r="K191" s="203"/>
      <c r="L191" s="35"/>
      <c r="M191" s="204" t="s">
        <v>1</v>
      </c>
      <c r="N191" s="205" t="s">
        <v>43</v>
      </c>
      <c r="O191" s="67"/>
      <c r="P191" s="206">
        <f t="shared" ref="P191:P222" si="21">O191*H191</f>
        <v>0</v>
      </c>
      <c r="Q191" s="206">
        <v>0</v>
      </c>
      <c r="R191" s="206">
        <f t="shared" ref="R191:R222" si="22">Q191*H191</f>
        <v>0</v>
      </c>
      <c r="S191" s="206">
        <v>0</v>
      </c>
      <c r="T191" s="206">
        <f t="shared" ref="T191:T222" si="23">S191*H191</f>
        <v>0</v>
      </c>
      <c r="U191" s="207" t="s">
        <v>1</v>
      </c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208" t="s">
        <v>139</v>
      </c>
      <c r="AT191" s="208" t="s">
        <v>141</v>
      </c>
      <c r="AU191" s="208" t="s">
        <v>85</v>
      </c>
      <c r="AY191" s="13" t="s">
        <v>140</v>
      </c>
      <c r="BE191" s="209">
        <f t="shared" ref="BE191:BE217" si="24">IF(N191="základní",J191,0)</f>
        <v>0</v>
      </c>
      <c r="BF191" s="209">
        <f t="shared" ref="BF191:BF217" si="25">IF(N191="snížená",J191,0)</f>
        <v>0</v>
      </c>
      <c r="BG191" s="209">
        <f t="shared" ref="BG191:BG217" si="26">IF(N191="zákl. přenesená",J191,0)</f>
        <v>0</v>
      </c>
      <c r="BH191" s="209">
        <f t="shared" ref="BH191:BH217" si="27">IF(N191="sníž. přenesená",J191,0)</f>
        <v>0</v>
      </c>
      <c r="BI191" s="209">
        <f t="shared" ref="BI191:BI217" si="28">IF(N191="nulová",J191,0)</f>
        <v>0</v>
      </c>
      <c r="BJ191" s="13" t="s">
        <v>85</v>
      </c>
      <c r="BK191" s="209">
        <f t="shared" ref="BK191:BK217" si="29">ROUND(I191*H191,2)</f>
        <v>0</v>
      </c>
      <c r="BL191" s="13" t="s">
        <v>139</v>
      </c>
      <c r="BM191" s="208" t="s">
        <v>370</v>
      </c>
    </row>
    <row r="192" spans="1:65" s="2" customFormat="1" ht="44.25" customHeight="1">
      <c r="A192" s="30"/>
      <c r="B192" s="31"/>
      <c r="C192" s="196" t="s">
        <v>503</v>
      </c>
      <c r="D192" s="196" t="s">
        <v>141</v>
      </c>
      <c r="E192" s="197" t="s">
        <v>504</v>
      </c>
      <c r="F192" s="198" t="s">
        <v>505</v>
      </c>
      <c r="G192" s="199" t="s">
        <v>152</v>
      </c>
      <c r="H192" s="200">
        <v>1</v>
      </c>
      <c r="I192" s="201"/>
      <c r="J192" s="202">
        <f t="shared" si="20"/>
        <v>0</v>
      </c>
      <c r="K192" s="203"/>
      <c r="L192" s="35"/>
      <c r="M192" s="204" t="s">
        <v>1</v>
      </c>
      <c r="N192" s="205" t="s">
        <v>43</v>
      </c>
      <c r="O192" s="67"/>
      <c r="P192" s="206">
        <f t="shared" si="21"/>
        <v>0</v>
      </c>
      <c r="Q192" s="206">
        <v>0</v>
      </c>
      <c r="R192" s="206">
        <f t="shared" si="22"/>
        <v>0</v>
      </c>
      <c r="S192" s="206">
        <v>0</v>
      </c>
      <c r="T192" s="206">
        <f t="shared" si="23"/>
        <v>0</v>
      </c>
      <c r="U192" s="207" t="s">
        <v>1</v>
      </c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208" t="s">
        <v>139</v>
      </c>
      <c r="AT192" s="208" t="s">
        <v>141</v>
      </c>
      <c r="AU192" s="208" t="s">
        <v>85</v>
      </c>
      <c r="AY192" s="13" t="s">
        <v>140</v>
      </c>
      <c r="BE192" s="209">
        <f t="shared" si="24"/>
        <v>0</v>
      </c>
      <c r="BF192" s="209">
        <f t="shared" si="25"/>
        <v>0</v>
      </c>
      <c r="BG192" s="209">
        <f t="shared" si="26"/>
        <v>0</v>
      </c>
      <c r="BH192" s="209">
        <f t="shared" si="27"/>
        <v>0</v>
      </c>
      <c r="BI192" s="209">
        <f t="shared" si="28"/>
        <v>0</v>
      </c>
      <c r="BJ192" s="13" t="s">
        <v>85</v>
      </c>
      <c r="BK192" s="209">
        <f t="shared" si="29"/>
        <v>0</v>
      </c>
      <c r="BL192" s="13" t="s">
        <v>139</v>
      </c>
      <c r="BM192" s="208" t="s">
        <v>506</v>
      </c>
    </row>
    <row r="193" spans="1:65" s="2" customFormat="1" ht="44.25" customHeight="1">
      <c r="A193" s="30"/>
      <c r="B193" s="31"/>
      <c r="C193" s="196" t="s">
        <v>264</v>
      </c>
      <c r="D193" s="196" t="s">
        <v>141</v>
      </c>
      <c r="E193" s="197" t="s">
        <v>507</v>
      </c>
      <c r="F193" s="198" t="s">
        <v>508</v>
      </c>
      <c r="G193" s="199" t="s">
        <v>152</v>
      </c>
      <c r="H193" s="200">
        <v>2</v>
      </c>
      <c r="I193" s="201"/>
      <c r="J193" s="202">
        <f t="shared" si="20"/>
        <v>0</v>
      </c>
      <c r="K193" s="203"/>
      <c r="L193" s="35"/>
      <c r="M193" s="204" t="s">
        <v>1</v>
      </c>
      <c r="N193" s="205" t="s">
        <v>43</v>
      </c>
      <c r="O193" s="67"/>
      <c r="P193" s="206">
        <f t="shared" si="21"/>
        <v>0</v>
      </c>
      <c r="Q193" s="206">
        <v>0</v>
      </c>
      <c r="R193" s="206">
        <f t="shared" si="22"/>
        <v>0</v>
      </c>
      <c r="S193" s="206">
        <v>0</v>
      </c>
      <c r="T193" s="206">
        <f t="shared" si="23"/>
        <v>0</v>
      </c>
      <c r="U193" s="207" t="s">
        <v>1</v>
      </c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208" t="s">
        <v>139</v>
      </c>
      <c r="AT193" s="208" t="s">
        <v>141</v>
      </c>
      <c r="AU193" s="208" t="s">
        <v>85</v>
      </c>
      <c r="AY193" s="13" t="s">
        <v>140</v>
      </c>
      <c r="BE193" s="209">
        <f t="shared" si="24"/>
        <v>0</v>
      </c>
      <c r="BF193" s="209">
        <f t="shared" si="25"/>
        <v>0</v>
      </c>
      <c r="BG193" s="209">
        <f t="shared" si="26"/>
        <v>0</v>
      </c>
      <c r="BH193" s="209">
        <f t="shared" si="27"/>
        <v>0</v>
      </c>
      <c r="BI193" s="209">
        <f t="shared" si="28"/>
        <v>0</v>
      </c>
      <c r="BJ193" s="13" t="s">
        <v>85</v>
      </c>
      <c r="BK193" s="209">
        <f t="shared" si="29"/>
        <v>0</v>
      </c>
      <c r="BL193" s="13" t="s">
        <v>139</v>
      </c>
      <c r="BM193" s="208" t="s">
        <v>509</v>
      </c>
    </row>
    <row r="194" spans="1:65" s="2" customFormat="1" ht="44.25" customHeight="1">
      <c r="A194" s="30"/>
      <c r="B194" s="31"/>
      <c r="C194" s="196" t="s">
        <v>510</v>
      </c>
      <c r="D194" s="196" t="s">
        <v>141</v>
      </c>
      <c r="E194" s="197" t="s">
        <v>511</v>
      </c>
      <c r="F194" s="198" t="s">
        <v>512</v>
      </c>
      <c r="G194" s="199" t="s">
        <v>152</v>
      </c>
      <c r="H194" s="200">
        <v>2</v>
      </c>
      <c r="I194" s="201"/>
      <c r="J194" s="202">
        <f t="shared" si="20"/>
        <v>0</v>
      </c>
      <c r="K194" s="203"/>
      <c r="L194" s="35"/>
      <c r="M194" s="204" t="s">
        <v>1</v>
      </c>
      <c r="N194" s="205" t="s">
        <v>43</v>
      </c>
      <c r="O194" s="67"/>
      <c r="P194" s="206">
        <f t="shared" si="21"/>
        <v>0</v>
      </c>
      <c r="Q194" s="206">
        <v>0</v>
      </c>
      <c r="R194" s="206">
        <f t="shared" si="22"/>
        <v>0</v>
      </c>
      <c r="S194" s="206">
        <v>0</v>
      </c>
      <c r="T194" s="206">
        <f t="shared" si="23"/>
        <v>0</v>
      </c>
      <c r="U194" s="207" t="s">
        <v>1</v>
      </c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208" t="s">
        <v>139</v>
      </c>
      <c r="AT194" s="208" t="s">
        <v>141</v>
      </c>
      <c r="AU194" s="208" t="s">
        <v>85</v>
      </c>
      <c r="AY194" s="13" t="s">
        <v>140</v>
      </c>
      <c r="BE194" s="209">
        <f t="shared" si="24"/>
        <v>0</v>
      </c>
      <c r="BF194" s="209">
        <f t="shared" si="25"/>
        <v>0</v>
      </c>
      <c r="BG194" s="209">
        <f t="shared" si="26"/>
        <v>0</v>
      </c>
      <c r="BH194" s="209">
        <f t="shared" si="27"/>
        <v>0</v>
      </c>
      <c r="BI194" s="209">
        <f t="shared" si="28"/>
        <v>0</v>
      </c>
      <c r="BJ194" s="13" t="s">
        <v>85</v>
      </c>
      <c r="BK194" s="209">
        <f t="shared" si="29"/>
        <v>0</v>
      </c>
      <c r="BL194" s="13" t="s">
        <v>139</v>
      </c>
      <c r="BM194" s="208" t="s">
        <v>513</v>
      </c>
    </row>
    <row r="195" spans="1:65" s="2" customFormat="1" ht="44.25" customHeight="1">
      <c r="A195" s="30"/>
      <c r="B195" s="31"/>
      <c r="C195" s="196" t="s">
        <v>267</v>
      </c>
      <c r="D195" s="196" t="s">
        <v>141</v>
      </c>
      <c r="E195" s="197" t="s">
        <v>514</v>
      </c>
      <c r="F195" s="198" t="s">
        <v>515</v>
      </c>
      <c r="G195" s="199" t="s">
        <v>152</v>
      </c>
      <c r="H195" s="200">
        <v>2</v>
      </c>
      <c r="I195" s="201"/>
      <c r="J195" s="202">
        <f t="shared" si="20"/>
        <v>0</v>
      </c>
      <c r="K195" s="203"/>
      <c r="L195" s="35"/>
      <c r="M195" s="204" t="s">
        <v>1</v>
      </c>
      <c r="N195" s="205" t="s">
        <v>43</v>
      </c>
      <c r="O195" s="67"/>
      <c r="P195" s="206">
        <f t="shared" si="21"/>
        <v>0</v>
      </c>
      <c r="Q195" s="206">
        <v>0</v>
      </c>
      <c r="R195" s="206">
        <f t="shared" si="22"/>
        <v>0</v>
      </c>
      <c r="S195" s="206">
        <v>0</v>
      </c>
      <c r="T195" s="206">
        <f t="shared" si="23"/>
        <v>0</v>
      </c>
      <c r="U195" s="207" t="s">
        <v>1</v>
      </c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208" t="s">
        <v>139</v>
      </c>
      <c r="AT195" s="208" t="s">
        <v>141</v>
      </c>
      <c r="AU195" s="208" t="s">
        <v>85</v>
      </c>
      <c r="AY195" s="13" t="s">
        <v>140</v>
      </c>
      <c r="BE195" s="209">
        <f t="shared" si="24"/>
        <v>0</v>
      </c>
      <c r="BF195" s="209">
        <f t="shared" si="25"/>
        <v>0</v>
      </c>
      <c r="BG195" s="209">
        <f t="shared" si="26"/>
        <v>0</v>
      </c>
      <c r="BH195" s="209">
        <f t="shared" si="27"/>
        <v>0</v>
      </c>
      <c r="BI195" s="209">
        <f t="shared" si="28"/>
        <v>0</v>
      </c>
      <c r="BJ195" s="13" t="s">
        <v>85</v>
      </c>
      <c r="BK195" s="209">
        <f t="shared" si="29"/>
        <v>0</v>
      </c>
      <c r="BL195" s="13" t="s">
        <v>139</v>
      </c>
      <c r="BM195" s="208" t="s">
        <v>516</v>
      </c>
    </row>
    <row r="196" spans="1:65" s="2" customFormat="1" ht="44.25" customHeight="1">
      <c r="A196" s="30"/>
      <c r="B196" s="31"/>
      <c r="C196" s="196" t="s">
        <v>517</v>
      </c>
      <c r="D196" s="196" t="s">
        <v>141</v>
      </c>
      <c r="E196" s="197" t="s">
        <v>518</v>
      </c>
      <c r="F196" s="198" t="s">
        <v>519</v>
      </c>
      <c r="G196" s="199" t="s">
        <v>152</v>
      </c>
      <c r="H196" s="200">
        <v>6</v>
      </c>
      <c r="I196" s="201"/>
      <c r="J196" s="202">
        <f t="shared" si="20"/>
        <v>0</v>
      </c>
      <c r="K196" s="203"/>
      <c r="L196" s="35"/>
      <c r="M196" s="204" t="s">
        <v>1</v>
      </c>
      <c r="N196" s="205" t="s">
        <v>43</v>
      </c>
      <c r="O196" s="67"/>
      <c r="P196" s="206">
        <f t="shared" si="21"/>
        <v>0</v>
      </c>
      <c r="Q196" s="206">
        <v>0</v>
      </c>
      <c r="R196" s="206">
        <f t="shared" si="22"/>
        <v>0</v>
      </c>
      <c r="S196" s="206">
        <v>0</v>
      </c>
      <c r="T196" s="206">
        <f t="shared" si="23"/>
        <v>0</v>
      </c>
      <c r="U196" s="207" t="s">
        <v>1</v>
      </c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208" t="s">
        <v>139</v>
      </c>
      <c r="AT196" s="208" t="s">
        <v>141</v>
      </c>
      <c r="AU196" s="208" t="s">
        <v>85</v>
      </c>
      <c r="AY196" s="13" t="s">
        <v>140</v>
      </c>
      <c r="BE196" s="209">
        <f t="shared" si="24"/>
        <v>0</v>
      </c>
      <c r="BF196" s="209">
        <f t="shared" si="25"/>
        <v>0</v>
      </c>
      <c r="BG196" s="209">
        <f t="shared" si="26"/>
        <v>0</v>
      </c>
      <c r="BH196" s="209">
        <f t="shared" si="27"/>
        <v>0</v>
      </c>
      <c r="BI196" s="209">
        <f t="shared" si="28"/>
        <v>0</v>
      </c>
      <c r="BJ196" s="13" t="s">
        <v>85</v>
      </c>
      <c r="BK196" s="209">
        <f t="shared" si="29"/>
        <v>0</v>
      </c>
      <c r="BL196" s="13" t="s">
        <v>139</v>
      </c>
      <c r="BM196" s="208" t="s">
        <v>520</v>
      </c>
    </row>
    <row r="197" spans="1:65" s="2" customFormat="1" ht="44.25" customHeight="1">
      <c r="A197" s="30"/>
      <c r="B197" s="31"/>
      <c r="C197" s="196" t="s">
        <v>271</v>
      </c>
      <c r="D197" s="196" t="s">
        <v>141</v>
      </c>
      <c r="E197" s="197" t="s">
        <v>521</v>
      </c>
      <c r="F197" s="198" t="s">
        <v>522</v>
      </c>
      <c r="G197" s="199" t="s">
        <v>152</v>
      </c>
      <c r="H197" s="200">
        <v>3</v>
      </c>
      <c r="I197" s="201"/>
      <c r="J197" s="202">
        <f t="shared" si="20"/>
        <v>0</v>
      </c>
      <c r="K197" s="203"/>
      <c r="L197" s="35"/>
      <c r="M197" s="204" t="s">
        <v>1</v>
      </c>
      <c r="N197" s="205" t="s">
        <v>43</v>
      </c>
      <c r="O197" s="67"/>
      <c r="P197" s="206">
        <f t="shared" si="21"/>
        <v>0</v>
      </c>
      <c r="Q197" s="206">
        <v>0</v>
      </c>
      <c r="R197" s="206">
        <f t="shared" si="22"/>
        <v>0</v>
      </c>
      <c r="S197" s="206">
        <v>0</v>
      </c>
      <c r="T197" s="206">
        <f t="shared" si="23"/>
        <v>0</v>
      </c>
      <c r="U197" s="207" t="s">
        <v>1</v>
      </c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208" t="s">
        <v>139</v>
      </c>
      <c r="AT197" s="208" t="s">
        <v>141</v>
      </c>
      <c r="AU197" s="208" t="s">
        <v>85</v>
      </c>
      <c r="AY197" s="13" t="s">
        <v>140</v>
      </c>
      <c r="BE197" s="209">
        <f t="shared" si="24"/>
        <v>0</v>
      </c>
      <c r="BF197" s="209">
        <f t="shared" si="25"/>
        <v>0</v>
      </c>
      <c r="BG197" s="209">
        <f t="shared" si="26"/>
        <v>0</v>
      </c>
      <c r="BH197" s="209">
        <f t="shared" si="27"/>
        <v>0</v>
      </c>
      <c r="BI197" s="209">
        <f t="shared" si="28"/>
        <v>0</v>
      </c>
      <c r="BJ197" s="13" t="s">
        <v>85</v>
      </c>
      <c r="BK197" s="209">
        <f t="shared" si="29"/>
        <v>0</v>
      </c>
      <c r="BL197" s="13" t="s">
        <v>139</v>
      </c>
      <c r="BM197" s="208" t="s">
        <v>523</v>
      </c>
    </row>
    <row r="198" spans="1:65" s="2" customFormat="1" ht="44.25" customHeight="1">
      <c r="A198" s="30"/>
      <c r="B198" s="31"/>
      <c r="C198" s="196" t="s">
        <v>524</v>
      </c>
      <c r="D198" s="196" t="s">
        <v>141</v>
      </c>
      <c r="E198" s="197" t="s">
        <v>525</v>
      </c>
      <c r="F198" s="198" t="s">
        <v>526</v>
      </c>
      <c r="G198" s="199" t="s">
        <v>152</v>
      </c>
      <c r="H198" s="200">
        <v>1</v>
      </c>
      <c r="I198" s="201"/>
      <c r="J198" s="202">
        <f t="shared" si="20"/>
        <v>0</v>
      </c>
      <c r="K198" s="203"/>
      <c r="L198" s="35"/>
      <c r="M198" s="204" t="s">
        <v>1</v>
      </c>
      <c r="N198" s="205" t="s">
        <v>43</v>
      </c>
      <c r="O198" s="67"/>
      <c r="P198" s="206">
        <f t="shared" si="21"/>
        <v>0</v>
      </c>
      <c r="Q198" s="206">
        <v>0</v>
      </c>
      <c r="R198" s="206">
        <f t="shared" si="22"/>
        <v>0</v>
      </c>
      <c r="S198" s="206">
        <v>0</v>
      </c>
      <c r="T198" s="206">
        <f t="shared" si="23"/>
        <v>0</v>
      </c>
      <c r="U198" s="207" t="s">
        <v>1</v>
      </c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208" t="s">
        <v>139</v>
      </c>
      <c r="AT198" s="208" t="s">
        <v>141</v>
      </c>
      <c r="AU198" s="208" t="s">
        <v>85</v>
      </c>
      <c r="AY198" s="13" t="s">
        <v>140</v>
      </c>
      <c r="BE198" s="209">
        <f t="shared" si="24"/>
        <v>0</v>
      </c>
      <c r="BF198" s="209">
        <f t="shared" si="25"/>
        <v>0</v>
      </c>
      <c r="BG198" s="209">
        <f t="shared" si="26"/>
        <v>0</v>
      </c>
      <c r="BH198" s="209">
        <f t="shared" si="27"/>
        <v>0</v>
      </c>
      <c r="BI198" s="209">
        <f t="shared" si="28"/>
        <v>0</v>
      </c>
      <c r="BJ198" s="13" t="s">
        <v>85</v>
      </c>
      <c r="BK198" s="209">
        <f t="shared" si="29"/>
        <v>0</v>
      </c>
      <c r="BL198" s="13" t="s">
        <v>139</v>
      </c>
      <c r="BM198" s="208" t="s">
        <v>527</v>
      </c>
    </row>
    <row r="199" spans="1:65" s="2" customFormat="1" ht="44.25" customHeight="1">
      <c r="A199" s="30"/>
      <c r="B199" s="31"/>
      <c r="C199" s="196" t="s">
        <v>274</v>
      </c>
      <c r="D199" s="196" t="s">
        <v>141</v>
      </c>
      <c r="E199" s="197" t="s">
        <v>528</v>
      </c>
      <c r="F199" s="198" t="s">
        <v>529</v>
      </c>
      <c r="G199" s="199" t="s">
        <v>152</v>
      </c>
      <c r="H199" s="200">
        <v>2</v>
      </c>
      <c r="I199" s="201"/>
      <c r="J199" s="202">
        <f t="shared" si="20"/>
        <v>0</v>
      </c>
      <c r="K199" s="203"/>
      <c r="L199" s="35"/>
      <c r="M199" s="204" t="s">
        <v>1</v>
      </c>
      <c r="N199" s="205" t="s">
        <v>43</v>
      </c>
      <c r="O199" s="67"/>
      <c r="P199" s="206">
        <f t="shared" si="21"/>
        <v>0</v>
      </c>
      <c r="Q199" s="206">
        <v>0</v>
      </c>
      <c r="R199" s="206">
        <f t="shared" si="22"/>
        <v>0</v>
      </c>
      <c r="S199" s="206">
        <v>0</v>
      </c>
      <c r="T199" s="206">
        <f t="shared" si="23"/>
        <v>0</v>
      </c>
      <c r="U199" s="207" t="s">
        <v>1</v>
      </c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208" t="s">
        <v>139</v>
      </c>
      <c r="AT199" s="208" t="s">
        <v>141</v>
      </c>
      <c r="AU199" s="208" t="s">
        <v>85</v>
      </c>
      <c r="AY199" s="13" t="s">
        <v>140</v>
      </c>
      <c r="BE199" s="209">
        <f t="shared" si="24"/>
        <v>0</v>
      </c>
      <c r="BF199" s="209">
        <f t="shared" si="25"/>
        <v>0</v>
      </c>
      <c r="BG199" s="209">
        <f t="shared" si="26"/>
        <v>0</v>
      </c>
      <c r="BH199" s="209">
        <f t="shared" si="27"/>
        <v>0</v>
      </c>
      <c r="BI199" s="209">
        <f t="shared" si="28"/>
        <v>0</v>
      </c>
      <c r="BJ199" s="13" t="s">
        <v>85</v>
      </c>
      <c r="BK199" s="209">
        <f t="shared" si="29"/>
        <v>0</v>
      </c>
      <c r="BL199" s="13" t="s">
        <v>139</v>
      </c>
      <c r="BM199" s="208" t="s">
        <v>530</v>
      </c>
    </row>
    <row r="200" spans="1:65" s="2" customFormat="1" ht="44.25" customHeight="1">
      <c r="A200" s="30"/>
      <c r="B200" s="31"/>
      <c r="C200" s="196" t="s">
        <v>531</v>
      </c>
      <c r="D200" s="196" t="s">
        <v>141</v>
      </c>
      <c r="E200" s="197" t="s">
        <v>532</v>
      </c>
      <c r="F200" s="198" t="s">
        <v>533</v>
      </c>
      <c r="G200" s="199" t="s">
        <v>152</v>
      </c>
      <c r="H200" s="200">
        <v>2</v>
      </c>
      <c r="I200" s="201"/>
      <c r="J200" s="202">
        <f t="shared" si="20"/>
        <v>0</v>
      </c>
      <c r="K200" s="203"/>
      <c r="L200" s="35"/>
      <c r="M200" s="204" t="s">
        <v>1</v>
      </c>
      <c r="N200" s="205" t="s">
        <v>43</v>
      </c>
      <c r="O200" s="67"/>
      <c r="P200" s="206">
        <f t="shared" si="21"/>
        <v>0</v>
      </c>
      <c r="Q200" s="206">
        <v>0</v>
      </c>
      <c r="R200" s="206">
        <f t="shared" si="22"/>
        <v>0</v>
      </c>
      <c r="S200" s="206">
        <v>0</v>
      </c>
      <c r="T200" s="206">
        <f t="shared" si="23"/>
        <v>0</v>
      </c>
      <c r="U200" s="207" t="s">
        <v>1</v>
      </c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208" t="s">
        <v>139</v>
      </c>
      <c r="AT200" s="208" t="s">
        <v>141</v>
      </c>
      <c r="AU200" s="208" t="s">
        <v>85</v>
      </c>
      <c r="AY200" s="13" t="s">
        <v>140</v>
      </c>
      <c r="BE200" s="209">
        <f t="shared" si="24"/>
        <v>0</v>
      </c>
      <c r="BF200" s="209">
        <f t="shared" si="25"/>
        <v>0</v>
      </c>
      <c r="BG200" s="209">
        <f t="shared" si="26"/>
        <v>0</v>
      </c>
      <c r="BH200" s="209">
        <f t="shared" si="27"/>
        <v>0</v>
      </c>
      <c r="BI200" s="209">
        <f t="shared" si="28"/>
        <v>0</v>
      </c>
      <c r="BJ200" s="13" t="s">
        <v>85</v>
      </c>
      <c r="BK200" s="209">
        <f t="shared" si="29"/>
        <v>0</v>
      </c>
      <c r="BL200" s="13" t="s">
        <v>139</v>
      </c>
      <c r="BM200" s="208" t="s">
        <v>534</v>
      </c>
    </row>
    <row r="201" spans="1:65" s="2" customFormat="1" ht="44.25" customHeight="1">
      <c r="A201" s="30"/>
      <c r="B201" s="31"/>
      <c r="C201" s="196" t="s">
        <v>278</v>
      </c>
      <c r="D201" s="196" t="s">
        <v>141</v>
      </c>
      <c r="E201" s="197" t="s">
        <v>535</v>
      </c>
      <c r="F201" s="198" t="s">
        <v>536</v>
      </c>
      <c r="G201" s="199" t="s">
        <v>152</v>
      </c>
      <c r="H201" s="200">
        <v>1</v>
      </c>
      <c r="I201" s="201"/>
      <c r="J201" s="202">
        <f t="shared" si="20"/>
        <v>0</v>
      </c>
      <c r="K201" s="203"/>
      <c r="L201" s="35"/>
      <c r="M201" s="204" t="s">
        <v>1</v>
      </c>
      <c r="N201" s="205" t="s">
        <v>43</v>
      </c>
      <c r="O201" s="67"/>
      <c r="P201" s="206">
        <f t="shared" si="21"/>
        <v>0</v>
      </c>
      <c r="Q201" s="206">
        <v>0</v>
      </c>
      <c r="R201" s="206">
        <f t="shared" si="22"/>
        <v>0</v>
      </c>
      <c r="S201" s="206">
        <v>0</v>
      </c>
      <c r="T201" s="206">
        <f t="shared" si="23"/>
        <v>0</v>
      </c>
      <c r="U201" s="207" t="s">
        <v>1</v>
      </c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208" t="s">
        <v>139</v>
      </c>
      <c r="AT201" s="208" t="s">
        <v>141</v>
      </c>
      <c r="AU201" s="208" t="s">
        <v>85</v>
      </c>
      <c r="AY201" s="13" t="s">
        <v>140</v>
      </c>
      <c r="BE201" s="209">
        <f t="shared" si="24"/>
        <v>0</v>
      </c>
      <c r="BF201" s="209">
        <f t="shared" si="25"/>
        <v>0</v>
      </c>
      <c r="BG201" s="209">
        <f t="shared" si="26"/>
        <v>0</v>
      </c>
      <c r="BH201" s="209">
        <f t="shared" si="27"/>
        <v>0</v>
      </c>
      <c r="BI201" s="209">
        <f t="shared" si="28"/>
        <v>0</v>
      </c>
      <c r="BJ201" s="13" t="s">
        <v>85</v>
      </c>
      <c r="BK201" s="209">
        <f t="shared" si="29"/>
        <v>0</v>
      </c>
      <c r="BL201" s="13" t="s">
        <v>139</v>
      </c>
      <c r="BM201" s="208" t="s">
        <v>537</v>
      </c>
    </row>
    <row r="202" spans="1:65" s="2" customFormat="1" ht="44.25" customHeight="1">
      <c r="A202" s="30"/>
      <c r="B202" s="31"/>
      <c r="C202" s="196" t="s">
        <v>538</v>
      </c>
      <c r="D202" s="196" t="s">
        <v>141</v>
      </c>
      <c r="E202" s="197" t="s">
        <v>539</v>
      </c>
      <c r="F202" s="198" t="s">
        <v>540</v>
      </c>
      <c r="G202" s="199" t="s">
        <v>152</v>
      </c>
      <c r="H202" s="200">
        <v>2</v>
      </c>
      <c r="I202" s="201"/>
      <c r="J202" s="202">
        <f t="shared" si="20"/>
        <v>0</v>
      </c>
      <c r="K202" s="203"/>
      <c r="L202" s="35"/>
      <c r="M202" s="204" t="s">
        <v>1</v>
      </c>
      <c r="N202" s="205" t="s">
        <v>43</v>
      </c>
      <c r="O202" s="67"/>
      <c r="P202" s="206">
        <f t="shared" si="21"/>
        <v>0</v>
      </c>
      <c r="Q202" s="206">
        <v>0</v>
      </c>
      <c r="R202" s="206">
        <f t="shared" si="22"/>
        <v>0</v>
      </c>
      <c r="S202" s="206">
        <v>0</v>
      </c>
      <c r="T202" s="206">
        <f t="shared" si="23"/>
        <v>0</v>
      </c>
      <c r="U202" s="207" t="s">
        <v>1</v>
      </c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208" t="s">
        <v>139</v>
      </c>
      <c r="AT202" s="208" t="s">
        <v>141</v>
      </c>
      <c r="AU202" s="208" t="s">
        <v>85</v>
      </c>
      <c r="AY202" s="13" t="s">
        <v>140</v>
      </c>
      <c r="BE202" s="209">
        <f t="shared" si="24"/>
        <v>0</v>
      </c>
      <c r="BF202" s="209">
        <f t="shared" si="25"/>
        <v>0</v>
      </c>
      <c r="BG202" s="209">
        <f t="shared" si="26"/>
        <v>0</v>
      </c>
      <c r="BH202" s="209">
        <f t="shared" si="27"/>
        <v>0</v>
      </c>
      <c r="BI202" s="209">
        <f t="shared" si="28"/>
        <v>0</v>
      </c>
      <c r="BJ202" s="13" t="s">
        <v>85</v>
      </c>
      <c r="BK202" s="209">
        <f t="shared" si="29"/>
        <v>0</v>
      </c>
      <c r="BL202" s="13" t="s">
        <v>139</v>
      </c>
      <c r="BM202" s="208" t="s">
        <v>541</v>
      </c>
    </row>
    <row r="203" spans="1:65" s="2" customFormat="1" ht="44.25" customHeight="1">
      <c r="A203" s="30"/>
      <c r="B203" s="31"/>
      <c r="C203" s="196" t="s">
        <v>281</v>
      </c>
      <c r="D203" s="196" t="s">
        <v>141</v>
      </c>
      <c r="E203" s="197" t="s">
        <v>542</v>
      </c>
      <c r="F203" s="198" t="s">
        <v>543</v>
      </c>
      <c r="G203" s="199" t="s">
        <v>152</v>
      </c>
      <c r="H203" s="200">
        <v>2</v>
      </c>
      <c r="I203" s="201"/>
      <c r="J203" s="202">
        <f t="shared" si="20"/>
        <v>0</v>
      </c>
      <c r="K203" s="203"/>
      <c r="L203" s="35"/>
      <c r="M203" s="204" t="s">
        <v>1</v>
      </c>
      <c r="N203" s="205" t="s">
        <v>43</v>
      </c>
      <c r="O203" s="67"/>
      <c r="P203" s="206">
        <f t="shared" si="21"/>
        <v>0</v>
      </c>
      <c r="Q203" s="206">
        <v>0</v>
      </c>
      <c r="R203" s="206">
        <f t="shared" si="22"/>
        <v>0</v>
      </c>
      <c r="S203" s="206">
        <v>0</v>
      </c>
      <c r="T203" s="206">
        <f t="shared" si="23"/>
        <v>0</v>
      </c>
      <c r="U203" s="207" t="s">
        <v>1</v>
      </c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208" t="s">
        <v>139</v>
      </c>
      <c r="AT203" s="208" t="s">
        <v>141</v>
      </c>
      <c r="AU203" s="208" t="s">
        <v>85</v>
      </c>
      <c r="AY203" s="13" t="s">
        <v>140</v>
      </c>
      <c r="BE203" s="209">
        <f t="shared" si="24"/>
        <v>0</v>
      </c>
      <c r="BF203" s="209">
        <f t="shared" si="25"/>
        <v>0</v>
      </c>
      <c r="BG203" s="209">
        <f t="shared" si="26"/>
        <v>0</v>
      </c>
      <c r="BH203" s="209">
        <f t="shared" si="27"/>
        <v>0</v>
      </c>
      <c r="BI203" s="209">
        <f t="shared" si="28"/>
        <v>0</v>
      </c>
      <c r="BJ203" s="13" t="s">
        <v>85</v>
      </c>
      <c r="BK203" s="209">
        <f t="shared" si="29"/>
        <v>0</v>
      </c>
      <c r="BL203" s="13" t="s">
        <v>139</v>
      </c>
      <c r="BM203" s="208" t="s">
        <v>544</v>
      </c>
    </row>
    <row r="204" spans="1:65" s="2" customFormat="1" ht="44.25" customHeight="1">
      <c r="A204" s="30"/>
      <c r="B204" s="31"/>
      <c r="C204" s="196" t="s">
        <v>545</v>
      </c>
      <c r="D204" s="196" t="s">
        <v>141</v>
      </c>
      <c r="E204" s="197" t="s">
        <v>546</v>
      </c>
      <c r="F204" s="198" t="s">
        <v>547</v>
      </c>
      <c r="G204" s="199" t="s">
        <v>152</v>
      </c>
      <c r="H204" s="200">
        <v>1</v>
      </c>
      <c r="I204" s="201"/>
      <c r="J204" s="202">
        <f t="shared" si="20"/>
        <v>0</v>
      </c>
      <c r="K204" s="203"/>
      <c r="L204" s="35"/>
      <c r="M204" s="204" t="s">
        <v>1</v>
      </c>
      <c r="N204" s="205" t="s">
        <v>43</v>
      </c>
      <c r="O204" s="67"/>
      <c r="P204" s="206">
        <f t="shared" si="21"/>
        <v>0</v>
      </c>
      <c r="Q204" s="206">
        <v>0</v>
      </c>
      <c r="R204" s="206">
        <f t="shared" si="22"/>
        <v>0</v>
      </c>
      <c r="S204" s="206">
        <v>0</v>
      </c>
      <c r="T204" s="206">
        <f t="shared" si="23"/>
        <v>0</v>
      </c>
      <c r="U204" s="207" t="s">
        <v>1</v>
      </c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208" t="s">
        <v>139</v>
      </c>
      <c r="AT204" s="208" t="s">
        <v>141</v>
      </c>
      <c r="AU204" s="208" t="s">
        <v>85</v>
      </c>
      <c r="AY204" s="13" t="s">
        <v>140</v>
      </c>
      <c r="BE204" s="209">
        <f t="shared" si="24"/>
        <v>0</v>
      </c>
      <c r="BF204" s="209">
        <f t="shared" si="25"/>
        <v>0</v>
      </c>
      <c r="BG204" s="209">
        <f t="shared" si="26"/>
        <v>0</v>
      </c>
      <c r="BH204" s="209">
        <f t="shared" si="27"/>
        <v>0</v>
      </c>
      <c r="BI204" s="209">
        <f t="shared" si="28"/>
        <v>0</v>
      </c>
      <c r="BJ204" s="13" t="s">
        <v>85</v>
      </c>
      <c r="BK204" s="209">
        <f t="shared" si="29"/>
        <v>0</v>
      </c>
      <c r="BL204" s="13" t="s">
        <v>139</v>
      </c>
      <c r="BM204" s="208" t="s">
        <v>548</v>
      </c>
    </row>
    <row r="205" spans="1:65" s="2" customFormat="1" ht="44.25" customHeight="1">
      <c r="A205" s="30"/>
      <c r="B205" s="31"/>
      <c r="C205" s="196" t="s">
        <v>285</v>
      </c>
      <c r="D205" s="196" t="s">
        <v>141</v>
      </c>
      <c r="E205" s="197" t="s">
        <v>549</v>
      </c>
      <c r="F205" s="198" t="s">
        <v>550</v>
      </c>
      <c r="G205" s="199" t="s">
        <v>152</v>
      </c>
      <c r="H205" s="200">
        <v>2</v>
      </c>
      <c r="I205" s="201"/>
      <c r="J205" s="202">
        <f t="shared" si="20"/>
        <v>0</v>
      </c>
      <c r="K205" s="203"/>
      <c r="L205" s="35"/>
      <c r="M205" s="204" t="s">
        <v>1</v>
      </c>
      <c r="N205" s="205" t="s">
        <v>43</v>
      </c>
      <c r="O205" s="67"/>
      <c r="P205" s="206">
        <f t="shared" si="21"/>
        <v>0</v>
      </c>
      <c r="Q205" s="206">
        <v>0</v>
      </c>
      <c r="R205" s="206">
        <f t="shared" si="22"/>
        <v>0</v>
      </c>
      <c r="S205" s="206">
        <v>0</v>
      </c>
      <c r="T205" s="206">
        <f t="shared" si="23"/>
        <v>0</v>
      </c>
      <c r="U205" s="207" t="s">
        <v>1</v>
      </c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208" t="s">
        <v>139</v>
      </c>
      <c r="AT205" s="208" t="s">
        <v>141</v>
      </c>
      <c r="AU205" s="208" t="s">
        <v>85</v>
      </c>
      <c r="AY205" s="13" t="s">
        <v>140</v>
      </c>
      <c r="BE205" s="209">
        <f t="shared" si="24"/>
        <v>0</v>
      </c>
      <c r="BF205" s="209">
        <f t="shared" si="25"/>
        <v>0</v>
      </c>
      <c r="BG205" s="209">
        <f t="shared" si="26"/>
        <v>0</v>
      </c>
      <c r="BH205" s="209">
        <f t="shared" si="27"/>
        <v>0</v>
      </c>
      <c r="BI205" s="209">
        <f t="shared" si="28"/>
        <v>0</v>
      </c>
      <c r="BJ205" s="13" t="s">
        <v>85</v>
      </c>
      <c r="BK205" s="209">
        <f t="shared" si="29"/>
        <v>0</v>
      </c>
      <c r="BL205" s="13" t="s">
        <v>139</v>
      </c>
      <c r="BM205" s="208" t="s">
        <v>551</v>
      </c>
    </row>
    <row r="206" spans="1:65" s="2" customFormat="1" ht="44.25" customHeight="1">
      <c r="A206" s="30"/>
      <c r="B206" s="31"/>
      <c r="C206" s="196" t="s">
        <v>552</v>
      </c>
      <c r="D206" s="196" t="s">
        <v>141</v>
      </c>
      <c r="E206" s="197" t="s">
        <v>553</v>
      </c>
      <c r="F206" s="198" t="s">
        <v>554</v>
      </c>
      <c r="G206" s="199" t="s">
        <v>152</v>
      </c>
      <c r="H206" s="200">
        <v>1</v>
      </c>
      <c r="I206" s="201"/>
      <c r="J206" s="202">
        <f t="shared" si="20"/>
        <v>0</v>
      </c>
      <c r="K206" s="203"/>
      <c r="L206" s="35"/>
      <c r="M206" s="204" t="s">
        <v>1</v>
      </c>
      <c r="N206" s="205" t="s">
        <v>43</v>
      </c>
      <c r="O206" s="67"/>
      <c r="P206" s="206">
        <f t="shared" si="21"/>
        <v>0</v>
      </c>
      <c r="Q206" s="206">
        <v>0</v>
      </c>
      <c r="R206" s="206">
        <f t="shared" si="22"/>
        <v>0</v>
      </c>
      <c r="S206" s="206">
        <v>0</v>
      </c>
      <c r="T206" s="206">
        <f t="shared" si="23"/>
        <v>0</v>
      </c>
      <c r="U206" s="207" t="s">
        <v>1</v>
      </c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208" t="s">
        <v>139</v>
      </c>
      <c r="AT206" s="208" t="s">
        <v>141</v>
      </c>
      <c r="AU206" s="208" t="s">
        <v>85</v>
      </c>
      <c r="AY206" s="13" t="s">
        <v>140</v>
      </c>
      <c r="BE206" s="209">
        <f t="shared" si="24"/>
        <v>0</v>
      </c>
      <c r="BF206" s="209">
        <f t="shared" si="25"/>
        <v>0</v>
      </c>
      <c r="BG206" s="209">
        <f t="shared" si="26"/>
        <v>0</v>
      </c>
      <c r="BH206" s="209">
        <f t="shared" si="27"/>
        <v>0</v>
      </c>
      <c r="BI206" s="209">
        <f t="shared" si="28"/>
        <v>0</v>
      </c>
      <c r="BJ206" s="13" t="s">
        <v>85</v>
      </c>
      <c r="BK206" s="209">
        <f t="shared" si="29"/>
        <v>0</v>
      </c>
      <c r="BL206" s="13" t="s">
        <v>139</v>
      </c>
      <c r="BM206" s="208" t="s">
        <v>555</v>
      </c>
    </row>
    <row r="207" spans="1:65" s="2" customFormat="1" ht="44.25" customHeight="1">
      <c r="A207" s="30"/>
      <c r="B207" s="31"/>
      <c r="C207" s="196" t="s">
        <v>288</v>
      </c>
      <c r="D207" s="196" t="s">
        <v>141</v>
      </c>
      <c r="E207" s="197" t="s">
        <v>556</v>
      </c>
      <c r="F207" s="198" t="s">
        <v>557</v>
      </c>
      <c r="G207" s="199" t="s">
        <v>152</v>
      </c>
      <c r="H207" s="200">
        <v>3</v>
      </c>
      <c r="I207" s="201"/>
      <c r="J207" s="202">
        <f t="shared" si="20"/>
        <v>0</v>
      </c>
      <c r="K207" s="203"/>
      <c r="L207" s="35"/>
      <c r="M207" s="204" t="s">
        <v>1</v>
      </c>
      <c r="N207" s="205" t="s">
        <v>43</v>
      </c>
      <c r="O207" s="67"/>
      <c r="P207" s="206">
        <f t="shared" si="21"/>
        <v>0</v>
      </c>
      <c r="Q207" s="206">
        <v>0</v>
      </c>
      <c r="R207" s="206">
        <f t="shared" si="22"/>
        <v>0</v>
      </c>
      <c r="S207" s="206">
        <v>0</v>
      </c>
      <c r="T207" s="206">
        <f t="shared" si="23"/>
        <v>0</v>
      </c>
      <c r="U207" s="207" t="s">
        <v>1</v>
      </c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208" t="s">
        <v>139</v>
      </c>
      <c r="AT207" s="208" t="s">
        <v>141</v>
      </c>
      <c r="AU207" s="208" t="s">
        <v>85</v>
      </c>
      <c r="AY207" s="13" t="s">
        <v>140</v>
      </c>
      <c r="BE207" s="209">
        <f t="shared" si="24"/>
        <v>0</v>
      </c>
      <c r="BF207" s="209">
        <f t="shared" si="25"/>
        <v>0</v>
      </c>
      <c r="BG207" s="209">
        <f t="shared" si="26"/>
        <v>0</v>
      </c>
      <c r="BH207" s="209">
        <f t="shared" si="27"/>
        <v>0</v>
      </c>
      <c r="BI207" s="209">
        <f t="shared" si="28"/>
        <v>0</v>
      </c>
      <c r="BJ207" s="13" t="s">
        <v>85</v>
      </c>
      <c r="BK207" s="209">
        <f t="shared" si="29"/>
        <v>0</v>
      </c>
      <c r="BL207" s="13" t="s">
        <v>139</v>
      </c>
      <c r="BM207" s="208" t="s">
        <v>558</v>
      </c>
    </row>
    <row r="208" spans="1:65" s="2" customFormat="1" ht="44.25" customHeight="1">
      <c r="A208" s="30"/>
      <c r="B208" s="31"/>
      <c r="C208" s="196" t="s">
        <v>559</v>
      </c>
      <c r="D208" s="196" t="s">
        <v>141</v>
      </c>
      <c r="E208" s="197" t="s">
        <v>560</v>
      </c>
      <c r="F208" s="198" t="s">
        <v>561</v>
      </c>
      <c r="G208" s="199" t="s">
        <v>152</v>
      </c>
      <c r="H208" s="200">
        <v>1</v>
      </c>
      <c r="I208" s="201"/>
      <c r="J208" s="202">
        <f t="shared" si="20"/>
        <v>0</v>
      </c>
      <c r="K208" s="203"/>
      <c r="L208" s="35"/>
      <c r="M208" s="204" t="s">
        <v>1</v>
      </c>
      <c r="N208" s="205" t="s">
        <v>43</v>
      </c>
      <c r="O208" s="67"/>
      <c r="P208" s="206">
        <f t="shared" si="21"/>
        <v>0</v>
      </c>
      <c r="Q208" s="206">
        <v>0</v>
      </c>
      <c r="R208" s="206">
        <f t="shared" si="22"/>
        <v>0</v>
      </c>
      <c r="S208" s="206">
        <v>0</v>
      </c>
      <c r="T208" s="206">
        <f t="shared" si="23"/>
        <v>0</v>
      </c>
      <c r="U208" s="207" t="s">
        <v>1</v>
      </c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208" t="s">
        <v>139</v>
      </c>
      <c r="AT208" s="208" t="s">
        <v>141</v>
      </c>
      <c r="AU208" s="208" t="s">
        <v>85</v>
      </c>
      <c r="AY208" s="13" t="s">
        <v>140</v>
      </c>
      <c r="BE208" s="209">
        <f t="shared" si="24"/>
        <v>0</v>
      </c>
      <c r="BF208" s="209">
        <f t="shared" si="25"/>
        <v>0</v>
      </c>
      <c r="BG208" s="209">
        <f t="shared" si="26"/>
        <v>0</v>
      </c>
      <c r="BH208" s="209">
        <f t="shared" si="27"/>
        <v>0</v>
      </c>
      <c r="BI208" s="209">
        <f t="shared" si="28"/>
        <v>0</v>
      </c>
      <c r="BJ208" s="13" t="s">
        <v>85</v>
      </c>
      <c r="BK208" s="209">
        <f t="shared" si="29"/>
        <v>0</v>
      </c>
      <c r="BL208" s="13" t="s">
        <v>139</v>
      </c>
      <c r="BM208" s="208" t="s">
        <v>562</v>
      </c>
    </row>
    <row r="209" spans="1:65" s="2" customFormat="1" ht="44.25" customHeight="1">
      <c r="A209" s="30"/>
      <c r="B209" s="31"/>
      <c r="C209" s="196" t="s">
        <v>292</v>
      </c>
      <c r="D209" s="196" t="s">
        <v>141</v>
      </c>
      <c r="E209" s="197" t="s">
        <v>563</v>
      </c>
      <c r="F209" s="198" t="s">
        <v>564</v>
      </c>
      <c r="G209" s="199" t="s">
        <v>152</v>
      </c>
      <c r="H209" s="200">
        <v>1</v>
      </c>
      <c r="I209" s="201"/>
      <c r="J209" s="202">
        <f t="shared" si="20"/>
        <v>0</v>
      </c>
      <c r="K209" s="203"/>
      <c r="L209" s="35"/>
      <c r="M209" s="204" t="s">
        <v>1</v>
      </c>
      <c r="N209" s="205" t="s">
        <v>43</v>
      </c>
      <c r="O209" s="67"/>
      <c r="P209" s="206">
        <f t="shared" si="21"/>
        <v>0</v>
      </c>
      <c r="Q209" s="206">
        <v>0</v>
      </c>
      <c r="R209" s="206">
        <f t="shared" si="22"/>
        <v>0</v>
      </c>
      <c r="S209" s="206">
        <v>0</v>
      </c>
      <c r="T209" s="206">
        <f t="shared" si="23"/>
        <v>0</v>
      </c>
      <c r="U209" s="207" t="s">
        <v>1</v>
      </c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208" t="s">
        <v>139</v>
      </c>
      <c r="AT209" s="208" t="s">
        <v>141</v>
      </c>
      <c r="AU209" s="208" t="s">
        <v>85</v>
      </c>
      <c r="AY209" s="13" t="s">
        <v>140</v>
      </c>
      <c r="BE209" s="209">
        <f t="shared" si="24"/>
        <v>0</v>
      </c>
      <c r="BF209" s="209">
        <f t="shared" si="25"/>
        <v>0</v>
      </c>
      <c r="BG209" s="209">
        <f t="shared" si="26"/>
        <v>0</v>
      </c>
      <c r="BH209" s="209">
        <f t="shared" si="27"/>
        <v>0</v>
      </c>
      <c r="BI209" s="209">
        <f t="shared" si="28"/>
        <v>0</v>
      </c>
      <c r="BJ209" s="13" t="s">
        <v>85</v>
      </c>
      <c r="BK209" s="209">
        <f t="shared" si="29"/>
        <v>0</v>
      </c>
      <c r="BL209" s="13" t="s">
        <v>139</v>
      </c>
      <c r="BM209" s="208" t="s">
        <v>565</v>
      </c>
    </row>
    <row r="210" spans="1:65" s="2" customFormat="1" ht="44.25" customHeight="1">
      <c r="A210" s="30"/>
      <c r="B210" s="31"/>
      <c r="C210" s="196" t="s">
        <v>566</v>
      </c>
      <c r="D210" s="196" t="s">
        <v>141</v>
      </c>
      <c r="E210" s="197" t="s">
        <v>567</v>
      </c>
      <c r="F210" s="198" t="s">
        <v>568</v>
      </c>
      <c r="G210" s="199" t="s">
        <v>152</v>
      </c>
      <c r="H210" s="200">
        <v>1</v>
      </c>
      <c r="I210" s="201"/>
      <c r="J210" s="202">
        <f t="shared" si="20"/>
        <v>0</v>
      </c>
      <c r="K210" s="203"/>
      <c r="L210" s="35"/>
      <c r="M210" s="204" t="s">
        <v>1</v>
      </c>
      <c r="N210" s="205" t="s">
        <v>43</v>
      </c>
      <c r="O210" s="67"/>
      <c r="P210" s="206">
        <f t="shared" si="21"/>
        <v>0</v>
      </c>
      <c r="Q210" s="206">
        <v>0</v>
      </c>
      <c r="R210" s="206">
        <f t="shared" si="22"/>
        <v>0</v>
      </c>
      <c r="S210" s="206">
        <v>0</v>
      </c>
      <c r="T210" s="206">
        <f t="shared" si="23"/>
        <v>0</v>
      </c>
      <c r="U210" s="207" t="s">
        <v>1</v>
      </c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208" t="s">
        <v>139</v>
      </c>
      <c r="AT210" s="208" t="s">
        <v>141</v>
      </c>
      <c r="AU210" s="208" t="s">
        <v>85</v>
      </c>
      <c r="AY210" s="13" t="s">
        <v>140</v>
      </c>
      <c r="BE210" s="209">
        <f t="shared" si="24"/>
        <v>0</v>
      </c>
      <c r="BF210" s="209">
        <f t="shared" si="25"/>
        <v>0</v>
      </c>
      <c r="BG210" s="209">
        <f t="shared" si="26"/>
        <v>0</v>
      </c>
      <c r="BH210" s="209">
        <f t="shared" si="27"/>
        <v>0</v>
      </c>
      <c r="BI210" s="209">
        <f t="shared" si="28"/>
        <v>0</v>
      </c>
      <c r="BJ210" s="13" t="s">
        <v>85</v>
      </c>
      <c r="BK210" s="209">
        <f t="shared" si="29"/>
        <v>0</v>
      </c>
      <c r="BL210" s="13" t="s">
        <v>139</v>
      </c>
      <c r="BM210" s="208" t="s">
        <v>569</v>
      </c>
    </row>
    <row r="211" spans="1:65" s="2" customFormat="1" ht="44.25" customHeight="1">
      <c r="A211" s="30"/>
      <c r="B211" s="31"/>
      <c r="C211" s="196" t="s">
        <v>293</v>
      </c>
      <c r="D211" s="196" t="s">
        <v>141</v>
      </c>
      <c r="E211" s="197" t="s">
        <v>570</v>
      </c>
      <c r="F211" s="198" t="s">
        <v>571</v>
      </c>
      <c r="G211" s="199" t="s">
        <v>152</v>
      </c>
      <c r="H211" s="200">
        <v>1</v>
      </c>
      <c r="I211" s="201"/>
      <c r="J211" s="202">
        <f t="shared" si="20"/>
        <v>0</v>
      </c>
      <c r="K211" s="203"/>
      <c r="L211" s="35"/>
      <c r="M211" s="204" t="s">
        <v>1</v>
      </c>
      <c r="N211" s="205" t="s">
        <v>43</v>
      </c>
      <c r="O211" s="67"/>
      <c r="P211" s="206">
        <f t="shared" si="21"/>
        <v>0</v>
      </c>
      <c r="Q211" s="206">
        <v>0</v>
      </c>
      <c r="R211" s="206">
        <f t="shared" si="22"/>
        <v>0</v>
      </c>
      <c r="S211" s="206">
        <v>0</v>
      </c>
      <c r="T211" s="206">
        <f t="shared" si="23"/>
        <v>0</v>
      </c>
      <c r="U211" s="207" t="s">
        <v>1</v>
      </c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208" t="s">
        <v>139</v>
      </c>
      <c r="AT211" s="208" t="s">
        <v>141</v>
      </c>
      <c r="AU211" s="208" t="s">
        <v>85</v>
      </c>
      <c r="AY211" s="13" t="s">
        <v>140</v>
      </c>
      <c r="BE211" s="209">
        <f t="shared" si="24"/>
        <v>0</v>
      </c>
      <c r="BF211" s="209">
        <f t="shared" si="25"/>
        <v>0</v>
      </c>
      <c r="BG211" s="209">
        <f t="shared" si="26"/>
        <v>0</v>
      </c>
      <c r="BH211" s="209">
        <f t="shared" si="27"/>
        <v>0</v>
      </c>
      <c r="BI211" s="209">
        <f t="shared" si="28"/>
        <v>0</v>
      </c>
      <c r="BJ211" s="13" t="s">
        <v>85</v>
      </c>
      <c r="BK211" s="209">
        <f t="shared" si="29"/>
        <v>0</v>
      </c>
      <c r="BL211" s="13" t="s">
        <v>139</v>
      </c>
      <c r="BM211" s="208" t="s">
        <v>572</v>
      </c>
    </row>
    <row r="212" spans="1:65" s="2" customFormat="1" ht="44.25" customHeight="1">
      <c r="A212" s="30"/>
      <c r="B212" s="31"/>
      <c r="C212" s="196" t="s">
        <v>573</v>
      </c>
      <c r="D212" s="196" t="s">
        <v>141</v>
      </c>
      <c r="E212" s="197" t="s">
        <v>574</v>
      </c>
      <c r="F212" s="198" t="s">
        <v>575</v>
      </c>
      <c r="G212" s="199" t="s">
        <v>152</v>
      </c>
      <c r="H212" s="200">
        <v>1</v>
      </c>
      <c r="I212" s="201"/>
      <c r="J212" s="202">
        <f t="shared" si="20"/>
        <v>0</v>
      </c>
      <c r="K212" s="203"/>
      <c r="L212" s="35"/>
      <c r="M212" s="204" t="s">
        <v>1</v>
      </c>
      <c r="N212" s="205" t="s">
        <v>43</v>
      </c>
      <c r="O212" s="67"/>
      <c r="P212" s="206">
        <f t="shared" si="21"/>
        <v>0</v>
      </c>
      <c r="Q212" s="206">
        <v>0</v>
      </c>
      <c r="R212" s="206">
        <f t="shared" si="22"/>
        <v>0</v>
      </c>
      <c r="S212" s="206">
        <v>0</v>
      </c>
      <c r="T212" s="206">
        <f t="shared" si="23"/>
        <v>0</v>
      </c>
      <c r="U212" s="207" t="s">
        <v>1</v>
      </c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208" t="s">
        <v>139</v>
      </c>
      <c r="AT212" s="208" t="s">
        <v>141</v>
      </c>
      <c r="AU212" s="208" t="s">
        <v>85</v>
      </c>
      <c r="AY212" s="13" t="s">
        <v>140</v>
      </c>
      <c r="BE212" s="209">
        <f t="shared" si="24"/>
        <v>0</v>
      </c>
      <c r="BF212" s="209">
        <f t="shared" si="25"/>
        <v>0</v>
      </c>
      <c r="BG212" s="209">
        <f t="shared" si="26"/>
        <v>0</v>
      </c>
      <c r="BH212" s="209">
        <f t="shared" si="27"/>
        <v>0</v>
      </c>
      <c r="BI212" s="209">
        <f t="shared" si="28"/>
        <v>0</v>
      </c>
      <c r="BJ212" s="13" t="s">
        <v>85</v>
      </c>
      <c r="BK212" s="209">
        <f t="shared" si="29"/>
        <v>0</v>
      </c>
      <c r="BL212" s="13" t="s">
        <v>139</v>
      </c>
      <c r="BM212" s="208" t="s">
        <v>576</v>
      </c>
    </row>
    <row r="213" spans="1:65" s="2" customFormat="1" ht="44.25" customHeight="1">
      <c r="A213" s="30"/>
      <c r="B213" s="31"/>
      <c r="C213" s="196" t="s">
        <v>297</v>
      </c>
      <c r="D213" s="196" t="s">
        <v>141</v>
      </c>
      <c r="E213" s="197" t="s">
        <v>577</v>
      </c>
      <c r="F213" s="198" t="s">
        <v>578</v>
      </c>
      <c r="G213" s="199" t="s">
        <v>152</v>
      </c>
      <c r="H213" s="200">
        <v>2</v>
      </c>
      <c r="I213" s="201"/>
      <c r="J213" s="202">
        <f t="shared" si="20"/>
        <v>0</v>
      </c>
      <c r="K213" s="203"/>
      <c r="L213" s="35"/>
      <c r="M213" s="204" t="s">
        <v>1</v>
      </c>
      <c r="N213" s="205" t="s">
        <v>43</v>
      </c>
      <c r="O213" s="67"/>
      <c r="P213" s="206">
        <f t="shared" si="21"/>
        <v>0</v>
      </c>
      <c r="Q213" s="206">
        <v>0</v>
      </c>
      <c r="R213" s="206">
        <f t="shared" si="22"/>
        <v>0</v>
      </c>
      <c r="S213" s="206">
        <v>0</v>
      </c>
      <c r="T213" s="206">
        <f t="shared" si="23"/>
        <v>0</v>
      </c>
      <c r="U213" s="207" t="s">
        <v>1</v>
      </c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208" t="s">
        <v>139</v>
      </c>
      <c r="AT213" s="208" t="s">
        <v>141</v>
      </c>
      <c r="AU213" s="208" t="s">
        <v>85</v>
      </c>
      <c r="AY213" s="13" t="s">
        <v>140</v>
      </c>
      <c r="BE213" s="209">
        <f t="shared" si="24"/>
        <v>0</v>
      </c>
      <c r="BF213" s="209">
        <f t="shared" si="25"/>
        <v>0</v>
      </c>
      <c r="BG213" s="209">
        <f t="shared" si="26"/>
        <v>0</v>
      </c>
      <c r="BH213" s="209">
        <f t="shared" si="27"/>
        <v>0</v>
      </c>
      <c r="BI213" s="209">
        <f t="shared" si="28"/>
        <v>0</v>
      </c>
      <c r="BJ213" s="13" t="s">
        <v>85</v>
      </c>
      <c r="BK213" s="209">
        <f t="shared" si="29"/>
        <v>0</v>
      </c>
      <c r="BL213" s="13" t="s">
        <v>139</v>
      </c>
      <c r="BM213" s="208" t="s">
        <v>579</v>
      </c>
    </row>
    <row r="214" spans="1:65" s="2" customFormat="1" ht="44.25" customHeight="1">
      <c r="A214" s="30"/>
      <c r="B214" s="31"/>
      <c r="C214" s="196" t="s">
        <v>580</v>
      </c>
      <c r="D214" s="196" t="s">
        <v>141</v>
      </c>
      <c r="E214" s="197" t="s">
        <v>581</v>
      </c>
      <c r="F214" s="198" t="s">
        <v>582</v>
      </c>
      <c r="G214" s="199" t="s">
        <v>152</v>
      </c>
      <c r="H214" s="200">
        <v>2</v>
      </c>
      <c r="I214" s="201"/>
      <c r="J214" s="202">
        <f t="shared" si="20"/>
        <v>0</v>
      </c>
      <c r="K214" s="203"/>
      <c r="L214" s="35"/>
      <c r="M214" s="204" t="s">
        <v>1</v>
      </c>
      <c r="N214" s="205" t="s">
        <v>43</v>
      </c>
      <c r="O214" s="67"/>
      <c r="P214" s="206">
        <f t="shared" si="21"/>
        <v>0</v>
      </c>
      <c r="Q214" s="206">
        <v>0</v>
      </c>
      <c r="R214" s="206">
        <f t="shared" si="22"/>
        <v>0</v>
      </c>
      <c r="S214" s="206">
        <v>0</v>
      </c>
      <c r="T214" s="206">
        <f t="shared" si="23"/>
        <v>0</v>
      </c>
      <c r="U214" s="207" t="s">
        <v>1</v>
      </c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208" t="s">
        <v>139</v>
      </c>
      <c r="AT214" s="208" t="s">
        <v>141</v>
      </c>
      <c r="AU214" s="208" t="s">
        <v>85</v>
      </c>
      <c r="AY214" s="13" t="s">
        <v>140</v>
      </c>
      <c r="BE214" s="209">
        <f t="shared" si="24"/>
        <v>0</v>
      </c>
      <c r="BF214" s="209">
        <f t="shared" si="25"/>
        <v>0</v>
      </c>
      <c r="BG214" s="209">
        <f t="shared" si="26"/>
        <v>0</v>
      </c>
      <c r="BH214" s="209">
        <f t="shared" si="27"/>
        <v>0</v>
      </c>
      <c r="BI214" s="209">
        <f t="shared" si="28"/>
        <v>0</v>
      </c>
      <c r="BJ214" s="13" t="s">
        <v>85</v>
      </c>
      <c r="BK214" s="209">
        <f t="shared" si="29"/>
        <v>0</v>
      </c>
      <c r="BL214" s="13" t="s">
        <v>139</v>
      </c>
      <c r="BM214" s="208" t="s">
        <v>583</v>
      </c>
    </row>
    <row r="215" spans="1:65" s="2" customFormat="1" ht="44.25" customHeight="1">
      <c r="A215" s="30"/>
      <c r="B215" s="31"/>
      <c r="C215" s="196" t="s">
        <v>300</v>
      </c>
      <c r="D215" s="196" t="s">
        <v>141</v>
      </c>
      <c r="E215" s="197" t="s">
        <v>584</v>
      </c>
      <c r="F215" s="198" t="s">
        <v>585</v>
      </c>
      <c r="G215" s="199" t="s">
        <v>152</v>
      </c>
      <c r="H215" s="200">
        <v>2</v>
      </c>
      <c r="I215" s="201"/>
      <c r="J215" s="202">
        <f t="shared" si="20"/>
        <v>0</v>
      </c>
      <c r="K215" s="203"/>
      <c r="L215" s="35"/>
      <c r="M215" s="204" t="s">
        <v>1</v>
      </c>
      <c r="N215" s="205" t="s">
        <v>43</v>
      </c>
      <c r="O215" s="67"/>
      <c r="P215" s="206">
        <f t="shared" si="21"/>
        <v>0</v>
      </c>
      <c r="Q215" s="206">
        <v>0</v>
      </c>
      <c r="R215" s="206">
        <f t="shared" si="22"/>
        <v>0</v>
      </c>
      <c r="S215" s="206">
        <v>0</v>
      </c>
      <c r="T215" s="206">
        <f t="shared" si="23"/>
        <v>0</v>
      </c>
      <c r="U215" s="207" t="s">
        <v>1</v>
      </c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208" t="s">
        <v>139</v>
      </c>
      <c r="AT215" s="208" t="s">
        <v>141</v>
      </c>
      <c r="AU215" s="208" t="s">
        <v>85</v>
      </c>
      <c r="AY215" s="13" t="s">
        <v>140</v>
      </c>
      <c r="BE215" s="209">
        <f t="shared" si="24"/>
        <v>0</v>
      </c>
      <c r="BF215" s="209">
        <f t="shared" si="25"/>
        <v>0</v>
      </c>
      <c r="BG215" s="209">
        <f t="shared" si="26"/>
        <v>0</v>
      </c>
      <c r="BH215" s="209">
        <f t="shared" si="27"/>
        <v>0</v>
      </c>
      <c r="BI215" s="209">
        <f t="shared" si="28"/>
        <v>0</v>
      </c>
      <c r="BJ215" s="13" t="s">
        <v>85</v>
      </c>
      <c r="BK215" s="209">
        <f t="shared" si="29"/>
        <v>0</v>
      </c>
      <c r="BL215" s="13" t="s">
        <v>139</v>
      </c>
      <c r="BM215" s="208" t="s">
        <v>586</v>
      </c>
    </row>
    <row r="216" spans="1:65" s="2" customFormat="1" ht="44.25" customHeight="1">
      <c r="A216" s="30"/>
      <c r="B216" s="31"/>
      <c r="C216" s="196" t="s">
        <v>587</v>
      </c>
      <c r="D216" s="196" t="s">
        <v>141</v>
      </c>
      <c r="E216" s="197" t="s">
        <v>588</v>
      </c>
      <c r="F216" s="198" t="s">
        <v>589</v>
      </c>
      <c r="G216" s="199" t="s">
        <v>152</v>
      </c>
      <c r="H216" s="200">
        <v>2</v>
      </c>
      <c r="I216" s="201"/>
      <c r="J216" s="202">
        <f t="shared" si="20"/>
        <v>0</v>
      </c>
      <c r="K216" s="203"/>
      <c r="L216" s="35"/>
      <c r="M216" s="204" t="s">
        <v>1</v>
      </c>
      <c r="N216" s="205" t="s">
        <v>43</v>
      </c>
      <c r="O216" s="67"/>
      <c r="P216" s="206">
        <f t="shared" si="21"/>
        <v>0</v>
      </c>
      <c r="Q216" s="206">
        <v>0</v>
      </c>
      <c r="R216" s="206">
        <f t="shared" si="22"/>
        <v>0</v>
      </c>
      <c r="S216" s="206">
        <v>0</v>
      </c>
      <c r="T216" s="206">
        <f t="shared" si="23"/>
        <v>0</v>
      </c>
      <c r="U216" s="207" t="s">
        <v>1</v>
      </c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208" t="s">
        <v>139</v>
      </c>
      <c r="AT216" s="208" t="s">
        <v>141</v>
      </c>
      <c r="AU216" s="208" t="s">
        <v>85</v>
      </c>
      <c r="AY216" s="13" t="s">
        <v>140</v>
      </c>
      <c r="BE216" s="209">
        <f t="shared" si="24"/>
        <v>0</v>
      </c>
      <c r="BF216" s="209">
        <f t="shared" si="25"/>
        <v>0</v>
      </c>
      <c r="BG216" s="209">
        <f t="shared" si="26"/>
        <v>0</v>
      </c>
      <c r="BH216" s="209">
        <f t="shared" si="27"/>
        <v>0</v>
      </c>
      <c r="BI216" s="209">
        <f t="shared" si="28"/>
        <v>0</v>
      </c>
      <c r="BJ216" s="13" t="s">
        <v>85</v>
      </c>
      <c r="BK216" s="209">
        <f t="shared" si="29"/>
        <v>0</v>
      </c>
      <c r="BL216" s="13" t="s">
        <v>139</v>
      </c>
      <c r="BM216" s="208" t="s">
        <v>590</v>
      </c>
    </row>
    <row r="217" spans="1:65" s="2" customFormat="1" ht="44.25" customHeight="1">
      <c r="A217" s="30"/>
      <c r="B217" s="31"/>
      <c r="C217" s="196" t="s">
        <v>304</v>
      </c>
      <c r="D217" s="196" t="s">
        <v>141</v>
      </c>
      <c r="E217" s="197" t="s">
        <v>591</v>
      </c>
      <c r="F217" s="198" t="s">
        <v>592</v>
      </c>
      <c r="G217" s="199" t="s">
        <v>152</v>
      </c>
      <c r="H217" s="200">
        <v>2</v>
      </c>
      <c r="I217" s="201"/>
      <c r="J217" s="202">
        <f t="shared" si="20"/>
        <v>0</v>
      </c>
      <c r="K217" s="203"/>
      <c r="L217" s="35"/>
      <c r="M217" s="214" t="s">
        <v>1</v>
      </c>
      <c r="N217" s="215" t="s">
        <v>43</v>
      </c>
      <c r="O217" s="216"/>
      <c r="P217" s="217">
        <f t="shared" si="21"/>
        <v>0</v>
      </c>
      <c r="Q217" s="217">
        <v>0</v>
      </c>
      <c r="R217" s="217">
        <f t="shared" si="22"/>
        <v>0</v>
      </c>
      <c r="S217" s="217">
        <v>0</v>
      </c>
      <c r="T217" s="217">
        <f t="shared" si="23"/>
        <v>0</v>
      </c>
      <c r="U217" s="218" t="s">
        <v>1</v>
      </c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208" t="s">
        <v>139</v>
      </c>
      <c r="AT217" s="208" t="s">
        <v>141</v>
      </c>
      <c r="AU217" s="208" t="s">
        <v>85</v>
      </c>
      <c r="AY217" s="13" t="s">
        <v>140</v>
      </c>
      <c r="BE217" s="209">
        <f t="shared" si="24"/>
        <v>0</v>
      </c>
      <c r="BF217" s="209">
        <f t="shared" si="25"/>
        <v>0</v>
      </c>
      <c r="BG217" s="209">
        <f t="shared" si="26"/>
        <v>0</v>
      </c>
      <c r="BH217" s="209">
        <f t="shared" si="27"/>
        <v>0</v>
      </c>
      <c r="BI217" s="209">
        <f t="shared" si="28"/>
        <v>0</v>
      </c>
      <c r="BJ217" s="13" t="s">
        <v>85</v>
      </c>
      <c r="BK217" s="209">
        <f t="shared" si="29"/>
        <v>0</v>
      </c>
      <c r="BL217" s="13" t="s">
        <v>139</v>
      </c>
      <c r="BM217" s="208" t="s">
        <v>593</v>
      </c>
    </row>
    <row r="218" spans="1:65" s="2" customFormat="1" ht="6.95" customHeight="1">
      <c r="A218" s="30"/>
      <c r="B218" s="50"/>
      <c r="C218" s="51"/>
      <c r="D218" s="51"/>
      <c r="E218" s="51"/>
      <c r="F218" s="51"/>
      <c r="G218" s="51"/>
      <c r="H218" s="51"/>
      <c r="I218" s="154"/>
      <c r="J218" s="51"/>
      <c r="K218" s="51"/>
      <c r="L218" s="35"/>
      <c r="M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</row>
  </sheetData>
  <sheetProtection algorithmName="SHA-512" hashValue="JiPST+U/cQqCnNR3m2vxKceak21VKIB5x7ehsD/FC1zrnnfFaGT7T3AgLcIbECPjimUdc/tXxy90aJiqibXZQw==" saltValue="yHlQwB442r4ikQljAguXNyTf7bgZei4+RuUG/msUxdyf6Njg+P/+k5usoTTXN/DPujpIhnM6l4h5XFpKh6JJog==" spinCount="100000" sheet="1" objects="1" scenarios="1" formatColumns="0" formatRows="0" autoFilter="0"/>
  <autoFilter ref="C121:K217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1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3" t="s">
        <v>100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4"/>
      <c r="J3" s="113"/>
      <c r="K3" s="113"/>
      <c r="L3" s="16"/>
      <c r="AT3" s="13" t="s">
        <v>87</v>
      </c>
    </row>
    <row r="4" spans="1:46" s="1" customFormat="1" ht="24.95" customHeight="1">
      <c r="B4" s="16"/>
      <c r="D4" s="115" t="s">
        <v>110</v>
      </c>
      <c r="I4" s="111"/>
      <c r="L4" s="16"/>
      <c r="M4" s="116" t="s">
        <v>10</v>
      </c>
      <c r="AT4" s="13" t="s">
        <v>4</v>
      </c>
    </row>
    <row r="5" spans="1:46" s="1" customFormat="1" ht="6.95" customHeight="1">
      <c r="B5" s="16"/>
      <c r="I5" s="111"/>
      <c r="L5" s="16"/>
    </row>
    <row r="6" spans="1:46" s="1" customFormat="1" ht="12" customHeight="1">
      <c r="B6" s="16"/>
      <c r="D6" s="117" t="s">
        <v>16</v>
      </c>
      <c r="I6" s="111"/>
      <c r="L6" s="16"/>
    </row>
    <row r="7" spans="1:46" s="1" customFormat="1" ht="16.5" customHeight="1">
      <c r="B7" s="16"/>
      <c r="E7" s="264" t="str">
        <f>'Rekapitulace zakázky'!K6</f>
        <v>Pravidelná kontrola a čištění spalinových cest v obvodu OŘ Praha</v>
      </c>
      <c r="F7" s="265"/>
      <c r="G7" s="265"/>
      <c r="H7" s="265"/>
      <c r="I7" s="111"/>
      <c r="L7" s="16"/>
    </row>
    <row r="8" spans="1:46" s="1" customFormat="1" ht="12" customHeight="1">
      <c r="B8" s="16"/>
      <c r="D8" s="117" t="s">
        <v>111</v>
      </c>
      <c r="I8" s="111"/>
      <c r="L8" s="16"/>
    </row>
    <row r="9" spans="1:46" s="2" customFormat="1" ht="16.5" customHeight="1">
      <c r="A9" s="30"/>
      <c r="B9" s="35"/>
      <c r="C9" s="30"/>
      <c r="D9" s="30"/>
      <c r="E9" s="264" t="s">
        <v>594</v>
      </c>
      <c r="F9" s="266"/>
      <c r="G9" s="266"/>
      <c r="H9" s="266"/>
      <c r="I9" s="118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7" t="s">
        <v>113</v>
      </c>
      <c r="E10" s="30"/>
      <c r="F10" s="30"/>
      <c r="G10" s="30"/>
      <c r="H10" s="30"/>
      <c r="I10" s="118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67" t="s">
        <v>595</v>
      </c>
      <c r="F11" s="266"/>
      <c r="G11" s="266"/>
      <c r="H11" s="266"/>
      <c r="I11" s="118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18"/>
      <c r="J12" s="30"/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7" t="s">
        <v>18</v>
      </c>
      <c r="E13" s="30"/>
      <c r="F13" s="106" t="s">
        <v>1</v>
      </c>
      <c r="G13" s="30"/>
      <c r="H13" s="30"/>
      <c r="I13" s="119" t="s">
        <v>19</v>
      </c>
      <c r="J13" s="106" t="s">
        <v>1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7" t="s">
        <v>20</v>
      </c>
      <c r="E14" s="30"/>
      <c r="F14" s="106" t="s">
        <v>596</v>
      </c>
      <c r="G14" s="30"/>
      <c r="H14" s="30"/>
      <c r="I14" s="119" t="s">
        <v>22</v>
      </c>
      <c r="J14" s="120" t="str">
        <f>'Rekapitulace zakázky'!AN8</f>
        <v>13. 7. 2020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18"/>
      <c r="J15" s="30"/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7" t="s">
        <v>24</v>
      </c>
      <c r="E16" s="30"/>
      <c r="F16" s="30"/>
      <c r="G16" s="30"/>
      <c r="H16" s="30"/>
      <c r="I16" s="119" t="s">
        <v>25</v>
      </c>
      <c r="J16" s="106" t="str">
        <f>IF('Rekapitulace zakázky'!AN10="","",'Rekapitulace zakázky'!AN10)</f>
        <v>70994234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6" t="str">
        <f>IF('Rekapitulace zakázky'!E11="","",'Rekapitulace zakázky'!E11)</f>
        <v>Správa železnic, státní organizace</v>
      </c>
      <c r="F17" s="30"/>
      <c r="G17" s="30"/>
      <c r="H17" s="30"/>
      <c r="I17" s="119" t="s">
        <v>28</v>
      </c>
      <c r="J17" s="106" t="str">
        <f>IF('Rekapitulace zakázky'!AN11="","",'Rekapitulace zakázky'!AN11)</f>
        <v>CZ70994234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18"/>
      <c r="J18" s="30"/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7" t="s">
        <v>30</v>
      </c>
      <c r="E19" s="30"/>
      <c r="F19" s="30"/>
      <c r="G19" s="30"/>
      <c r="H19" s="30"/>
      <c r="I19" s="119" t="s">
        <v>25</v>
      </c>
      <c r="J19" s="26" t="str">
        <f>'Rekapitulace zakázky'!AN13</f>
        <v>Vyplň údaj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68" t="str">
        <f>'Rekapitulace zakázky'!E14</f>
        <v>Vyplň údaj</v>
      </c>
      <c r="F20" s="269"/>
      <c r="G20" s="269"/>
      <c r="H20" s="269"/>
      <c r="I20" s="119" t="s">
        <v>28</v>
      </c>
      <c r="J20" s="26" t="str">
        <f>'Rekapitulace zakázky'!AN14</f>
        <v>Vyplň údaj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18"/>
      <c r="J21" s="30"/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7" t="s">
        <v>32</v>
      </c>
      <c r="E22" s="30"/>
      <c r="F22" s="30"/>
      <c r="G22" s="30"/>
      <c r="H22" s="30"/>
      <c r="I22" s="119" t="s">
        <v>25</v>
      </c>
      <c r="J22" s="106" t="str">
        <f>IF('Rekapitulace zakázky'!AN16="","",'Rekapitulace zakázky'!AN16)</f>
        <v/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6" t="str">
        <f>IF('Rekapitulace zakázky'!E17="","",'Rekapitulace zakázky'!E17)</f>
        <v xml:space="preserve"> </v>
      </c>
      <c r="F23" s="30"/>
      <c r="G23" s="30"/>
      <c r="H23" s="30"/>
      <c r="I23" s="119" t="s">
        <v>28</v>
      </c>
      <c r="J23" s="106" t="str">
        <f>IF('Rekapitulace zakázky'!AN17="","",'Rekapitulace zakázky'!AN17)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18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7" t="s">
        <v>35</v>
      </c>
      <c r="E25" s="30"/>
      <c r="F25" s="30"/>
      <c r="G25" s="30"/>
      <c r="H25" s="30"/>
      <c r="I25" s="119" t="s">
        <v>25</v>
      </c>
      <c r="J25" s="106" t="str">
        <f>IF('Rekapitulace zakázky'!AN19="","",'Rekapitulace zakázky'!AN19)</f>
        <v/>
      </c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6" t="str">
        <f>IF('Rekapitulace zakázky'!E20="","",'Rekapitulace zakázky'!E20)</f>
        <v>L. Ulrich, DiS</v>
      </c>
      <c r="F26" s="30"/>
      <c r="G26" s="30"/>
      <c r="H26" s="30"/>
      <c r="I26" s="119" t="s">
        <v>28</v>
      </c>
      <c r="J26" s="106" t="str">
        <f>IF('Rekapitulace zakázky'!AN20="","",'Rekapitulace zakázky'!AN20)</f>
        <v/>
      </c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18"/>
      <c r="J27" s="30"/>
      <c r="K27" s="30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7" t="s">
        <v>37</v>
      </c>
      <c r="E28" s="30"/>
      <c r="F28" s="30"/>
      <c r="G28" s="30"/>
      <c r="H28" s="30"/>
      <c r="I28" s="118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1"/>
      <c r="B29" s="122"/>
      <c r="C29" s="121"/>
      <c r="D29" s="121"/>
      <c r="E29" s="270" t="s">
        <v>1</v>
      </c>
      <c r="F29" s="270"/>
      <c r="G29" s="270"/>
      <c r="H29" s="27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18"/>
      <c r="J30" s="30"/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5"/>
      <c r="E31" s="125"/>
      <c r="F31" s="125"/>
      <c r="G31" s="125"/>
      <c r="H31" s="125"/>
      <c r="I31" s="126"/>
      <c r="J31" s="125"/>
      <c r="K31" s="125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7" t="s">
        <v>38</v>
      </c>
      <c r="E32" s="30"/>
      <c r="F32" s="30"/>
      <c r="G32" s="30"/>
      <c r="H32" s="30"/>
      <c r="I32" s="118"/>
      <c r="J32" s="128">
        <f>ROUND(J122,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5"/>
      <c r="E33" s="125"/>
      <c r="F33" s="125"/>
      <c r="G33" s="125"/>
      <c r="H33" s="125"/>
      <c r="I33" s="126"/>
      <c r="J33" s="125"/>
      <c r="K33" s="125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9" t="s">
        <v>40</v>
      </c>
      <c r="G34" s="30"/>
      <c r="H34" s="30"/>
      <c r="I34" s="130" t="s">
        <v>39</v>
      </c>
      <c r="J34" s="129" t="s">
        <v>41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31" t="s">
        <v>42</v>
      </c>
      <c r="E35" s="117" t="s">
        <v>43</v>
      </c>
      <c r="F35" s="132">
        <f>ROUND((SUM(BE122:BE226)),  2)</f>
        <v>0</v>
      </c>
      <c r="G35" s="30"/>
      <c r="H35" s="30"/>
      <c r="I35" s="133">
        <v>0.21</v>
      </c>
      <c r="J35" s="132">
        <f>ROUND(((SUM(BE122:BE226))*I35),  2)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7" t="s">
        <v>44</v>
      </c>
      <c r="F36" s="132">
        <f>ROUND((SUM(BF122:BF226)),  2)</f>
        <v>0</v>
      </c>
      <c r="G36" s="30"/>
      <c r="H36" s="30"/>
      <c r="I36" s="133">
        <v>0.15</v>
      </c>
      <c r="J36" s="132">
        <f>ROUND(((SUM(BF122:BF226))*I36),  2)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7" t="s">
        <v>45</v>
      </c>
      <c r="F37" s="132">
        <f>ROUND((SUM(BG122:BG226)),  2)</f>
        <v>0</v>
      </c>
      <c r="G37" s="30"/>
      <c r="H37" s="30"/>
      <c r="I37" s="133">
        <v>0.21</v>
      </c>
      <c r="J37" s="132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7" t="s">
        <v>46</v>
      </c>
      <c r="F38" s="132">
        <f>ROUND((SUM(BH122:BH226)),  2)</f>
        <v>0</v>
      </c>
      <c r="G38" s="30"/>
      <c r="H38" s="30"/>
      <c r="I38" s="133">
        <v>0.15</v>
      </c>
      <c r="J38" s="132">
        <f>0</f>
        <v>0</v>
      </c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7" t="s">
        <v>47</v>
      </c>
      <c r="F39" s="132">
        <f>ROUND((SUM(BI122:BI226)),  2)</f>
        <v>0</v>
      </c>
      <c r="G39" s="30"/>
      <c r="H39" s="30"/>
      <c r="I39" s="133">
        <v>0</v>
      </c>
      <c r="J39" s="132">
        <f>0</f>
        <v>0</v>
      </c>
      <c r="K39" s="30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8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34"/>
      <c r="D41" s="135" t="s">
        <v>48</v>
      </c>
      <c r="E41" s="136"/>
      <c r="F41" s="136"/>
      <c r="G41" s="137" t="s">
        <v>49</v>
      </c>
      <c r="H41" s="138" t="s">
        <v>50</v>
      </c>
      <c r="I41" s="139"/>
      <c r="J41" s="140">
        <f>SUM(J32:J39)</f>
        <v>0</v>
      </c>
      <c r="K41" s="141"/>
      <c r="L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8"/>
      <c r="J42" s="30"/>
      <c r="K42" s="30"/>
      <c r="L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I43" s="111"/>
      <c r="L43" s="16"/>
    </row>
    <row r="44" spans="1:31" s="1" customFormat="1" ht="14.45" customHeight="1">
      <c r="B44" s="16"/>
      <c r="I44" s="111"/>
      <c r="L44" s="16"/>
    </row>
    <row r="45" spans="1:31" s="1" customFormat="1" ht="14.45" customHeight="1">
      <c r="B45" s="16"/>
      <c r="I45" s="111"/>
      <c r="L45" s="16"/>
    </row>
    <row r="46" spans="1:31" s="1" customFormat="1" ht="14.45" customHeight="1">
      <c r="B46" s="16"/>
      <c r="I46" s="111"/>
      <c r="L46" s="16"/>
    </row>
    <row r="47" spans="1:31" s="1" customFormat="1" ht="14.45" customHeight="1">
      <c r="B47" s="16"/>
      <c r="I47" s="111"/>
      <c r="L47" s="16"/>
    </row>
    <row r="48" spans="1:31" s="1" customFormat="1" ht="14.45" customHeight="1">
      <c r="B48" s="16"/>
      <c r="I48" s="111"/>
      <c r="L48" s="16"/>
    </row>
    <row r="49" spans="1:31" s="1" customFormat="1" ht="14.45" customHeight="1">
      <c r="B49" s="16"/>
      <c r="I49" s="111"/>
      <c r="L49" s="16"/>
    </row>
    <row r="50" spans="1:31" s="2" customFormat="1" ht="14.45" customHeight="1">
      <c r="B50" s="47"/>
      <c r="D50" s="142" t="s">
        <v>51</v>
      </c>
      <c r="E50" s="143"/>
      <c r="F50" s="143"/>
      <c r="G50" s="142" t="s">
        <v>52</v>
      </c>
      <c r="H50" s="143"/>
      <c r="I50" s="144"/>
      <c r="J50" s="143"/>
      <c r="K50" s="143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45" t="s">
        <v>53</v>
      </c>
      <c r="E61" s="146"/>
      <c r="F61" s="147" t="s">
        <v>54</v>
      </c>
      <c r="G61" s="145" t="s">
        <v>53</v>
      </c>
      <c r="H61" s="146"/>
      <c r="I61" s="148"/>
      <c r="J61" s="149" t="s">
        <v>54</v>
      </c>
      <c r="K61" s="14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42" t="s">
        <v>55</v>
      </c>
      <c r="E65" s="150"/>
      <c r="F65" s="150"/>
      <c r="G65" s="142" t="s">
        <v>56</v>
      </c>
      <c r="H65" s="150"/>
      <c r="I65" s="151"/>
      <c r="J65" s="150"/>
      <c r="K65" s="15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45" t="s">
        <v>53</v>
      </c>
      <c r="E76" s="146"/>
      <c r="F76" s="147" t="s">
        <v>54</v>
      </c>
      <c r="G76" s="145" t="s">
        <v>53</v>
      </c>
      <c r="H76" s="146"/>
      <c r="I76" s="148"/>
      <c r="J76" s="149" t="s">
        <v>54</v>
      </c>
      <c r="K76" s="14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2"/>
      <c r="C77" s="153"/>
      <c r="D77" s="153"/>
      <c r="E77" s="153"/>
      <c r="F77" s="153"/>
      <c r="G77" s="153"/>
      <c r="H77" s="153"/>
      <c r="I77" s="154"/>
      <c r="J77" s="153"/>
      <c r="K77" s="153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5"/>
      <c r="C81" s="156"/>
      <c r="D81" s="156"/>
      <c r="E81" s="156"/>
      <c r="F81" s="156"/>
      <c r="G81" s="156"/>
      <c r="H81" s="156"/>
      <c r="I81" s="157"/>
      <c r="J81" s="156"/>
      <c r="K81" s="156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116</v>
      </c>
      <c r="D82" s="32"/>
      <c r="E82" s="32"/>
      <c r="F82" s="32"/>
      <c r="G82" s="32"/>
      <c r="H82" s="32"/>
      <c r="I82" s="118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8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118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71" t="str">
        <f>E7</f>
        <v>Pravidelná kontrola a čištění spalinových cest v obvodu OŘ Praha</v>
      </c>
      <c r="F85" s="272"/>
      <c r="G85" s="272"/>
      <c r="H85" s="272"/>
      <c r="I85" s="118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7"/>
      <c r="C86" s="25" t="s">
        <v>111</v>
      </c>
      <c r="D86" s="18"/>
      <c r="E86" s="18"/>
      <c r="F86" s="18"/>
      <c r="G86" s="18"/>
      <c r="H86" s="18"/>
      <c r="I86" s="111"/>
      <c r="J86" s="18"/>
      <c r="K86" s="18"/>
      <c r="L86" s="16"/>
    </row>
    <row r="87" spans="1:31" s="2" customFormat="1" ht="16.5" customHeight="1">
      <c r="A87" s="30"/>
      <c r="B87" s="31"/>
      <c r="C87" s="32"/>
      <c r="D87" s="32"/>
      <c r="E87" s="271" t="s">
        <v>594</v>
      </c>
      <c r="F87" s="273"/>
      <c r="G87" s="273"/>
      <c r="H87" s="273"/>
      <c r="I87" s="118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113</v>
      </c>
      <c r="D88" s="32"/>
      <c r="E88" s="32"/>
      <c r="F88" s="32"/>
      <c r="G88" s="32"/>
      <c r="H88" s="32"/>
      <c r="I88" s="118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19" t="str">
        <f>E11</f>
        <v>002.1 - Provozní budovy</v>
      </c>
      <c r="F89" s="273"/>
      <c r="G89" s="273"/>
      <c r="H89" s="273"/>
      <c r="I89" s="118"/>
      <c r="J89" s="32"/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8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2"/>
      <c r="E91" s="32"/>
      <c r="F91" s="23" t="str">
        <f>F14</f>
        <v>Obvod provoz II - západ</v>
      </c>
      <c r="G91" s="32"/>
      <c r="H91" s="32"/>
      <c r="I91" s="119" t="s">
        <v>22</v>
      </c>
      <c r="J91" s="62" t="str">
        <f>IF(J14="","",J14)</f>
        <v>13. 7. 2020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18"/>
      <c r="J92" s="32"/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24</v>
      </c>
      <c r="D93" s="32"/>
      <c r="E93" s="32"/>
      <c r="F93" s="23" t="str">
        <f>E17</f>
        <v>Správa železnic, státní organizace</v>
      </c>
      <c r="G93" s="32"/>
      <c r="H93" s="32"/>
      <c r="I93" s="119" t="s">
        <v>32</v>
      </c>
      <c r="J93" s="28" t="str">
        <f>E23</f>
        <v xml:space="preserve"> </v>
      </c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30</v>
      </c>
      <c r="D94" s="32"/>
      <c r="E94" s="32"/>
      <c r="F94" s="23" t="str">
        <f>IF(E20="","",E20)</f>
        <v>Vyplň údaj</v>
      </c>
      <c r="G94" s="32"/>
      <c r="H94" s="32"/>
      <c r="I94" s="119" t="s">
        <v>35</v>
      </c>
      <c r="J94" s="28" t="str">
        <f>E26</f>
        <v>L. Ulrich, DiS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8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58" t="s">
        <v>117</v>
      </c>
      <c r="D96" s="159"/>
      <c r="E96" s="159"/>
      <c r="F96" s="159"/>
      <c r="G96" s="159"/>
      <c r="H96" s="159"/>
      <c r="I96" s="160"/>
      <c r="J96" s="161" t="s">
        <v>118</v>
      </c>
      <c r="K96" s="159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18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2" t="s">
        <v>119</v>
      </c>
      <c r="D98" s="32"/>
      <c r="E98" s="32"/>
      <c r="F98" s="32"/>
      <c r="G98" s="32"/>
      <c r="H98" s="32"/>
      <c r="I98" s="118"/>
      <c r="J98" s="80">
        <f>J122</f>
        <v>0</v>
      </c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120</v>
      </c>
    </row>
    <row r="99" spans="1:47" s="9" customFormat="1" ht="24.95" customHeight="1">
      <c r="B99" s="163"/>
      <c r="C99" s="164"/>
      <c r="D99" s="165" t="s">
        <v>121</v>
      </c>
      <c r="E99" s="166"/>
      <c r="F99" s="166"/>
      <c r="G99" s="166"/>
      <c r="H99" s="166"/>
      <c r="I99" s="167"/>
      <c r="J99" s="168">
        <f>J123</f>
        <v>0</v>
      </c>
      <c r="K99" s="164"/>
      <c r="L99" s="169"/>
    </row>
    <row r="100" spans="1:47" s="9" customFormat="1" ht="24.95" customHeight="1">
      <c r="B100" s="163"/>
      <c r="C100" s="164"/>
      <c r="D100" s="165" t="s">
        <v>122</v>
      </c>
      <c r="E100" s="166"/>
      <c r="F100" s="166"/>
      <c r="G100" s="166"/>
      <c r="H100" s="166"/>
      <c r="I100" s="167"/>
      <c r="J100" s="168">
        <f>J126</f>
        <v>0</v>
      </c>
      <c r="K100" s="164"/>
      <c r="L100" s="169"/>
    </row>
    <row r="101" spans="1:47" s="2" customFormat="1" ht="21.75" customHeight="1">
      <c r="A101" s="30"/>
      <c r="B101" s="31"/>
      <c r="C101" s="32"/>
      <c r="D101" s="32"/>
      <c r="E101" s="32"/>
      <c r="F101" s="32"/>
      <c r="G101" s="32"/>
      <c r="H101" s="32"/>
      <c r="I101" s="118"/>
      <c r="J101" s="32"/>
      <c r="K101" s="32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47" s="2" customFormat="1" ht="6.95" customHeight="1">
      <c r="A102" s="30"/>
      <c r="B102" s="50"/>
      <c r="C102" s="51"/>
      <c r="D102" s="51"/>
      <c r="E102" s="51"/>
      <c r="F102" s="51"/>
      <c r="G102" s="51"/>
      <c r="H102" s="51"/>
      <c r="I102" s="154"/>
      <c r="J102" s="51"/>
      <c r="K102" s="51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47" s="2" customFormat="1" ht="6.95" customHeight="1">
      <c r="A106" s="30"/>
      <c r="B106" s="52"/>
      <c r="C106" s="53"/>
      <c r="D106" s="53"/>
      <c r="E106" s="53"/>
      <c r="F106" s="53"/>
      <c r="G106" s="53"/>
      <c r="H106" s="53"/>
      <c r="I106" s="157"/>
      <c r="J106" s="53"/>
      <c r="K106" s="53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24.95" customHeight="1">
      <c r="A107" s="30"/>
      <c r="B107" s="31"/>
      <c r="C107" s="19" t="s">
        <v>123</v>
      </c>
      <c r="D107" s="32"/>
      <c r="E107" s="32"/>
      <c r="F107" s="32"/>
      <c r="G107" s="32"/>
      <c r="H107" s="32"/>
      <c r="I107" s="118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118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2" customHeight="1">
      <c r="A109" s="30"/>
      <c r="B109" s="31"/>
      <c r="C109" s="25" t="s">
        <v>16</v>
      </c>
      <c r="D109" s="32"/>
      <c r="E109" s="32"/>
      <c r="F109" s="32"/>
      <c r="G109" s="32"/>
      <c r="H109" s="32"/>
      <c r="I109" s="118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6.5" customHeight="1">
      <c r="A110" s="30"/>
      <c r="B110" s="31"/>
      <c r="C110" s="32"/>
      <c r="D110" s="32"/>
      <c r="E110" s="271" t="str">
        <f>E7</f>
        <v>Pravidelná kontrola a čištění spalinových cest v obvodu OŘ Praha</v>
      </c>
      <c r="F110" s="272"/>
      <c r="G110" s="272"/>
      <c r="H110" s="272"/>
      <c r="I110" s="118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12" customHeight="1">
      <c r="B111" s="17"/>
      <c r="C111" s="25" t="s">
        <v>111</v>
      </c>
      <c r="D111" s="18"/>
      <c r="E111" s="18"/>
      <c r="F111" s="18"/>
      <c r="G111" s="18"/>
      <c r="H111" s="18"/>
      <c r="I111" s="111"/>
      <c r="J111" s="18"/>
      <c r="K111" s="18"/>
      <c r="L111" s="16"/>
    </row>
    <row r="112" spans="1:47" s="2" customFormat="1" ht="16.5" customHeight="1">
      <c r="A112" s="30"/>
      <c r="B112" s="31"/>
      <c r="C112" s="32"/>
      <c r="D112" s="32"/>
      <c r="E112" s="271" t="s">
        <v>594</v>
      </c>
      <c r="F112" s="273"/>
      <c r="G112" s="273"/>
      <c r="H112" s="273"/>
      <c r="I112" s="118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113</v>
      </c>
      <c r="D113" s="32"/>
      <c r="E113" s="32"/>
      <c r="F113" s="32"/>
      <c r="G113" s="32"/>
      <c r="H113" s="32"/>
      <c r="I113" s="118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2"/>
      <c r="D114" s="32"/>
      <c r="E114" s="219" t="str">
        <f>E11</f>
        <v>002.1 - Provozní budovy</v>
      </c>
      <c r="F114" s="273"/>
      <c r="G114" s="273"/>
      <c r="H114" s="273"/>
      <c r="I114" s="118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118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20</v>
      </c>
      <c r="D116" s="32"/>
      <c r="E116" s="32"/>
      <c r="F116" s="23" t="str">
        <f>F14</f>
        <v>Obvod provoz II - západ</v>
      </c>
      <c r="G116" s="32"/>
      <c r="H116" s="32"/>
      <c r="I116" s="119" t="s">
        <v>22</v>
      </c>
      <c r="J116" s="62" t="str">
        <f>IF(J14="","",J14)</f>
        <v>13. 7. 2020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118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24</v>
      </c>
      <c r="D118" s="32"/>
      <c r="E118" s="32"/>
      <c r="F118" s="23" t="str">
        <f>E17</f>
        <v>Správa železnic, státní organizace</v>
      </c>
      <c r="G118" s="32"/>
      <c r="H118" s="32"/>
      <c r="I118" s="119" t="s">
        <v>32</v>
      </c>
      <c r="J118" s="28" t="str">
        <f>E23</f>
        <v xml:space="preserve"> 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30</v>
      </c>
      <c r="D119" s="32"/>
      <c r="E119" s="32"/>
      <c r="F119" s="23" t="str">
        <f>IF(E20="","",E20)</f>
        <v>Vyplň údaj</v>
      </c>
      <c r="G119" s="32"/>
      <c r="H119" s="32"/>
      <c r="I119" s="119" t="s">
        <v>35</v>
      </c>
      <c r="J119" s="28" t="str">
        <f>E26</f>
        <v>L. Ulrich, DiS</v>
      </c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2"/>
      <c r="D120" s="32"/>
      <c r="E120" s="32"/>
      <c r="F120" s="32"/>
      <c r="G120" s="32"/>
      <c r="H120" s="32"/>
      <c r="I120" s="118"/>
      <c r="J120" s="32"/>
      <c r="K120" s="32"/>
      <c r="L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0" customFormat="1" ht="29.25" customHeight="1">
      <c r="A121" s="170"/>
      <c r="B121" s="171"/>
      <c r="C121" s="172" t="s">
        <v>124</v>
      </c>
      <c r="D121" s="173" t="s">
        <v>63</v>
      </c>
      <c r="E121" s="173" t="s">
        <v>59</v>
      </c>
      <c r="F121" s="173" t="s">
        <v>60</v>
      </c>
      <c r="G121" s="173" t="s">
        <v>125</v>
      </c>
      <c r="H121" s="173" t="s">
        <v>126</v>
      </c>
      <c r="I121" s="174" t="s">
        <v>127</v>
      </c>
      <c r="J121" s="175" t="s">
        <v>118</v>
      </c>
      <c r="K121" s="176" t="s">
        <v>128</v>
      </c>
      <c r="L121" s="177"/>
      <c r="M121" s="71" t="s">
        <v>1</v>
      </c>
      <c r="N121" s="72" t="s">
        <v>42</v>
      </c>
      <c r="O121" s="72" t="s">
        <v>129</v>
      </c>
      <c r="P121" s="72" t="s">
        <v>130</v>
      </c>
      <c r="Q121" s="72" t="s">
        <v>131</v>
      </c>
      <c r="R121" s="72" t="s">
        <v>132</v>
      </c>
      <c r="S121" s="72" t="s">
        <v>133</v>
      </c>
      <c r="T121" s="72" t="s">
        <v>134</v>
      </c>
      <c r="U121" s="73" t="s">
        <v>135</v>
      </c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</row>
    <row r="122" spans="1:65" s="2" customFormat="1" ht="22.9" customHeight="1">
      <c r="A122" s="30"/>
      <c r="B122" s="31"/>
      <c r="C122" s="78" t="s">
        <v>136</v>
      </c>
      <c r="D122" s="32"/>
      <c r="E122" s="32"/>
      <c r="F122" s="32"/>
      <c r="G122" s="32"/>
      <c r="H122" s="32"/>
      <c r="I122" s="118"/>
      <c r="J122" s="178">
        <f>BK122</f>
        <v>0</v>
      </c>
      <c r="K122" s="32"/>
      <c r="L122" s="35"/>
      <c r="M122" s="74"/>
      <c r="N122" s="179"/>
      <c r="O122" s="75"/>
      <c r="P122" s="180">
        <f>P123+P126</f>
        <v>0</v>
      </c>
      <c r="Q122" s="75"/>
      <c r="R122" s="180">
        <f>R123+R126</f>
        <v>0</v>
      </c>
      <c r="S122" s="75"/>
      <c r="T122" s="180">
        <f>T123+T126</f>
        <v>0</v>
      </c>
      <c r="U122" s="76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77</v>
      </c>
      <c r="AU122" s="13" t="s">
        <v>120</v>
      </c>
      <c r="BK122" s="181">
        <f>BK123+BK126</f>
        <v>0</v>
      </c>
    </row>
    <row r="123" spans="1:65" s="11" customFormat="1" ht="25.9" customHeight="1">
      <c r="B123" s="182"/>
      <c r="C123" s="183"/>
      <c r="D123" s="184" t="s">
        <v>77</v>
      </c>
      <c r="E123" s="185" t="s">
        <v>137</v>
      </c>
      <c r="F123" s="185" t="s">
        <v>138</v>
      </c>
      <c r="G123" s="183"/>
      <c r="H123" s="183"/>
      <c r="I123" s="186"/>
      <c r="J123" s="187">
        <f>BK123</f>
        <v>0</v>
      </c>
      <c r="K123" s="183"/>
      <c r="L123" s="188"/>
      <c r="M123" s="189"/>
      <c r="N123" s="190"/>
      <c r="O123" s="190"/>
      <c r="P123" s="191">
        <f>SUM(P124:P125)</f>
        <v>0</v>
      </c>
      <c r="Q123" s="190"/>
      <c r="R123" s="191">
        <f>SUM(R124:R125)</f>
        <v>0</v>
      </c>
      <c r="S123" s="190"/>
      <c r="T123" s="191">
        <f>SUM(T124:T125)</f>
        <v>0</v>
      </c>
      <c r="U123" s="192"/>
      <c r="AR123" s="193" t="s">
        <v>139</v>
      </c>
      <c r="AT123" s="194" t="s">
        <v>77</v>
      </c>
      <c r="AU123" s="194" t="s">
        <v>78</v>
      </c>
      <c r="AY123" s="193" t="s">
        <v>140</v>
      </c>
      <c r="BK123" s="195">
        <f>SUM(BK124:BK125)</f>
        <v>0</v>
      </c>
    </row>
    <row r="124" spans="1:65" s="2" customFormat="1" ht="16.5" customHeight="1">
      <c r="A124" s="30"/>
      <c r="B124" s="31"/>
      <c r="C124" s="196" t="s">
        <v>85</v>
      </c>
      <c r="D124" s="196" t="s">
        <v>141</v>
      </c>
      <c r="E124" s="197" t="s">
        <v>142</v>
      </c>
      <c r="F124" s="198" t="s">
        <v>138</v>
      </c>
      <c r="G124" s="199" t="s">
        <v>1</v>
      </c>
      <c r="H124" s="200">
        <v>0</v>
      </c>
      <c r="I124" s="201"/>
      <c r="J124" s="202">
        <f>ROUND(I124*H124,2)</f>
        <v>0</v>
      </c>
      <c r="K124" s="203"/>
      <c r="L124" s="35"/>
      <c r="M124" s="204" t="s">
        <v>1</v>
      </c>
      <c r="N124" s="205" t="s">
        <v>43</v>
      </c>
      <c r="O124" s="67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6">
        <f>S124*H124</f>
        <v>0</v>
      </c>
      <c r="U124" s="207" t="s">
        <v>1</v>
      </c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208" t="s">
        <v>143</v>
      </c>
      <c r="AT124" s="208" t="s">
        <v>141</v>
      </c>
      <c r="AU124" s="208" t="s">
        <v>85</v>
      </c>
      <c r="AY124" s="13" t="s">
        <v>140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3" t="s">
        <v>85</v>
      </c>
      <c r="BK124" s="209">
        <f>ROUND(I124*H124,2)</f>
        <v>0</v>
      </c>
      <c r="BL124" s="13" t="s">
        <v>143</v>
      </c>
      <c r="BM124" s="208" t="s">
        <v>597</v>
      </c>
    </row>
    <row r="125" spans="1:65" s="2" customFormat="1" ht="136.5">
      <c r="A125" s="30"/>
      <c r="B125" s="31"/>
      <c r="C125" s="32"/>
      <c r="D125" s="210" t="s">
        <v>145</v>
      </c>
      <c r="E125" s="32"/>
      <c r="F125" s="211" t="s">
        <v>146</v>
      </c>
      <c r="G125" s="32"/>
      <c r="H125" s="32"/>
      <c r="I125" s="118"/>
      <c r="J125" s="32"/>
      <c r="K125" s="32"/>
      <c r="L125" s="35"/>
      <c r="M125" s="212"/>
      <c r="N125" s="213"/>
      <c r="O125" s="67"/>
      <c r="P125" s="67"/>
      <c r="Q125" s="67"/>
      <c r="R125" s="67"/>
      <c r="S125" s="67"/>
      <c r="T125" s="67"/>
      <c r="U125" s="68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145</v>
      </c>
      <c r="AU125" s="13" t="s">
        <v>85</v>
      </c>
    </row>
    <row r="126" spans="1:65" s="11" customFormat="1" ht="25.9" customHeight="1">
      <c r="B126" s="182"/>
      <c r="C126" s="183"/>
      <c r="D126" s="184" t="s">
        <v>77</v>
      </c>
      <c r="E126" s="185" t="s">
        <v>147</v>
      </c>
      <c r="F126" s="185" t="s">
        <v>148</v>
      </c>
      <c r="G126" s="183"/>
      <c r="H126" s="183"/>
      <c r="I126" s="186"/>
      <c r="J126" s="187">
        <f>BK126</f>
        <v>0</v>
      </c>
      <c r="K126" s="183"/>
      <c r="L126" s="188"/>
      <c r="M126" s="189"/>
      <c r="N126" s="190"/>
      <c r="O126" s="190"/>
      <c r="P126" s="191">
        <f>SUM(P127:P226)</f>
        <v>0</v>
      </c>
      <c r="Q126" s="190"/>
      <c r="R126" s="191">
        <f>SUM(R127:R226)</f>
        <v>0</v>
      </c>
      <c r="S126" s="190"/>
      <c r="T126" s="191">
        <f>SUM(T127:T226)</f>
        <v>0</v>
      </c>
      <c r="U126" s="192"/>
      <c r="AR126" s="193" t="s">
        <v>149</v>
      </c>
      <c r="AT126" s="194" t="s">
        <v>77</v>
      </c>
      <c r="AU126" s="194" t="s">
        <v>78</v>
      </c>
      <c r="AY126" s="193" t="s">
        <v>140</v>
      </c>
      <c r="BK126" s="195">
        <f>SUM(BK127:BK226)</f>
        <v>0</v>
      </c>
    </row>
    <row r="127" spans="1:65" s="2" customFormat="1" ht="44.25" customHeight="1">
      <c r="A127" s="30"/>
      <c r="B127" s="31"/>
      <c r="C127" s="196" t="s">
        <v>87</v>
      </c>
      <c r="D127" s="196" t="s">
        <v>141</v>
      </c>
      <c r="E127" s="197" t="s">
        <v>598</v>
      </c>
      <c r="F127" s="198" t="s">
        <v>599</v>
      </c>
      <c r="G127" s="199" t="s">
        <v>152</v>
      </c>
      <c r="H127" s="200">
        <v>1</v>
      </c>
      <c r="I127" s="201"/>
      <c r="J127" s="202">
        <f t="shared" ref="J127:J158" si="0">ROUND(I127*H127,2)</f>
        <v>0</v>
      </c>
      <c r="K127" s="203"/>
      <c r="L127" s="35"/>
      <c r="M127" s="204" t="s">
        <v>1</v>
      </c>
      <c r="N127" s="205" t="s">
        <v>43</v>
      </c>
      <c r="O127" s="67"/>
      <c r="P127" s="206">
        <f t="shared" ref="P127:P158" si="1">O127*H127</f>
        <v>0</v>
      </c>
      <c r="Q127" s="206">
        <v>0</v>
      </c>
      <c r="R127" s="206">
        <f t="shared" ref="R127:R158" si="2">Q127*H127</f>
        <v>0</v>
      </c>
      <c r="S127" s="206">
        <v>0</v>
      </c>
      <c r="T127" s="206">
        <f t="shared" ref="T127:T158" si="3">S127*H127</f>
        <v>0</v>
      </c>
      <c r="U127" s="207" t="s">
        <v>1</v>
      </c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139</v>
      </c>
      <c r="AT127" s="208" t="s">
        <v>141</v>
      </c>
      <c r="AU127" s="208" t="s">
        <v>85</v>
      </c>
      <c r="AY127" s="13" t="s">
        <v>140</v>
      </c>
      <c r="BE127" s="209">
        <f t="shared" ref="BE127:BE158" si="4">IF(N127="základní",J127,0)</f>
        <v>0</v>
      </c>
      <c r="BF127" s="209">
        <f t="shared" ref="BF127:BF158" si="5">IF(N127="snížená",J127,0)</f>
        <v>0</v>
      </c>
      <c r="BG127" s="209">
        <f t="shared" ref="BG127:BG158" si="6">IF(N127="zákl. přenesená",J127,0)</f>
        <v>0</v>
      </c>
      <c r="BH127" s="209">
        <f t="shared" ref="BH127:BH158" si="7">IF(N127="sníž. přenesená",J127,0)</f>
        <v>0</v>
      </c>
      <c r="BI127" s="209">
        <f t="shared" ref="BI127:BI158" si="8">IF(N127="nulová",J127,0)</f>
        <v>0</v>
      </c>
      <c r="BJ127" s="13" t="s">
        <v>85</v>
      </c>
      <c r="BK127" s="209">
        <f t="shared" ref="BK127:BK158" si="9">ROUND(I127*H127,2)</f>
        <v>0</v>
      </c>
      <c r="BL127" s="13" t="s">
        <v>139</v>
      </c>
      <c r="BM127" s="208" t="s">
        <v>87</v>
      </c>
    </row>
    <row r="128" spans="1:65" s="2" customFormat="1" ht="44.25" customHeight="1">
      <c r="A128" s="30"/>
      <c r="B128" s="31"/>
      <c r="C128" s="196" t="s">
        <v>149</v>
      </c>
      <c r="D128" s="196" t="s">
        <v>141</v>
      </c>
      <c r="E128" s="197" t="s">
        <v>600</v>
      </c>
      <c r="F128" s="198" t="s">
        <v>601</v>
      </c>
      <c r="G128" s="199" t="s">
        <v>152</v>
      </c>
      <c r="H128" s="200">
        <v>1</v>
      </c>
      <c r="I128" s="201"/>
      <c r="J128" s="202">
        <f t="shared" si="0"/>
        <v>0</v>
      </c>
      <c r="K128" s="203"/>
      <c r="L128" s="35"/>
      <c r="M128" s="204" t="s">
        <v>1</v>
      </c>
      <c r="N128" s="205" t="s">
        <v>43</v>
      </c>
      <c r="O128" s="67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6">
        <f t="shared" si="3"/>
        <v>0</v>
      </c>
      <c r="U128" s="207" t="s">
        <v>1</v>
      </c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139</v>
      </c>
      <c r="AT128" s="208" t="s">
        <v>141</v>
      </c>
      <c r="AU128" s="208" t="s">
        <v>85</v>
      </c>
      <c r="AY128" s="13" t="s">
        <v>140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85</v>
      </c>
      <c r="BK128" s="209">
        <f t="shared" si="9"/>
        <v>0</v>
      </c>
      <c r="BL128" s="13" t="s">
        <v>139</v>
      </c>
      <c r="BM128" s="208" t="s">
        <v>139</v>
      </c>
    </row>
    <row r="129" spans="1:65" s="2" customFormat="1" ht="44.25" customHeight="1">
      <c r="A129" s="30"/>
      <c r="B129" s="31"/>
      <c r="C129" s="196" t="s">
        <v>139</v>
      </c>
      <c r="D129" s="196" t="s">
        <v>141</v>
      </c>
      <c r="E129" s="197" t="s">
        <v>602</v>
      </c>
      <c r="F129" s="198" t="s">
        <v>603</v>
      </c>
      <c r="G129" s="199" t="s">
        <v>152</v>
      </c>
      <c r="H129" s="200">
        <v>1</v>
      </c>
      <c r="I129" s="201"/>
      <c r="J129" s="202">
        <f t="shared" si="0"/>
        <v>0</v>
      </c>
      <c r="K129" s="203"/>
      <c r="L129" s="35"/>
      <c r="M129" s="204" t="s">
        <v>1</v>
      </c>
      <c r="N129" s="205" t="s">
        <v>43</v>
      </c>
      <c r="O129" s="67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6">
        <f t="shared" si="3"/>
        <v>0</v>
      </c>
      <c r="U129" s="207" t="s">
        <v>1</v>
      </c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139</v>
      </c>
      <c r="AT129" s="208" t="s">
        <v>141</v>
      </c>
      <c r="AU129" s="208" t="s">
        <v>85</v>
      </c>
      <c r="AY129" s="13" t="s">
        <v>140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85</v>
      </c>
      <c r="BK129" s="209">
        <f t="shared" si="9"/>
        <v>0</v>
      </c>
      <c r="BL129" s="13" t="s">
        <v>139</v>
      </c>
      <c r="BM129" s="208" t="s">
        <v>157</v>
      </c>
    </row>
    <row r="130" spans="1:65" s="2" customFormat="1" ht="44.25" customHeight="1">
      <c r="A130" s="30"/>
      <c r="B130" s="31"/>
      <c r="C130" s="196" t="s">
        <v>158</v>
      </c>
      <c r="D130" s="196" t="s">
        <v>141</v>
      </c>
      <c r="E130" s="197" t="s">
        <v>604</v>
      </c>
      <c r="F130" s="198" t="s">
        <v>605</v>
      </c>
      <c r="G130" s="199" t="s">
        <v>152</v>
      </c>
      <c r="H130" s="200">
        <v>1</v>
      </c>
      <c r="I130" s="201"/>
      <c r="J130" s="202">
        <f t="shared" si="0"/>
        <v>0</v>
      </c>
      <c r="K130" s="203"/>
      <c r="L130" s="35"/>
      <c r="M130" s="204" t="s">
        <v>1</v>
      </c>
      <c r="N130" s="205" t="s">
        <v>43</v>
      </c>
      <c r="O130" s="67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6">
        <f t="shared" si="3"/>
        <v>0</v>
      </c>
      <c r="U130" s="207" t="s">
        <v>1</v>
      </c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139</v>
      </c>
      <c r="AT130" s="208" t="s">
        <v>141</v>
      </c>
      <c r="AU130" s="208" t="s">
        <v>85</v>
      </c>
      <c r="AY130" s="13" t="s">
        <v>140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85</v>
      </c>
      <c r="BK130" s="209">
        <f t="shared" si="9"/>
        <v>0</v>
      </c>
      <c r="BL130" s="13" t="s">
        <v>139</v>
      </c>
      <c r="BM130" s="208" t="s">
        <v>161</v>
      </c>
    </row>
    <row r="131" spans="1:65" s="2" customFormat="1" ht="44.25" customHeight="1">
      <c r="A131" s="30"/>
      <c r="B131" s="31"/>
      <c r="C131" s="196" t="s">
        <v>157</v>
      </c>
      <c r="D131" s="196" t="s">
        <v>141</v>
      </c>
      <c r="E131" s="197" t="s">
        <v>606</v>
      </c>
      <c r="F131" s="198" t="s">
        <v>607</v>
      </c>
      <c r="G131" s="199" t="s">
        <v>152</v>
      </c>
      <c r="H131" s="200">
        <v>1</v>
      </c>
      <c r="I131" s="201"/>
      <c r="J131" s="202">
        <f t="shared" si="0"/>
        <v>0</v>
      </c>
      <c r="K131" s="203"/>
      <c r="L131" s="35"/>
      <c r="M131" s="204" t="s">
        <v>1</v>
      </c>
      <c r="N131" s="205" t="s">
        <v>43</v>
      </c>
      <c r="O131" s="67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6">
        <f t="shared" si="3"/>
        <v>0</v>
      </c>
      <c r="U131" s="207" t="s">
        <v>1</v>
      </c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139</v>
      </c>
      <c r="AT131" s="208" t="s">
        <v>141</v>
      </c>
      <c r="AU131" s="208" t="s">
        <v>85</v>
      </c>
      <c r="AY131" s="13" t="s">
        <v>140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85</v>
      </c>
      <c r="BK131" s="209">
        <f t="shared" si="9"/>
        <v>0</v>
      </c>
      <c r="BL131" s="13" t="s">
        <v>139</v>
      </c>
      <c r="BM131" s="208" t="s">
        <v>164</v>
      </c>
    </row>
    <row r="132" spans="1:65" s="2" customFormat="1" ht="44.25" customHeight="1">
      <c r="A132" s="30"/>
      <c r="B132" s="31"/>
      <c r="C132" s="196" t="s">
        <v>165</v>
      </c>
      <c r="D132" s="196" t="s">
        <v>141</v>
      </c>
      <c r="E132" s="197" t="s">
        <v>608</v>
      </c>
      <c r="F132" s="198" t="s">
        <v>609</v>
      </c>
      <c r="G132" s="199" t="s">
        <v>152</v>
      </c>
      <c r="H132" s="200">
        <v>1</v>
      </c>
      <c r="I132" s="201"/>
      <c r="J132" s="202">
        <f t="shared" si="0"/>
        <v>0</v>
      </c>
      <c r="K132" s="203"/>
      <c r="L132" s="35"/>
      <c r="M132" s="204" t="s">
        <v>1</v>
      </c>
      <c r="N132" s="205" t="s">
        <v>43</v>
      </c>
      <c r="O132" s="67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6">
        <f t="shared" si="3"/>
        <v>0</v>
      </c>
      <c r="U132" s="207" t="s">
        <v>1</v>
      </c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139</v>
      </c>
      <c r="AT132" s="208" t="s">
        <v>141</v>
      </c>
      <c r="AU132" s="208" t="s">
        <v>85</v>
      </c>
      <c r="AY132" s="13" t="s">
        <v>140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85</v>
      </c>
      <c r="BK132" s="209">
        <f t="shared" si="9"/>
        <v>0</v>
      </c>
      <c r="BL132" s="13" t="s">
        <v>139</v>
      </c>
      <c r="BM132" s="208" t="s">
        <v>168</v>
      </c>
    </row>
    <row r="133" spans="1:65" s="2" customFormat="1" ht="44.25" customHeight="1">
      <c r="A133" s="30"/>
      <c r="B133" s="31"/>
      <c r="C133" s="196" t="s">
        <v>161</v>
      </c>
      <c r="D133" s="196" t="s">
        <v>141</v>
      </c>
      <c r="E133" s="197" t="s">
        <v>610</v>
      </c>
      <c r="F133" s="198" t="s">
        <v>611</v>
      </c>
      <c r="G133" s="199" t="s">
        <v>152</v>
      </c>
      <c r="H133" s="200">
        <v>1</v>
      </c>
      <c r="I133" s="201"/>
      <c r="J133" s="202">
        <f t="shared" si="0"/>
        <v>0</v>
      </c>
      <c r="K133" s="203"/>
      <c r="L133" s="35"/>
      <c r="M133" s="204" t="s">
        <v>1</v>
      </c>
      <c r="N133" s="205" t="s">
        <v>43</v>
      </c>
      <c r="O133" s="67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6">
        <f t="shared" si="3"/>
        <v>0</v>
      </c>
      <c r="U133" s="207" t="s">
        <v>1</v>
      </c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139</v>
      </c>
      <c r="AT133" s="208" t="s">
        <v>141</v>
      </c>
      <c r="AU133" s="208" t="s">
        <v>85</v>
      </c>
      <c r="AY133" s="13" t="s">
        <v>140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85</v>
      </c>
      <c r="BK133" s="209">
        <f t="shared" si="9"/>
        <v>0</v>
      </c>
      <c r="BL133" s="13" t="s">
        <v>139</v>
      </c>
      <c r="BM133" s="208" t="s">
        <v>171</v>
      </c>
    </row>
    <row r="134" spans="1:65" s="2" customFormat="1" ht="44.25" customHeight="1">
      <c r="A134" s="30"/>
      <c r="B134" s="31"/>
      <c r="C134" s="196" t="s">
        <v>172</v>
      </c>
      <c r="D134" s="196" t="s">
        <v>141</v>
      </c>
      <c r="E134" s="197" t="s">
        <v>612</v>
      </c>
      <c r="F134" s="198" t="s">
        <v>613</v>
      </c>
      <c r="G134" s="199" t="s">
        <v>152</v>
      </c>
      <c r="H134" s="200">
        <v>1</v>
      </c>
      <c r="I134" s="201"/>
      <c r="J134" s="202">
        <f t="shared" si="0"/>
        <v>0</v>
      </c>
      <c r="K134" s="203"/>
      <c r="L134" s="35"/>
      <c r="M134" s="204" t="s">
        <v>1</v>
      </c>
      <c r="N134" s="205" t="s">
        <v>43</v>
      </c>
      <c r="O134" s="67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6">
        <f t="shared" si="3"/>
        <v>0</v>
      </c>
      <c r="U134" s="207" t="s">
        <v>1</v>
      </c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139</v>
      </c>
      <c r="AT134" s="208" t="s">
        <v>141</v>
      </c>
      <c r="AU134" s="208" t="s">
        <v>85</v>
      </c>
      <c r="AY134" s="13" t="s">
        <v>140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85</v>
      </c>
      <c r="BK134" s="209">
        <f t="shared" si="9"/>
        <v>0</v>
      </c>
      <c r="BL134" s="13" t="s">
        <v>139</v>
      </c>
      <c r="BM134" s="208" t="s">
        <v>175</v>
      </c>
    </row>
    <row r="135" spans="1:65" s="2" customFormat="1" ht="44.25" customHeight="1">
      <c r="A135" s="30"/>
      <c r="B135" s="31"/>
      <c r="C135" s="196" t="s">
        <v>164</v>
      </c>
      <c r="D135" s="196" t="s">
        <v>141</v>
      </c>
      <c r="E135" s="197" t="s">
        <v>614</v>
      </c>
      <c r="F135" s="198" t="s">
        <v>615</v>
      </c>
      <c r="G135" s="199" t="s">
        <v>152</v>
      </c>
      <c r="H135" s="200">
        <v>1</v>
      </c>
      <c r="I135" s="201"/>
      <c r="J135" s="202">
        <f t="shared" si="0"/>
        <v>0</v>
      </c>
      <c r="K135" s="203"/>
      <c r="L135" s="35"/>
      <c r="M135" s="204" t="s">
        <v>1</v>
      </c>
      <c r="N135" s="205" t="s">
        <v>43</v>
      </c>
      <c r="O135" s="67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6">
        <f t="shared" si="3"/>
        <v>0</v>
      </c>
      <c r="U135" s="207" t="s">
        <v>1</v>
      </c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139</v>
      </c>
      <c r="AT135" s="208" t="s">
        <v>141</v>
      </c>
      <c r="AU135" s="208" t="s">
        <v>85</v>
      </c>
      <c r="AY135" s="13" t="s">
        <v>140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3" t="s">
        <v>85</v>
      </c>
      <c r="BK135" s="209">
        <f t="shared" si="9"/>
        <v>0</v>
      </c>
      <c r="BL135" s="13" t="s">
        <v>139</v>
      </c>
      <c r="BM135" s="208" t="s">
        <v>178</v>
      </c>
    </row>
    <row r="136" spans="1:65" s="2" customFormat="1" ht="44.25" customHeight="1">
      <c r="A136" s="30"/>
      <c r="B136" s="31"/>
      <c r="C136" s="196" t="s">
        <v>179</v>
      </c>
      <c r="D136" s="196" t="s">
        <v>141</v>
      </c>
      <c r="E136" s="197" t="s">
        <v>616</v>
      </c>
      <c r="F136" s="198" t="s">
        <v>617</v>
      </c>
      <c r="G136" s="199" t="s">
        <v>152</v>
      </c>
      <c r="H136" s="200">
        <v>1</v>
      </c>
      <c r="I136" s="201"/>
      <c r="J136" s="202">
        <f t="shared" si="0"/>
        <v>0</v>
      </c>
      <c r="K136" s="203"/>
      <c r="L136" s="35"/>
      <c r="M136" s="204" t="s">
        <v>1</v>
      </c>
      <c r="N136" s="205" t="s">
        <v>43</v>
      </c>
      <c r="O136" s="67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6">
        <f t="shared" si="3"/>
        <v>0</v>
      </c>
      <c r="U136" s="207" t="s">
        <v>1</v>
      </c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139</v>
      </c>
      <c r="AT136" s="208" t="s">
        <v>141</v>
      </c>
      <c r="AU136" s="208" t="s">
        <v>85</v>
      </c>
      <c r="AY136" s="13" t="s">
        <v>140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3" t="s">
        <v>85</v>
      </c>
      <c r="BK136" s="209">
        <f t="shared" si="9"/>
        <v>0</v>
      </c>
      <c r="BL136" s="13" t="s">
        <v>139</v>
      </c>
      <c r="BM136" s="208" t="s">
        <v>182</v>
      </c>
    </row>
    <row r="137" spans="1:65" s="2" customFormat="1" ht="44.25" customHeight="1">
      <c r="A137" s="30"/>
      <c r="B137" s="31"/>
      <c r="C137" s="196" t="s">
        <v>168</v>
      </c>
      <c r="D137" s="196" t="s">
        <v>141</v>
      </c>
      <c r="E137" s="197" t="s">
        <v>618</v>
      </c>
      <c r="F137" s="198" t="s">
        <v>619</v>
      </c>
      <c r="G137" s="199" t="s">
        <v>152</v>
      </c>
      <c r="H137" s="200">
        <v>1</v>
      </c>
      <c r="I137" s="201"/>
      <c r="J137" s="202">
        <f t="shared" si="0"/>
        <v>0</v>
      </c>
      <c r="K137" s="203"/>
      <c r="L137" s="35"/>
      <c r="M137" s="204" t="s">
        <v>1</v>
      </c>
      <c r="N137" s="205" t="s">
        <v>43</v>
      </c>
      <c r="O137" s="67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6">
        <f t="shared" si="3"/>
        <v>0</v>
      </c>
      <c r="U137" s="207" t="s">
        <v>1</v>
      </c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139</v>
      </c>
      <c r="AT137" s="208" t="s">
        <v>141</v>
      </c>
      <c r="AU137" s="208" t="s">
        <v>85</v>
      </c>
      <c r="AY137" s="13" t="s">
        <v>140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3" t="s">
        <v>85</v>
      </c>
      <c r="BK137" s="209">
        <f t="shared" si="9"/>
        <v>0</v>
      </c>
      <c r="BL137" s="13" t="s">
        <v>139</v>
      </c>
      <c r="BM137" s="208" t="s">
        <v>185</v>
      </c>
    </row>
    <row r="138" spans="1:65" s="2" customFormat="1" ht="44.25" customHeight="1">
      <c r="A138" s="30"/>
      <c r="B138" s="31"/>
      <c r="C138" s="196" t="s">
        <v>186</v>
      </c>
      <c r="D138" s="196" t="s">
        <v>141</v>
      </c>
      <c r="E138" s="197" t="s">
        <v>620</v>
      </c>
      <c r="F138" s="198" t="s">
        <v>621</v>
      </c>
      <c r="G138" s="199" t="s">
        <v>152</v>
      </c>
      <c r="H138" s="200">
        <v>1</v>
      </c>
      <c r="I138" s="201"/>
      <c r="J138" s="202">
        <f t="shared" si="0"/>
        <v>0</v>
      </c>
      <c r="K138" s="203"/>
      <c r="L138" s="35"/>
      <c r="M138" s="204" t="s">
        <v>1</v>
      </c>
      <c r="N138" s="205" t="s">
        <v>43</v>
      </c>
      <c r="O138" s="67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6">
        <f t="shared" si="3"/>
        <v>0</v>
      </c>
      <c r="U138" s="207" t="s">
        <v>1</v>
      </c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208" t="s">
        <v>139</v>
      </c>
      <c r="AT138" s="208" t="s">
        <v>141</v>
      </c>
      <c r="AU138" s="208" t="s">
        <v>85</v>
      </c>
      <c r="AY138" s="13" t="s">
        <v>140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3" t="s">
        <v>85</v>
      </c>
      <c r="BK138" s="209">
        <f t="shared" si="9"/>
        <v>0</v>
      </c>
      <c r="BL138" s="13" t="s">
        <v>139</v>
      </c>
      <c r="BM138" s="208" t="s">
        <v>189</v>
      </c>
    </row>
    <row r="139" spans="1:65" s="2" customFormat="1" ht="44.25" customHeight="1">
      <c r="A139" s="30"/>
      <c r="B139" s="31"/>
      <c r="C139" s="196" t="s">
        <v>171</v>
      </c>
      <c r="D139" s="196" t="s">
        <v>141</v>
      </c>
      <c r="E139" s="197" t="s">
        <v>622</v>
      </c>
      <c r="F139" s="198" t="s">
        <v>623</v>
      </c>
      <c r="G139" s="199" t="s">
        <v>152</v>
      </c>
      <c r="H139" s="200">
        <v>1</v>
      </c>
      <c r="I139" s="201"/>
      <c r="J139" s="202">
        <f t="shared" si="0"/>
        <v>0</v>
      </c>
      <c r="K139" s="203"/>
      <c r="L139" s="35"/>
      <c r="M139" s="204" t="s">
        <v>1</v>
      </c>
      <c r="N139" s="205" t="s">
        <v>43</v>
      </c>
      <c r="O139" s="67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6">
        <f t="shared" si="3"/>
        <v>0</v>
      </c>
      <c r="U139" s="207" t="s">
        <v>1</v>
      </c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139</v>
      </c>
      <c r="AT139" s="208" t="s">
        <v>141</v>
      </c>
      <c r="AU139" s="208" t="s">
        <v>85</v>
      </c>
      <c r="AY139" s="13" t="s">
        <v>140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3" t="s">
        <v>85</v>
      </c>
      <c r="BK139" s="209">
        <f t="shared" si="9"/>
        <v>0</v>
      </c>
      <c r="BL139" s="13" t="s">
        <v>139</v>
      </c>
      <c r="BM139" s="208" t="s">
        <v>192</v>
      </c>
    </row>
    <row r="140" spans="1:65" s="2" customFormat="1" ht="44.25" customHeight="1">
      <c r="A140" s="30"/>
      <c r="B140" s="31"/>
      <c r="C140" s="196" t="s">
        <v>8</v>
      </c>
      <c r="D140" s="196" t="s">
        <v>141</v>
      </c>
      <c r="E140" s="197" t="s">
        <v>624</v>
      </c>
      <c r="F140" s="198" t="s">
        <v>625</v>
      </c>
      <c r="G140" s="199" t="s">
        <v>152</v>
      </c>
      <c r="H140" s="200">
        <v>1</v>
      </c>
      <c r="I140" s="201"/>
      <c r="J140" s="202">
        <f t="shared" si="0"/>
        <v>0</v>
      </c>
      <c r="K140" s="203"/>
      <c r="L140" s="35"/>
      <c r="M140" s="204" t="s">
        <v>1</v>
      </c>
      <c r="N140" s="205" t="s">
        <v>43</v>
      </c>
      <c r="O140" s="67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6">
        <f t="shared" si="3"/>
        <v>0</v>
      </c>
      <c r="U140" s="207" t="s">
        <v>1</v>
      </c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139</v>
      </c>
      <c r="AT140" s="208" t="s">
        <v>141</v>
      </c>
      <c r="AU140" s="208" t="s">
        <v>85</v>
      </c>
      <c r="AY140" s="13" t="s">
        <v>140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3" t="s">
        <v>85</v>
      </c>
      <c r="BK140" s="209">
        <f t="shared" si="9"/>
        <v>0</v>
      </c>
      <c r="BL140" s="13" t="s">
        <v>139</v>
      </c>
      <c r="BM140" s="208" t="s">
        <v>195</v>
      </c>
    </row>
    <row r="141" spans="1:65" s="2" customFormat="1" ht="44.25" customHeight="1">
      <c r="A141" s="30"/>
      <c r="B141" s="31"/>
      <c r="C141" s="196" t="s">
        <v>175</v>
      </c>
      <c r="D141" s="196" t="s">
        <v>141</v>
      </c>
      <c r="E141" s="197" t="s">
        <v>626</v>
      </c>
      <c r="F141" s="198" t="s">
        <v>627</v>
      </c>
      <c r="G141" s="199" t="s">
        <v>152</v>
      </c>
      <c r="H141" s="200">
        <v>1</v>
      </c>
      <c r="I141" s="201"/>
      <c r="J141" s="202">
        <f t="shared" si="0"/>
        <v>0</v>
      </c>
      <c r="K141" s="203"/>
      <c r="L141" s="35"/>
      <c r="M141" s="204" t="s">
        <v>1</v>
      </c>
      <c r="N141" s="205" t="s">
        <v>43</v>
      </c>
      <c r="O141" s="67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6">
        <f t="shared" si="3"/>
        <v>0</v>
      </c>
      <c r="U141" s="207" t="s">
        <v>1</v>
      </c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8" t="s">
        <v>139</v>
      </c>
      <c r="AT141" s="208" t="s">
        <v>141</v>
      </c>
      <c r="AU141" s="208" t="s">
        <v>85</v>
      </c>
      <c r="AY141" s="13" t="s">
        <v>140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3" t="s">
        <v>85</v>
      </c>
      <c r="BK141" s="209">
        <f t="shared" si="9"/>
        <v>0</v>
      </c>
      <c r="BL141" s="13" t="s">
        <v>139</v>
      </c>
      <c r="BM141" s="208" t="s">
        <v>198</v>
      </c>
    </row>
    <row r="142" spans="1:65" s="2" customFormat="1" ht="44.25" customHeight="1">
      <c r="A142" s="30"/>
      <c r="B142" s="31"/>
      <c r="C142" s="196" t="s">
        <v>199</v>
      </c>
      <c r="D142" s="196" t="s">
        <v>141</v>
      </c>
      <c r="E142" s="197" t="s">
        <v>628</v>
      </c>
      <c r="F142" s="198" t="s">
        <v>629</v>
      </c>
      <c r="G142" s="199" t="s">
        <v>152</v>
      </c>
      <c r="H142" s="200">
        <v>1</v>
      </c>
      <c r="I142" s="201"/>
      <c r="J142" s="202">
        <f t="shared" si="0"/>
        <v>0</v>
      </c>
      <c r="K142" s="203"/>
      <c r="L142" s="35"/>
      <c r="M142" s="204" t="s">
        <v>1</v>
      </c>
      <c r="N142" s="205" t="s">
        <v>43</v>
      </c>
      <c r="O142" s="67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6">
        <f t="shared" si="3"/>
        <v>0</v>
      </c>
      <c r="U142" s="207" t="s">
        <v>1</v>
      </c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139</v>
      </c>
      <c r="AT142" s="208" t="s">
        <v>141</v>
      </c>
      <c r="AU142" s="208" t="s">
        <v>85</v>
      </c>
      <c r="AY142" s="13" t="s">
        <v>140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3" t="s">
        <v>85</v>
      </c>
      <c r="BK142" s="209">
        <f t="shared" si="9"/>
        <v>0</v>
      </c>
      <c r="BL142" s="13" t="s">
        <v>139</v>
      </c>
      <c r="BM142" s="208" t="s">
        <v>202</v>
      </c>
    </row>
    <row r="143" spans="1:65" s="2" customFormat="1" ht="44.25" customHeight="1">
      <c r="A143" s="30"/>
      <c r="B143" s="31"/>
      <c r="C143" s="196" t="s">
        <v>178</v>
      </c>
      <c r="D143" s="196" t="s">
        <v>141</v>
      </c>
      <c r="E143" s="197" t="s">
        <v>630</v>
      </c>
      <c r="F143" s="198" t="s">
        <v>631</v>
      </c>
      <c r="G143" s="199" t="s">
        <v>152</v>
      </c>
      <c r="H143" s="200">
        <v>1</v>
      </c>
      <c r="I143" s="201"/>
      <c r="J143" s="202">
        <f t="shared" si="0"/>
        <v>0</v>
      </c>
      <c r="K143" s="203"/>
      <c r="L143" s="35"/>
      <c r="M143" s="204" t="s">
        <v>1</v>
      </c>
      <c r="N143" s="205" t="s">
        <v>43</v>
      </c>
      <c r="O143" s="67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6">
        <f t="shared" si="3"/>
        <v>0</v>
      </c>
      <c r="U143" s="207" t="s">
        <v>1</v>
      </c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208" t="s">
        <v>139</v>
      </c>
      <c r="AT143" s="208" t="s">
        <v>141</v>
      </c>
      <c r="AU143" s="208" t="s">
        <v>85</v>
      </c>
      <c r="AY143" s="13" t="s">
        <v>140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3" t="s">
        <v>85</v>
      </c>
      <c r="BK143" s="209">
        <f t="shared" si="9"/>
        <v>0</v>
      </c>
      <c r="BL143" s="13" t="s">
        <v>139</v>
      </c>
      <c r="BM143" s="208" t="s">
        <v>205</v>
      </c>
    </row>
    <row r="144" spans="1:65" s="2" customFormat="1" ht="44.25" customHeight="1">
      <c r="A144" s="30"/>
      <c r="B144" s="31"/>
      <c r="C144" s="196" t="s">
        <v>206</v>
      </c>
      <c r="D144" s="196" t="s">
        <v>141</v>
      </c>
      <c r="E144" s="197" t="s">
        <v>632</v>
      </c>
      <c r="F144" s="198" t="s">
        <v>633</v>
      </c>
      <c r="G144" s="199" t="s">
        <v>152</v>
      </c>
      <c r="H144" s="200">
        <v>1</v>
      </c>
      <c r="I144" s="201"/>
      <c r="J144" s="202">
        <f t="shared" si="0"/>
        <v>0</v>
      </c>
      <c r="K144" s="203"/>
      <c r="L144" s="35"/>
      <c r="M144" s="204" t="s">
        <v>1</v>
      </c>
      <c r="N144" s="205" t="s">
        <v>43</v>
      </c>
      <c r="O144" s="67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6">
        <f t="shared" si="3"/>
        <v>0</v>
      </c>
      <c r="U144" s="207" t="s">
        <v>1</v>
      </c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139</v>
      </c>
      <c r="AT144" s="208" t="s">
        <v>141</v>
      </c>
      <c r="AU144" s="208" t="s">
        <v>85</v>
      </c>
      <c r="AY144" s="13" t="s">
        <v>140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3" t="s">
        <v>85</v>
      </c>
      <c r="BK144" s="209">
        <f t="shared" si="9"/>
        <v>0</v>
      </c>
      <c r="BL144" s="13" t="s">
        <v>139</v>
      </c>
      <c r="BM144" s="208" t="s">
        <v>209</v>
      </c>
    </row>
    <row r="145" spans="1:65" s="2" customFormat="1" ht="55.5" customHeight="1">
      <c r="A145" s="30"/>
      <c r="B145" s="31"/>
      <c r="C145" s="196" t="s">
        <v>182</v>
      </c>
      <c r="D145" s="196" t="s">
        <v>141</v>
      </c>
      <c r="E145" s="197" t="s">
        <v>634</v>
      </c>
      <c r="F145" s="198" t="s">
        <v>635</v>
      </c>
      <c r="G145" s="199" t="s">
        <v>152</v>
      </c>
      <c r="H145" s="200">
        <v>1</v>
      </c>
      <c r="I145" s="201"/>
      <c r="J145" s="202">
        <f t="shared" si="0"/>
        <v>0</v>
      </c>
      <c r="K145" s="203"/>
      <c r="L145" s="35"/>
      <c r="M145" s="204" t="s">
        <v>1</v>
      </c>
      <c r="N145" s="205" t="s">
        <v>43</v>
      </c>
      <c r="O145" s="67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6">
        <f t="shared" si="3"/>
        <v>0</v>
      </c>
      <c r="U145" s="207" t="s">
        <v>1</v>
      </c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139</v>
      </c>
      <c r="AT145" s="208" t="s">
        <v>141</v>
      </c>
      <c r="AU145" s="208" t="s">
        <v>85</v>
      </c>
      <c r="AY145" s="13" t="s">
        <v>140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3" t="s">
        <v>85</v>
      </c>
      <c r="BK145" s="209">
        <f t="shared" si="9"/>
        <v>0</v>
      </c>
      <c r="BL145" s="13" t="s">
        <v>139</v>
      </c>
      <c r="BM145" s="208" t="s">
        <v>212</v>
      </c>
    </row>
    <row r="146" spans="1:65" s="2" customFormat="1" ht="44.25" customHeight="1">
      <c r="A146" s="30"/>
      <c r="B146" s="31"/>
      <c r="C146" s="196" t="s">
        <v>7</v>
      </c>
      <c r="D146" s="196" t="s">
        <v>141</v>
      </c>
      <c r="E146" s="197" t="s">
        <v>636</v>
      </c>
      <c r="F146" s="198" t="s">
        <v>637</v>
      </c>
      <c r="G146" s="199" t="s">
        <v>152</v>
      </c>
      <c r="H146" s="200">
        <v>1</v>
      </c>
      <c r="I146" s="201"/>
      <c r="J146" s="202">
        <f t="shared" si="0"/>
        <v>0</v>
      </c>
      <c r="K146" s="203"/>
      <c r="L146" s="35"/>
      <c r="M146" s="204" t="s">
        <v>1</v>
      </c>
      <c r="N146" s="205" t="s">
        <v>43</v>
      </c>
      <c r="O146" s="67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6">
        <f t="shared" si="3"/>
        <v>0</v>
      </c>
      <c r="U146" s="207" t="s">
        <v>1</v>
      </c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139</v>
      </c>
      <c r="AT146" s="208" t="s">
        <v>141</v>
      </c>
      <c r="AU146" s="208" t="s">
        <v>85</v>
      </c>
      <c r="AY146" s="13" t="s">
        <v>140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3" t="s">
        <v>85</v>
      </c>
      <c r="BK146" s="209">
        <f t="shared" si="9"/>
        <v>0</v>
      </c>
      <c r="BL146" s="13" t="s">
        <v>139</v>
      </c>
      <c r="BM146" s="208" t="s">
        <v>215</v>
      </c>
    </row>
    <row r="147" spans="1:65" s="2" customFormat="1" ht="44.25" customHeight="1">
      <c r="A147" s="30"/>
      <c r="B147" s="31"/>
      <c r="C147" s="196" t="s">
        <v>185</v>
      </c>
      <c r="D147" s="196" t="s">
        <v>141</v>
      </c>
      <c r="E147" s="197" t="s">
        <v>638</v>
      </c>
      <c r="F147" s="198" t="s">
        <v>639</v>
      </c>
      <c r="G147" s="199" t="s">
        <v>152</v>
      </c>
      <c r="H147" s="200">
        <v>1</v>
      </c>
      <c r="I147" s="201"/>
      <c r="J147" s="202">
        <f t="shared" si="0"/>
        <v>0</v>
      </c>
      <c r="K147" s="203"/>
      <c r="L147" s="35"/>
      <c r="M147" s="204" t="s">
        <v>1</v>
      </c>
      <c r="N147" s="205" t="s">
        <v>43</v>
      </c>
      <c r="O147" s="67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6">
        <f t="shared" si="3"/>
        <v>0</v>
      </c>
      <c r="U147" s="207" t="s">
        <v>1</v>
      </c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8" t="s">
        <v>139</v>
      </c>
      <c r="AT147" s="208" t="s">
        <v>141</v>
      </c>
      <c r="AU147" s="208" t="s">
        <v>85</v>
      </c>
      <c r="AY147" s="13" t="s">
        <v>140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3" t="s">
        <v>85</v>
      </c>
      <c r="BK147" s="209">
        <f t="shared" si="9"/>
        <v>0</v>
      </c>
      <c r="BL147" s="13" t="s">
        <v>139</v>
      </c>
      <c r="BM147" s="208" t="s">
        <v>218</v>
      </c>
    </row>
    <row r="148" spans="1:65" s="2" customFormat="1" ht="44.25" customHeight="1">
      <c r="A148" s="30"/>
      <c r="B148" s="31"/>
      <c r="C148" s="196" t="s">
        <v>219</v>
      </c>
      <c r="D148" s="196" t="s">
        <v>141</v>
      </c>
      <c r="E148" s="197" t="s">
        <v>640</v>
      </c>
      <c r="F148" s="198" t="s">
        <v>641</v>
      </c>
      <c r="G148" s="199" t="s">
        <v>152</v>
      </c>
      <c r="H148" s="200">
        <v>2</v>
      </c>
      <c r="I148" s="201"/>
      <c r="J148" s="202">
        <f t="shared" si="0"/>
        <v>0</v>
      </c>
      <c r="K148" s="203"/>
      <c r="L148" s="35"/>
      <c r="M148" s="204" t="s">
        <v>1</v>
      </c>
      <c r="N148" s="205" t="s">
        <v>43</v>
      </c>
      <c r="O148" s="67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6">
        <f t="shared" si="3"/>
        <v>0</v>
      </c>
      <c r="U148" s="207" t="s">
        <v>1</v>
      </c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208" t="s">
        <v>139</v>
      </c>
      <c r="AT148" s="208" t="s">
        <v>141</v>
      </c>
      <c r="AU148" s="208" t="s">
        <v>85</v>
      </c>
      <c r="AY148" s="13" t="s">
        <v>140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3" t="s">
        <v>85</v>
      </c>
      <c r="BK148" s="209">
        <f t="shared" si="9"/>
        <v>0</v>
      </c>
      <c r="BL148" s="13" t="s">
        <v>139</v>
      </c>
      <c r="BM148" s="208" t="s">
        <v>222</v>
      </c>
    </row>
    <row r="149" spans="1:65" s="2" customFormat="1" ht="44.25" customHeight="1">
      <c r="A149" s="30"/>
      <c r="B149" s="31"/>
      <c r="C149" s="196" t="s">
        <v>189</v>
      </c>
      <c r="D149" s="196" t="s">
        <v>141</v>
      </c>
      <c r="E149" s="197" t="s">
        <v>642</v>
      </c>
      <c r="F149" s="198" t="s">
        <v>643</v>
      </c>
      <c r="G149" s="199" t="s">
        <v>152</v>
      </c>
      <c r="H149" s="200">
        <v>3</v>
      </c>
      <c r="I149" s="201"/>
      <c r="J149" s="202">
        <f t="shared" si="0"/>
        <v>0</v>
      </c>
      <c r="K149" s="203"/>
      <c r="L149" s="35"/>
      <c r="M149" s="204" t="s">
        <v>1</v>
      </c>
      <c r="N149" s="205" t="s">
        <v>43</v>
      </c>
      <c r="O149" s="67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6">
        <f t="shared" si="3"/>
        <v>0</v>
      </c>
      <c r="U149" s="207" t="s">
        <v>1</v>
      </c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208" t="s">
        <v>139</v>
      </c>
      <c r="AT149" s="208" t="s">
        <v>141</v>
      </c>
      <c r="AU149" s="208" t="s">
        <v>85</v>
      </c>
      <c r="AY149" s="13" t="s">
        <v>140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3" t="s">
        <v>85</v>
      </c>
      <c r="BK149" s="209">
        <f t="shared" si="9"/>
        <v>0</v>
      </c>
      <c r="BL149" s="13" t="s">
        <v>139</v>
      </c>
      <c r="BM149" s="208" t="s">
        <v>225</v>
      </c>
    </row>
    <row r="150" spans="1:65" s="2" customFormat="1" ht="44.25" customHeight="1">
      <c r="A150" s="30"/>
      <c r="B150" s="31"/>
      <c r="C150" s="196" t="s">
        <v>226</v>
      </c>
      <c r="D150" s="196" t="s">
        <v>141</v>
      </c>
      <c r="E150" s="197" t="s">
        <v>644</v>
      </c>
      <c r="F150" s="198" t="s">
        <v>645</v>
      </c>
      <c r="G150" s="199" t="s">
        <v>152</v>
      </c>
      <c r="H150" s="200">
        <v>1</v>
      </c>
      <c r="I150" s="201"/>
      <c r="J150" s="202">
        <f t="shared" si="0"/>
        <v>0</v>
      </c>
      <c r="K150" s="203"/>
      <c r="L150" s="35"/>
      <c r="M150" s="204" t="s">
        <v>1</v>
      </c>
      <c r="N150" s="205" t="s">
        <v>43</v>
      </c>
      <c r="O150" s="67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6">
        <f t="shared" si="3"/>
        <v>0</v>
      </c>
      <c r="U150" s="207" t="s">
        <v>1</v>
      </c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208" t="s">
        <v>139</v>
      </c>
      <c r="AT150" s="208" t="s">
        <v>141</v>
      </c>
      <c r="AU150" s="208" t="s">
        <v>85</v>
      </c>
      <c r="AY150" s="13" t="s">
        <v>140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3" t="s">
        <v>85</v>
      </c>
      <c r="BK150" s="209">
        <f t="shared" si="9"/>
        <v>0</v>
      </c>
      <c r="BL150" s="13" t="s">
        <v>139</v>
      </c>
      <c r="BM150" s="208" t="s">
        <v>229</v>
      </c>
    </row>
    <row r="151" spans="1:65" s="2" customFormat="1" ht="44.25" customHeight="1">
      <c r="A151" s="30"/>
      <c r="B151" s="31"/>
      <c r="C151" s="196" t="s">
        <v>192</v>
      </c>
      <c r="D151" s="196" t="s">
        <v>141</v>
      </c>
      <c r="E151" s="197" t="s">
        <v>646</v>
      </c>
      <c r="F151" s="198" t="s">
        <v>647</v>
      </c>
      <c r="G151" s="199" t="s">
        <v>152</v>
      </c>
      <c r="H151" s="200">
        <v>1</v>
      </c>
      <c r="I151" s="201"/>
      <c r="J151" s="202">
        <f t="shared" si="0"/>
        <v>0</v>
      </c>
      <c r="K151" s="203"/>
      <c r="L151" s="35"/>
      <c r="M151" s="204" t="s">
        <v>1</v>
      </c>
      <c r="N151" s="205" t="s">
        <v>43</v>
      </c>
      <c r="O151" s="67"/>
      <c r="P151" s="206">
        <f t="shared" si="1"/>
        <v>0</v>
      </c>
      <c r="Q151" s="206">
        <v>0</v>
      </c>
      <c r="R151" s="206">
        <f t="shared" si="2"/>
        <v>0</v>
      </c>
      <c r="S151" s="206">
        <v>0</v>
      </c>
      <c r="T151" s="206">
        <f t="shared" si="3"/>
        <v>0</v>
      </c>
      <c r="U151" s="207" t="s">
        <v>1</v>
      </c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8" t="s">
        <v>139</v>
      </c>
      <c r="AT151" s="208" t="s">
        <v>141</v>
      </c>
      <c r="AU151" s="208" t="s">
        <v>85</v>
      </c>
      <c r="AY151" s="13" t="s">
        <v>140</v>
      </c>
      <c r="BE151" s="209">
        <f t="shared" si="4"/>
        <v>0</v>
      </c>
      <c r="BF151" s="209">
        <f t="shared" si="5"/>
        <v>0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3" t="s">
        <v>85</v>
      </c>
      <c r="BK151" s="209">
        <f t="shared" si="9"/>
        <v>0</v>
      </c>
      <c r="BL151" s="13" t="s">
        <v>139</v>
      </c>
      <c r="BM151" s="208" t="s">
        <v>232</v>
      </c>
    </row>
    <row r="152" spans="1:65" s="2" customFormat="1" ht="44.25" customHeight="1">
      <c r="A152" s="30"/>
      <c r="B152" s="31"/>
      <c r="C152" s="196" t="s">
        <v>233</v>
      </c>
      <c r="D152" s="196" t="s">
        <v>141</v>
      </c>
      <c r="E152" s="197" t="s">
        <v>648</v>
      </c>
      <c r="F152" s="198" t="s">
        <v>649</v>
      </c>
      <c r="G152" s="199" t="s">
        <v>152</v>
      </c>
      <c r="H152" s="200">
        <v>1</v>
      </c>
      <c r="I152" s="201"/>
      <c r="J152" s="202">
        <f t="shared" si="0"/>
        <v>0</v>
      </c>
      <c r="K152" s="203"/>
      <c r="L152" s="35"/>
      <c r="M152" s="204" t="s">
        <v>1</v>
      </c>
      <c r="N152" s="205" t="s">
        <v>43</v>
      </c>
      <c r="O152" s="67"/>
      <c r="P152" s="206">
        <f t="shared" si="1"/>
        <v>0</v>
      </c>
      <c r="Q152" s="206">
        <v>0</v>
      </c>
      <c r="R152" s="206">
        <f t="shared" si="2"/>
        <v>0</v>
      </c>
      <c r="S152" s="206">
        <v>0</v>
      </c>
      <c r="T152" s="206">
        <f t="shared" si="3"/>
        <v>0</v>
      </c>
      <c r="U152" s="207" t="s">
        <v>1</v>
      </c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208" t="s">
        <v>139</v>
      </c>
      <c r="AT152" s="208" t="s">
        <v>141</v>
      </c>
      <c r="AU152" s="208" t="s">
        <v>85</v>
      </c>
      <c r="AY152" s="13" t="s">
        <v>140</v>
      </c>
      <c r="BE152" s="209">
        <f t="shared" si="4"/>
        <v>0</v>
      </c>
      <c r="BF152" s="209">
        <f t="shared" si="5"/>
        <v>0</v>
      </c>
      <c r="BG152" s="209">
        <f t="shared" si="6"/>
        <v>0</v>
      </c>
      <c r="BH152" s="209">
        <f t="shared" si="7"/>
        <v>0</v>
      </c>
      <c r="BI152" s="209">
        <f t="shared" si="8"/>
        <v>0</v>
      </c>
      <c r="BJ152" s="13" t="s">
        <v>85</v>
      </c>
      <c r="BK152" s="209">
        <f t="shared" si="9"/>
        <v>0</v>
      </c>
      <c r="BL152" s="13" t="s">
        <v>139</v>
      </c>
      <c r="BM152" s="208" t="s">
        <v>236</v>
      </c>
    </row>
    <row r="153" spans="1:65" s="2" customFormat="1" ht="44.25" customHeight="1">
      <c r="A153" s="30"/>
      <c r="B153" s="31"/>
      <c r="C153" s="196" t="s">
        <v>195</v>
      </c>
      <c r="D153" s="196" t="s">
        <v>141</v>
      </c>
      <c r="E153" s="197" t="s">
        <v>650</v>
      </c>
      <c r="F153" s="198" t="s">
        <v>651</v>
      </c>
      <c r="G153" s="199" t="s">
        <v>152</v>
      </c>
      <c r="H153" s="200">
        <v>1</v>
      </c>
      <c r="I153" s="201"/>
      <c r="J153" s="202">
        <f t="shared" si="0"/>
        <v>0</v>
      </c>
      <c r="K153" s="203"/>
      <c r="L153" s="35"/>
      <c r="M153" s="204" t="s">
        <v>1</v>
      </c>
      <c r="N153" s="205" t="s">
        <v>43</v>
      </c>
      <c r="O153" s="67"/>
      <c r="P153" s="206">
        <f t="shared" si="1"/>
        <v>0</v>
      </c>
      <c r="Q153" s="206">
        <v>0</v>
      </c>
      <c r="R153" s="206">
        <f t="shared" si="2"/>
        <v>0</v>
      </c>
      <c r="S153" s="206">
        <v>0</v>
      </c>
      <c r="T153" s="206">
        <f t="shared" si="3"/>
        <v>0</v>
      </c>
      <c r="U153" s="207" t="s">
        <v>1</v>
      </c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208" t="s">
        <v>139</v>
      </c>
      <c r="AT153" s="208" t="s">
        <v>141</v>
      </c>
      <c r="AU153" s="208" t="s">
        <v>85</v>
      </c>
      <c r="AY153" s="13" t="s">
        <v>140</v>
      </c>
      <c r="BE153" s="209">
        <f t="shared" si="4"/>
        <v>0</v>
      </c>
      <c r="BF153" s="209">
        <f t="shared" si="5"/>
        <v>0</v>
      </c>
      <c r="BG153" s="209">
        <f t="shared" si="6"/>
        <v>0</v>
      </c>
      <c r="BH153" s="209">
        <f t="shared" si="7"/>
        <v>0</v>
      </c>
      <c r="BI153" s="209">
        <f t="shared" si="8"/>
        <v>0</v>
      </c>
      <c r="BJ153" s="13" t="s">
        <v>85</v>
      </c>
      <c r="BK153" s="209">
        <f t="shared" si="9"/>
        <v>0</v>
      </c>
      <c r="BL153" s="13" t="s">
        <v>139</v>
      </c>
      <c r="BM153" s="208" t="s">
        <v>239</v>
      </c>
    </row>
    <row r="154" spans="1:65" s="2" customFormat="1" ht="44.25" customHeight="1">
      <c r="A154" s="30"/>
      <c r="B154" s="31"/>
      <c r="C154" s="196" t="s">
        <v>240</v>
      </c>
      <c r="D154" s="196" t="s">
        <v>141</v>
      </c>
      <c r="E154" s="197" t="s">
        <v>652</v>
      </c>
      <c r="F154" s="198" t="s">
        <v>653</v>
      </c>
      <c r="G154" s="199" t="s">
        <v>152</v>
      </c>
      <c r="H154" s="200">
        <v>1</v>
      </c>
      <c r="I154" s="201"/>
      <c r="J154" s="202">
        <f t="shared" si="0"/>
        <v>0</v>
      </c>
      <c r="K154" s="203"/>
      <c r="L154" s="35"/>
      <c r="M154" s="204" t="s">
        <v>1</v>
      </c>
      <c r="N154" s="205" t="s">
        <v>43</v>
      </c>
      <c r="O154" s="67"/>
      <c r="P154" s="206">
        <f t="shared" si="1"/>
        <v>0</v>
      </c>
      <c r="Q154" s="206">
        <v>0</v>
      </c>
      <c r="R154" s="206">
        <f t="shared" si="2"/>
        <v>0</v>
      </c>
      <c r="S154" s="206">
        <v>0</v>
      </c>
      <c r="T154" s="206">
        <f t="shared" si="3"/>
        <v>0</v>
      </c>
      <c r="U154" s="207" t="s">
        <v>1</v>
      </c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208" t="s">
        <v>139</v>
      </c>
      <c r="AT154" s="208" t="s">
        <v>141</v>
      </c>
      <c r="AU154" s="208" t="s">
        <v>85</v>
      </c>
      <c r="AY154" s="13" t="s">
        <v>140</v>
      </c>
      <c r="BE154" s="209">
        <f t="shared" si="4"/>
        <v>0</v>
      </c>
      <c r="BF154" s="209">
        <f t="shared" si="5"/>
        <v>0</v>
      </c>
      <c r="BG154" s="209">
        <f t="shared" si="6"/>
        <v>0</v>
      </c>
      <c r="BH154" s="209">
        <f t="shared" si="7"/>
        <v>0</v>
      </c>
      <c r="BI154" s="209">
        <f t="shared" si="8"/>
        <v>0</v>
      </c>
      <c r="BJ154" s="13" t="s">
        <v>85</v>
      </c>
      <c r="BK154" s="209">
        <f t="shared" si="9"/>
        <v>0</v>
      </c>
      <c r="BL154" s="13" t="s">
        <v>139</v>
      </c>
      <c r="BM154" s="208" t="s">
        <v>243</v>
      </c>
    </row>
    <row r="155" spans="1:65" s="2" customFormat="1" ht="44.25" customHeight="1">
      <c r="A155" s="30"/>
      <c r="B155" s="31"/>
      <c r="C155" s="196" t="s">
        <v>198</v>
      </c>
      <c r="D155" s="196" t="s">
        <v>141</v>
      </c>
      <c r="E155" s="197" t="s">
        <v>654</v>
      </c>
      <c r="F155" s="198" t="s">
        <v>655</v>
      </c>
      <c r="G155" s="199" t="s">
        <v>152</v>
      </c>
      <c r="H155" s="200">
        <v>1</v>
      </c>
      <c r="I155" s="201"/>
      <c r="J155" s="202">
        <f t="shared" si="0"/>
        <v>0</v>
      </c>
      <c r="K155" s="203"/>
      <c r="L155" s="35"/>
      <c r="M155" s="204" t="s">
        <v>1</v>
      </c>
      <c r="N155" s="205" t="s">
        <v>43</v>
      </c>
      <c r="O155" s="67"/>
      <c r="P155" s="206">
        <f t="shared" si="1"/>
        <v>0</v>
      </c>
      <c r="Q155" s="206">
        <v>0</v>
      </c>
      <c r="R155" s="206">
        <f t="shared" si="2"/>
        <v>0</v>
      </c>
      <c r="S155" s="206">
        <v>0</v>
      </c>
      <c r="T155" s="206">
        <f t="shared" si="3"/>
        <v>0</v>
      </c>
      <c r="U155" s="207" t="s">
        <v>1</v>
      </c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208" t="s">
        <v>139</v>
      </c>
      <c r="AT155" s="208" t="s">
        <v>141</v>
      </c>
      <c r="AU155" s="208" t="s">
        <v>85</v>
      </c>
      <c r="AY155" s="13" t="s">
        <v>140</v>
      </c>
      <c r="BE155" s="209">
        <f t="shared" si="4"/>
        <v>0</v>
      </c>
      <c r="BF155" s="209">
        <f t="shared" si="5"/>
        <v>0</v>
      </c>
      <c r="BG155" s="209">
        <f t="shared" si="6"/>
        <v>0</v>
      </c>
      <c r="BH155" s="209">
        <f t="shared" si="7"/>
        <v>0</v>
      </c>
      <c r="BI155" s="209">
        <f t="shared" si="8"/>
        <v>0</v>
      </c>
      <c r="BJ155" s="13" t="s">
        <v>85</v>
      </c>
      <c r="BK155" s="209">
        <f t="shared" si="9"/>
        <v>0</v>
      </c>
      <c r="BL155" s="13" t="s">
        <v>139</v>
      </c>
      <c r="BM155" s="208" t="s">
        <v>246</v>
      </c>
    </row>
    <row r="156" spans="1:65" s="2" customFormat="1" ht="44.25" customHeight="1">
      <c r="A156" s="30"/>
      <c r="B156" s="31"/>
      <c r="C156" s="196" t="s">
        <v>247</v>
      </c>
      <c r="D156" s="196" t="s">
        <v>141</v>
      </c>
      <c r="E156" s="197" t="s">
        <v>656</v>
      </c>
      <c r="F156" s="198" t="s">
        <v>657</v>
      </c>
      <c r="G156" s="199" t="s">
        <v>152</v>
      </c>
      <c r="H156" s="200">
        <v>1</v>
      </c>
      <c r="I156" s="201"/>
      <c r="J156" s="202">
        <f t="shared" si="0"/>
        <v>0</v>
      </c>
      <c r="K156" s="203"/>
      <c r="L156" s="35"/>
      <c r="M156" s="204" t="s">
        <v>1</v>
      </c>
      <c r="N156" s="205" t="s">
        <v>43</v>
      </c>
      <c r="O156" s="67"/>
      <c r="P156" s="206">
        <f t="shared" si="1"/>
        <v>0</v>
      </c>
      <c r="Q156" s="206">
        <v>0</v>
      </c>
      <c r="R156" s="206">
        <f t="shared" si="2"/>
        <v>0</v>
      </c>
      <c r="S156" s="206">
        <v>0</v>
      </c>
      <c r="T156" s="206">
        <f t="shared" si="3"/>
        <v>0</v>
      </c>
      <c r="U156" s="207" t="s">
        <v>1</v>
      </c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208" t="s">
        <v>139</v>
      </c>
      <c r="AT156" s="208" t="s">
        <v>141</v>
      </c>
      <c r="AU156" s="208" t="s">
        <v>85</v>
      </c>
      <c r="AY156" s="13" t="s">
        <v>140</v>
      </c>
      <c r="BE156" s="209">
        <f t="shared" si="4"/>
        <v>0</v>
      </c>
      <c r="BF156" s="209">
        <f t="shared" si="5"/>
        <v>0</v>
      </c>
      <c r="BG156" s="209">
        <f t="shared" si="6"/>
        <v>0</v>
      </c>
      <c r="BH156" s="209">
        <f t="shared" si="7"/>
        <v>0</v>
      </c>
      <c r="BI156" s="209">
        <f t="shared" si="8"/>
        <v>0</v>
      </c>
      <c r="BJ156" s="13" t="s">
        <v>85</v>
      </c>
      <c r="BK156" s="209">
        <f t="shared" si="9"/>
        <v>0</v>
      </c>
      <c r="BL156" s="13" t="s">
        <v>139</v>
      </c>
      <c r="BM156" s="208" t="s">
        <v>250</v>
      </c>
    </row>
    <row r="157" spans="1:65" s="2" customFormat="1" ht="44.25" customHeight="1">
      <c r="A157" s="30"/>
      <c r="B157" s="31"/>
      <c r="C157" s="196" t="s">
        <v>202</v>
      </c>
      <c r="D157" s="196" t="s">
        <v>141</v>
      </c>
      <c r="E157" s="197" t="s">
        <v>658</v>
      </c>
      <c r="F157" s="198" t="s">
        <v>659</v>
      </c>
      <c r="G157" s="199" t="s">
        <v>152</v>
      </c>
      <c r="H157" s="200">
        <v>1</v>
      </c>
      <c r="I157" s="201"/>
      <c r="J157" s="202">
        <f t="shared" si="0"/>
        <v>0</v>
      </c>
      <c r="K157" s="203"/>
      <c r="L157" s="35"/>
      <c r="M157" s="204" t="s">
        <v>1</v>
      </c>
      <c r="N157" s="205" t="s">
        <v>43</v>
      </c>
      <c r="O157" s="67"/>
      <c r="P157" s="206">
        <f t="shared" si="1"/>
        <v>0</v>
      </c>
      <c r="Q157" s="206">
        <v>0</v>
      </c>
      <c r="R157" s="206">
        <f t="shared" si="2"/>
        <v>0</v>
      </c>
      <c r="S157" s="206">
        <v>0</v>
      </c>
      <c r="T157" s="206">
        <f t="shared" si="3"/>
        <v>0</v>
      </c>
      <c r="U157" s="207" t="s">
        <v>1</v>
      </c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139</v>
      </c>
      <c r="AT157" s="208" t="s">
        <v>141</v>
      </c>
      <c r="AU157" s="208" t="s">
        <v>85</v>
      </c>
      <c r="AY157" s="13" t="s">
        <v>140</v>
      </c>
      <c r="BE157" s="209">
        <f t="shared" si="4"/>
        <v>0</v>
      </c>
      <c r="BF157" s="209">
        <f t="shared" si="5"/>
        <v>0</v>
      </c>
      <c r="BG157" s="209">
        <f t="shared" si="6"/>
        <v>0</v>
      </c>
      <c r="BH157" s="209">
        <f t="shared" si="7"/>
        <v>0</v>
      </c>
      <c r="BI157" s="209">
        <f t="shared" si="8"/>
        <v>0</v>
      </c>
      <c r="BJ157" s="13" t="s">
        <v>85</v>
      </c>
      <c r="BK157" s="209">
        <f t="shared" si="9"/>
        <v>0</v>
      </c>
      <c r="BL157" s="13" t="s">
        <v>139</v>
      </c>
      <c r="BM157" s="208" t="s">
        <v>257</v>
      </c>
    </row>
    <row r="158" spans="1:65" s="2" customFormat="1" ht="44.25" customHeight="1">
      <c r="A158" s="30"/>
      <c r="B158" s="31"/>
      <c r="C158" s="196" t="s">
        <v>254</v>
      </c>
      <c r="D158" s="196" t="s">
        <v>141</v>
      </c>
      <c r="E158" s="197" t="s">
        <v>660</v>
      </c>
      <c r="F158" s="198" t="s">
        <v>661</v>
      </c>
      <c r="G158" s="199" t="s">
        <v>152</v>
      </c>
      <c r="H158" s="200">
        <v>1</v>
      </c>
      <c r="I158" s="201"/>
      <c r="J158" s="202">
        <f t="shared" si="0"/>
        <v>0</v>
      </c>
      <c r="K158" s="203"/>
      <c r="L158" s="35"/>
      <c r="M158" s="204" t="s">
        <v>1</v>
      </c>
      <c r="N158" s="205" t="s">
        <v>43</v>
      </c>
      <c r="O158" s="67"/>
      <c r="P158" s="206">
        <f t="shared" si="1"/>
        <v>0</v>
      </c>
      <c r="Q158" s="206">
        <v>0</v>
      </c>
      <c r="R158" s="206">
        <f t="shared" si="2"/>
        <v>0</v>
      </c>
      <c r="S158" s="206">
        <v>0</v>
      </c>
      <c r="T158" s="206">
        <f t="shared" si="3"/>
        <v>0</v>
      </c>
      <c r="U158" s="207" t="s">
        <v>1</v>
      </c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208" t="s">
        <v>139</v>
      </c>
      <c r="AT158" s="208" t="s">
        <v>141</v>
      </c>
      <c r="AU158" s="208" t="s">
        <v>85</v>
      </c>
      <c r="AY158" s="13" t="s">
        <v>140</v>
      </c>
      <c r="BE158" s="209">
        <f t="shared" si="4"/>
        <v>0</v>
      </c>
      <c r="BF158" s="209">
        <f t="shared" si="5"/>
        <v>0</v>
      </c>
      <c r="BG158" s="209">
        <f t="shared" si="6"/>
        <v>0</v>
      </c>
      <c r="BH158" s="209">
        <f t="shared" si="7"/>
        <v>0</v>
      </c>
      <c r="BI158" s="209">
        <f t="shared" si="8"/>
        <v>0</v>
      </c>
      <c r="BJ158" s="13" t="s">
        <v>85</v>
      </c>
      <c r="BK158" s="209">
        <f t="shared" si="9"/>
        <v>0</v>
      </c>
      <c r="BL158" s="13" t="s">
        <v>139</v>
      </c>
      <c r="BM158" s="208" t="s">
        <v>260</v>
      </c>
    </row>
    <row r="159" spans="1:65" s="2" customFormat="1" ht="44.25" customHeight="1">
      <c r="A159" s="30"/>
      <c r="B159" s="31"/>
      <c r="C159" s="196" t="s">
        <v>205</v>
      </c>
      <c r="D159" s="196" t="s">
        <v>141</v>
      </c>
      <c r="E159" s="197" t="s">
        <v>662</v>
      </c>
      <c r="F159" s="198" t="s">
        <v>663</v>
      </c>
      <c r="G159" s="199" t="s">
        <v>152</v>
      </c>
      <c r="H159" s="200">
        <v>1</v>
      </c>
      <c r="I159" s="201"/>
      <c r="J159" s="202">
        <f t="shared" ref="J159:J190" si="10">ROUND(I159*H159,2)</f>
        <v>0</v>
      </c>
      <c r="K159" s="203"/>
      <c r="L159" s="35"/>
      <c r="M159" s="204" t="s">
        <v>1</v>
      </c>
      <c r="N159" s="205" t="s">
        <v>43</v>
      </c>
      <c r="O159" s="67"/>
      <c r="P159" s="206">
        <f t="shared" ref="P159:P190" si="11">O159*H159</f>
        <v>0</v>
      </c>
      <c r="Q159" s="206">
        <v>0</v>
      </c>
      <c r="R159" s="206">
        <f t="shared" ref="R159:R190" si="12">Q159*H159</f>
        <v>0</v>
      </c>
      <c r="S159" s="206">
        <v>0</v>
      </c>
      <c r="T159" s="206">
        <f t="shared" ref="T159:T190" si="13">S159*H159</f>
        <v>0</v>
      </c>
      <c r="U159" s="207" t="s">
        <v>1</v>
      </c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8" t="s">
        <v>139</v>
      </c>
      <c r="AT159" s="208" t="s">
        <v>141</v>
      </c>
      <c r="AU159" s="208" t="s">
        <v>85</v>
      </c>
      <c r="AY159" s="13" t="s">
        <v>140</v>
      </c>
      <c r="BE159" s="209">
        <f t="shared" ref="BE159:BE190" si="14">IF(N159="základní",J159,0)</f>
        <v>0</v>
      </c>
      <c r="BF159" s="209">
        <f t="shared" ref="BF159:BF190" si="15">IF(N159="snížená",J159,0)</f>
        <v>0</v>
      </c>
      <c r="BG159" s="209">
        <f t="shared" ref="BG159:BG190" si="16">IF(N159="zákl. přenesená",J159,0)</f>
        <v>0</v>
      </c>
      <c r="BH159" s="209">
        <f t="shared" ref="BH159:BH190" si="17">IF(N159="sníž. přenesená",J159,0)</f>
        <v>0</v>
      </c>
      <c r="BI159" s="209">
        <f t="shared" ref="BI159:BI190" si="18">IF(N159="nulová",J159,0)</f>
        <v>0</v>
      </c>
      <c r="BJ159" s="13" t="s">
        <v>85</v>
      </c>
      <c r="BK159" s="209">
        <f t="shared" ref="BK159:BK190" si="19">ROUND(I159*H159,2)</f>
        <v>0</v>
      </c>
      <c r="BL159" s="13" t="s">
        <v>139</v>
      </c>
      <c r="BM159" s="208" t="s">
        <v>264</v>
      </c>
    </row>
    <row r="160" spans="1:65" s="2" customFormat="1" ht="44.25" customHeight="1">
      <c r="A160" s="30"/>
      <c r="B160" s="31"/>
      <c r="C160" s="196" t="s">
        <v>261</v>
      </c>
      <c r="D160" s="196" t="s">
        <v>141</v>
      </c>
      <c r="E160" s="197" t="s">
        <v>664</v>
      </c>
      <c r="F160" s="198" t="s">
        <v>665</v>
      </c>
      <c r="G160" s="199" t="s">
        <v>152</v>
      </c>
      <c r="H160" s="200">
        <v>2</v>
      </c>
      <c r="I160" s="201"/>
      <c r="J160" s="202">
        <f t="shared" si="10"/>
        <v>0</v>
      </c>
      <c r="K160" s="203"/>
      <c r="L160" s="35"/>
      <c r="M160" s="204" t="s">
        <v>1</v>
      </c>
      <c r="N160" s="205" t="s">
        <v>43</v>
      </c>
      <c r="O160" s="67"/>
      <c r="P160" s="206">
        <f t="shared" si="11"/>
        <v>0</v>
      </c>
      <c r="Q160" s="206">
        <v>0</v>
      </c>
      <c r="R160" s="206">
        <f t="shared" si="12"/>
        <v>0</v>
      </c>
      <c r="S160" s="206">
        <v>0</v>
      </c>
      <c r="T160" s="206">
        <f t="shared" si="13"/>
        <v>0</v>
      </c>
      <c r="U160" s="207" t="s">
        <v>1</v>
      </c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208" t="s">
        <v>139</v>
      </c>
      <c r="AT160" s="208" t="s">
        <v>141</v>
      </c>
      <c r="AU160" s="208" t="s">
        <v>85</v>
      </c>
      <c r="AY160" s="13" t="s">
        <v>140</v>
      </c>
      <c r="BE160" s="209">
        <f t="shared" si="14"/>
        <v>0</v>
      </c>
      <c r="BF160" s="209">
        <f t="shared" si="15"/>
        <v>0</v>
      </c>
      <c r="BG160" s="209">
        <f t="shared" si="16"/>
        <v>0</v>
      </c>
      <c r="BH160" s="209">
        <f t="shared" si="17"/>
        <v>0</v>
      </c>
      <c r="BI160" s="209">
        <f t="shared" si="18"/>
        <v>0</v>
      </c>
      <c r="BJ160" s="13" t="s">
        <v>85</v>
      </c>
      <c r="BK160" s="209">
        <f t="shared" si="19"/>
        <v>0</v>
      </c>
      <c r="BL160" s="13" t="s">
        <v>139</v>
      </c>
      <c r="BM160" s="208" t="s">
        <v>267</v>
      </c>
    </row>
    <row r="161" spans="1:65" s="2" customFormat="1" ht="44.25" customHeight="1">
      <c r="A161" s="30"/>
      <c r="B161" s="31"/>
      <c r="C161" s="196" t="s">
        <v>209</v>
      </c>
      <c r="D161" s="196" t="s">
        <v>141</v>
      </c>
      <c r="E161" s="197" t="s">
        <v>666</v>
      </c>
      <c r="F161" s="198" t="s">
        <v>667</v>
      </c>
      <c r="G161" s="199" t="s">
        <v>152</v>
      </c>
      <c r="H161" s="200">
        <v>1</v>
      </c>
      <c r="I161" s="201"/>
      <c r="J161" s="202">
        <f t="shared" si="10"/>
        <v>0</v>
      </c>
      <c r="K161" s="203"/>
      <c r="L161" s="35"/>
      <c r="M161" s="204" t="s">
        <v>1</v>
      </c>
      <c r="N161" s="205" t="s">
        <v>43</v>
      </c>
      <c r="O161" s="67"/>
      <c r="P161" s="206">
        <f t="shared" si="11"/>
        <v>0</v>
      </c>
      <c r="Q161" s="206">
        <v>0</v>
      </c>
      <c r="R161" s="206">
        <f t="shared" si="12"/>
        <v>0</v>
      </c>
      <c r="S161" s="206">
        <v>0</v>
      </c>
      <c r="T161" s="206">
        <f t="shared" si="13"/>
        <v>0</v>
      </c>
      <c r="U161" s="207" t="s">
        <v>1</v>
      </c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208" t="s">
        <v>139</v>
      </c>
      <c r="AT161" s="208" t="s">
        <v>141</v>
      </c>
      <c r="AU161" s="208" t="s">
        <v>85</v>
      </c>
      <c r="AY161" s="13" t="s">
        <v>140</v>
      </c>
      <c r="BE161" s="209">
        <f t="shared" si="14"/>
        <v>0</v>
      </c>
      <c r="BF161" s="209">
        <f t="shared" si="15"/>
        <v>0</v>
      </c>
      <c r="BG161" s="209">
        <f t="shared" si="16"/>
        <v>0</v>
      </c>
      <c r="BH161" s="209">
        <f t="shared" si="17"/>
        <v>0</v>
      </c>
      <c r="BI161" s="209">
        <f t="shared" si="18"/>
        <v>0</v>
      </c>
      <c r="BJ161" s="13" t="s">
        <v>85</v>
      </c>
      <c r="BK161" s="209">
        <f t="shared" si="19"/>
        <v>0</v>
      </c>
      <c r="BL161" s="13" t="s">
        <v>139</v>
      </c>
      <c r="BM161" s="208" t="s">
        <v>271</v>
      </c>
    </row>
    <row r="162" spans="1:65" s="2" customFormat="1" ht="44.25" customHeight="1">
      <c r="A162" s="30"/>
      <c r="B162" s="31"/>
      <c r="C162" s="196" t="s">
        <v>268</v>
      </c>
      <c r="D162" s="196" t="s">
        <v>141</v>
      </c>
      <c r="E162" s="197" t="s">
        <v>668</v>
      </c>
      <c r="F162" s="198" t="s">
        <v>669</v>
      </c>
      <c r="G162" s="199" t="s">
        <v>152</v>
      </c>
      <c r="H162" s="200">
        <v>1</v>
      </c>
      <c r="I162" s="201"/>
      <c r="J162" s="202">
        <f t="shared" si="10"/>
        <v>0</v>
      </c>
      <c r="K162" s="203"/>
      <c r="L162" s="35"/>
      <c r="M162" s="204" t="s">
        <v>1</v>
      </c>
      <c r="N162" s="205" t="s">
        <v>43</v>
      </c>
      <c r="O162" s="67"/>
      <c r="P162" s="206">
        <f t="shared" si="11"/>
        <v>0</v>
      </c>
      <c r="Q162" s="206">
        <v>0</v>
      </c>
      <c r="R162" s="206">
        <f t="shared" si="12"/>
        <v>0</v>
      </c>
      <c r="S162" s="206">
        <v>0</v>
      </c>
      <c r="T162" s="206">
        <f t="shared" si="13"/>
        <v>0</v>
      </c>
      <c r="U162" s="207" t="s">
        <v>1</v>
      </c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139</v>
      </c>
      <c r="AT162" s="208" t="s">
        <v>141</v>
      </c>
      <c r="AU162" s="208" t="s">
        <v>85</v>
      </c>
      <c r="AY162" s="13" t="s">
        <v>140</v>
      </c>
      <c r="BE162" s="209">
        <f t="shared" si="14"/>
        <v>0</v>
      </c>
      <c r="BF162" s="209">
        <f t="shared" si="15"/>
        <v>0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3" t="s">
        <v>85</v>
      </c>
      <c r="BK162" s="209">
        <f t="shared" si="19"/>
        <v>0</v>
      </c>
      <c r="BL162" s="13" t="s">
        <v>139</v>
      </c>
      <c r="BM162" s="208" t="s">
        <v>274</v>
      </c>
    </row>
    <row r="163" spans="1:65" s="2" customFormat="1" ht="44.25" customHeight="1">
      <c r="A163" s="30"/>
      <c r="B163" s="31"/>
      <c r="C163" s="196" t="s">
        <v>212</v>
      </c>
      <c r="D163" s="196" t="s">
        <v>141</v>
      </c>
      <c r="E163" s="197" t="s">
        <v>670</v>
      </c>
      <c r="F163" s="198" t="s">
        <v>671</v>
      </c>
      <c r="G163" s="199" t="s">
        <v>152</v>
      </c>
      <c r="H163" s="200">
        <v>1</v>
      </c>
      <c r="I163" s="201"/>
      <c r="J163" s="202">
        <f t="shared" si="10"/>
        <v>0</v>
      </c>
      <c r="K163" s="203"/>
      <c r="L163" s="35"/>
      <c r="M163" s="204" t="s">
        <v>1</v>
      </c>
      <c r="N163" s="205" t="s">
        <v>43</v>
      </c>
      <c r="O163" s="67"/>
      <c r="P163" s="206">
        <f t="shared" si="11"/>
        <v>0</v>
      </c>
      <c r="Q163" s="206">
        <v>0</v>
      </c>
      <c r="R163" s="206">
        <f t="shared" si="12"/>
        <v>0</v>
      </c>
      <c r="S163" s="206">
        <v>0</v>
      </c>
      <c r="T163" s="206">
        <f t="shared" si="13"/>
        <v>0</v>
      </c>
      <c r="U163" s="207" t="s">
        <v>1</v>
      </c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8" t="s">
        <v>139</v>
      </c>
      <c r="AT163" s="208" t="s">
        <v>141</v>
      </c>
      <c r="AU163" s="208" t="s">
        <v>85</v>
      </c>
      <c r="AY163" s="13" t="s">
        <v>140</v>
      </c>
      <c r="BE163" s="209">
        <f t="shared" si="14"/>
        <v>0</v>
      </c>
      <c r="BF163" s="209">
        <f t="shared" si="15"/>
        <v>0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3" t="s">
        <v>85</v>
      </c>
      <c r="BK163" s="209">
        <f t="shared" si="19"/>
        <v>0</v>
      </c>
      <c r="BL163" s="13" t="s">
        <v>139</v>
      </c>
      <c r="BM163" s="208" t="s">
        <v>278</v>
      </c>
    </row>
    <row r="164" spans="1:65" s="2" customFormat="1" ht="44.25" customHeight="1">
      <c r="A164" s="30"/>
      <c r="B164" s="31"/>
      <c r="C164" s="196" t="s">
        <v>275</v>
      </c>
      <c r="D164" s="196" t="s">
        <v>141</v>
      </c>
      <c r="E164" s="197" t="s">
        <v>672</v>
      </c>
      <c r="F164" s="198" t="s">
        <v>673</v>
      </c>
      <c r="G164" s="199" t="s">
        <v>152</v>
      </c>
      <c r="H164" s="200">
        <v>1</v>
      </c>
      <c r="I164" s="201"/>
      <c r="J164" s="202">
        <f t="shared" si="10"/>
        <v>0</v>
      </c>
      <c r="K164" s="203"/>
      <c r="L164" s="35"/>
      <c r="M164" s="204" t="s">
        <v>1</v>
      </c>
      <c r="N164" s="205" t="s">
        <v>43</v>
      </c>
      <c r="O164" s="67"/>
      <c r="P164" s="206">
        <f t="shared" si="11"/>
        <v>0</v>
      </c>
      <c r="Q164" s="206">
        <v>0</v>
      </c>
      <c r="R164" s="206">
        <f t="shared" si="12"/>
        <v>0</v>
      </c>
      <c r="S164" s="206">
        <v>0</v>
      </c>
      <c r="T164" s="206">
        <f t="shared" si="13"/>
        <v>0</v>
      </c>
      <c r="U164" s="207" t="s">
        <v>1</v>
      </c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139</v>
      </c>
      <c r="AT164" s="208" t="s">
        <v>141</v>
      </c>
      <c r="AU164" s="208" t="s">
        <v>85</v>
      </c>
      <c r="AY164" s="13" t="s">
        <v>140</v>
      </c>
      <c r="BE164" s="209">
        <f t="shared" si="14"/>
        <v>0</v>
      </c>
      <c r="BF164" s="209">
        <f t="shared" si="15"/>
        <v>0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3" t="s">
        <v>85</v>
      </c>
      <c r="BK164" s="209">
        <f t="shared" si="19"/>
        <v>0</v>
      </c>
      <c r="BL164" s="13" t="s">
        <v>139</v>
      </c>
      <c r="BM164" s="208" t="s">
        <v>281</v>
      </c>
    </row>
    <row r="165" spans="1:65" s="2" customFormat="1" ht="44.25" customHeight="1">
      <c r="A165" s="30"/>
      <c r="B165" s="31"/>
      <c r="C165" s="196" t="s">
        <v>215</v>
      </c>
      <c r="D165" s="196" t="s">
        <v>141</v>
      </c>
      <c r="E165" s="197" t="s">
        <v>674</v>
      </c>
      <c r="F165" s="198" t="s">
        <v>675</v>
      </c>
      <c r="G165" s="199" t="s">
        <v>152</v>
      </c>
      <c r="H165" s="200">
        <v>1</v>
      </c>
      <c r="I165" s="201"/>
      <c r="J165" s="202">
        <f t="shared" si="10"/>
        <v>0</v>
      </c>
      <c r="K165" s="203"/>
      <c r="L165" s="35"/>
      <c r="M165" s="204" t="s">
        <v>1</v>
      </c>
      <c r="N165" s="205" t="s">
        <v>43</v>
      </c>
      <c r="O165" s="67"/>
      <c r="P165" s="206">
        <f t="shared" si="11"/>
        <v>0</v>
      </c>
      <c r="Q165" s="206">
        <v>0</v>
      </c>
      <c r="R165" s="206">
        <f t="shared" si="12"/>
        <v>0</v>
      </c>
      <c r="S165" s="206">
        <v>0</v>
      </c>
      <c r="T165" s="206">
        <f t="shared" si="13"/>
        <v>0</v>
      </c>
      <c r="U165" s="207" t="s">
        <v>1</v>
      </c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8" t="s">
        <v>139</v>
      </c>
      <c r="AT165" s="208" t="s">
        <v>141</v>
      </c>
      <c r="AU165" s="208" t="s">
        <v>85</v>
      </c>
      <c r="AY165" s="13" t="s">
        <v>140</v>
      </c>
      <c r="BE165" s="209">
        <f t="shared" si="14"/>
        <v>0</v>
      </c>
      <c r="BF165" s="209">
        <f t="shared" si="15"/>
        <v>0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3" t="s">
        <v>85</v>
      </c>
      <c r="BK165" s="209">
        <f t="shared" si="19"/>
        <v>0</v>
      </c>
      <c r="BL165" s="13" t="s">
        <v>139</v>
      </c>
      <c r="BM165" s="208" t="s">
        <v>285</v>
      </c>
    </row>
    <row r="166" spans="1:65" s="2" customFormat="1" ht="44.25" customHeight="1">
      <c r="A166" s="30"/>
      <c r="B166" s="31"/>
      <c r="C166" s="196" t="s">
        <v>282</v>
      </c>
      <c r="D166" s="196" t="s">
        <v>141</v>
      </c>
      <c r="E166" s="197" t="s">
        <v>676</v>
      </c>
      <c r="F166" s="198" t="s">
        <v>677</v>
      </c>
      <c r="G166" s="199" t="s">
        <v>152</v>
      </c>
      <c r="H166" s="200">
        <v>1</v>
      </c>
      <c r="I166" s="201"/>
      <c r="J166" s="202">
        <f t="shared" si="10"/>
        <v>0</v>
      </c>
      <c r="K166" s="203"/>
      <c r="L166" s="35"/>
      <c r="M166" s="204" t="s">
        <v>1</v>
      </c>
      <c r="N166" s="205" t="s">
        <v>43</v>
      </c>
      <c r="O166" s="67"/>
      <c r="P166" s="206">
        <f t="shared" si="11"/>
        <v>0</v>
      </c>
      <c r="Q166" s="206">
        <v>0</v>
      </c>
      <c r="R166" s="206">
        <f t="shared" si="12"/>
        <v>0</v>
      </c>
      <c r="S166" s="206">
        <v>0</v>
      </c>
      <c r="T166" s="206">
        <f t="shared" si="13"/>
        <v>0</v>
      </c>
      <c r="U166" s="207" t="s">
        <v>1</v>
      </c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208" t="s">
        <v>139</v>
      </c>
      <c r="AT166" s="208" t="s">
        <v>141</v>
      </c>
      <c r="AU166" s="208" t="s">
        <v>85</v>
      </c>
      <c r="AY166" s="13" t="s">
        <v>140</v>
      </c>
      <c r="BE166" s="209">
        <f t="shared" si="14"/>
        <v>0</v>
      </c>
      <c r="BF166" s="209">
        <f t="shared" si="15"/>
        <v>0</v>
      </c>
      <c r="BG166" s="209">
        <f t="shared" si="16"/>
        <v>0</v>
      </c>
      <c r="BH166" s="209">
        <f t="shared" si="17"/>
        <v>0</v>
      </c>
      <c r="BI166" s="209">
        <f t="shared" si="18"/>
        <v>0</v>
      </c>
      <c r="BJ166" s="13" t="s">
        <v>85</v>
      </c>
      <c r="BK166" s="209">
        <f t="shared" si="19"/>
        <v>0</v>
      </c>
      <c r="BL166" s="13" t="s">
        <v>139</v>
      </c>
      <c r="BM166" s="208" t="s">
        <v>288</v>
      </c>
    </row>
    <row r="167" spans="1:65" s="2" customFormat="1" ht="44.25" customHeight="1">
      <c r="A167" s="30"/>
      <c r="B167" s="31"/>
      <c r="C167" s="196" t="s">
        <v>218</v>
      </c>
      <c r="D167" s="196" t="s">
        <v>141</v>
      </c>
      <c r="E167" s="197" t="s">
        <v>678</v>
      </c>
      <c r="F167" s="198" t="s">
        <v>679</v>
      </c>
      <c r="G167" s="199" t="s">
        <v>152</v>
      </c>
      <c r="H167" s="200">
        <v>1</v>
      </c>
      <c r="I167" s="201"/>
      <c r="J167" s="202">
        <f t="shared" si="10"/>
        <v>0</v>
      </c>
      <c r="K167" s="203"/>
      <c r="L167" s="35"/>
      <c r="M167" s="204" t="s">
        <v>1</v>
      </c>
      <c r="N167" s="205" t="s">
        <v>43</v>
      </c>
      <c r="O167" s="67"/>
      <c r="P167" s="206">
        <f t="shared" si="11"/>
        <v>0</v>
      </c>
      <c r="Q167" s="206">
        <v>0</v>
      </c>
      <c r="R167" s="206">
        <f t="shared" si="12"/>
        <v>0</v>
      </c>
      <c r="S167" s="206">
        <v>0</v>
      </c>
      <c r="T167" s="206">
        <f t="shared" si="13"/>
        <v>0</v>
      </c>
      <c r="U167" s="207" t="s">
        <v>1</v>
      </c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208" t="s">
        <v>139</v>
      </c>
      <c r="AT167" s="208" t="s">
        <v>141</v>
      </c>
      <c r="AU167" s="208" t="s">
        <v>85</v>
      </c>
      <c r="AY167" s="13" t="s">
        <v>140</v>
      </c>
      <c r="BE167" s="209">
        <f t="shared" si="14"/>
        <v>0</v>
      </c>
      <c r="BF167" s="209">
        <f t="shared" si="15"/>
        <v>0</v>
      </c>
      <c r="BG167" s="209">
        <f t="shared" si="16"/>
        <v>0</v>
      </c>
      <c r="BH167" s="209">
        <f t="shared" si="17"/>
        <v>0</v>
      </c>
      <c r="BI167" s="209">
        <f t="shared" si="18"/>
        <v>0</v>
      </c>
      <c r="BJ167" s="13" t="s">
        <v>85</v>
      </c>
      <c r="BK167" s="209">
        <f t="shared" si="19"/>
        <v>0</v>
      </c>
      <c r="BL167" s="13" t="s">
        <v>139</v>
      </c>
      <c r="BM167" s="208" t="s">
        <v>292</v>
      </c>
    </row>
    <row r="168" spans="1:65" s="2" customFormat="1" ht="44.25" customHeight="1">
      <c r="A168" s="30"/>
      <c r="B168" s="31"/>
      <c r="C168" s="196" t="s">
        <v>289</v>
      </c>
      <c r="D168" s="196" t="s">
        <v>141</v>
      </c>
      <c r="E168" s="197" t="s">
        <v>680</v>
      </c>
      <c r="F168" s="198" t="s">
        <v>681</v>
      </c>
      <c r="G168" s="199" t="s">
        <v>152</v>
      </c>
      <c r="H168" s="200">
        <v>1</v>
      </c>
      <c r="I168" s="201"/>
      <c r="J168" s="202">
        <f t="shared" si="10"/>
        <v>0</v>
      </c>
      <c r="K168" s="203"/>
      <c r="L168" s="35"/>
      <c r="M168" s="204" t="s">
        <v>1</v>
      </c>
      <c r="N168" s="205" t="s">
        <v>43</v>
      </c>
      <c r="O168" s="67"/>
      <c r="P168" s="206">
        <f t="shared" si="11"/>
        <v>0</v>
      </c>
      <c r="Q168" s="206">
        <v>0</v>
      </c>
      <c r="R168" s="206">
        <f t="shared" si="12"/>
        <v>0</v>
      </c>
      <c r="S168" s="206">
        <v>0</v>
      </c>
      <c r="T168" s="206">
        <f t="shared" si="13"/>
        <v>0</v>
      </c>
      <c r="U168" s="207" t="s">
        <v>1</v>
      </c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208" t="s">
        <v>139</v>
      </c>
      <c r="AT168" s="208" t="s">
        <v>141</v>
      </c>
      <c r="AU168" s="208" t="s">
        <v>85</v>
      </c>
      <c r="AY168" s="13" t="s">
        <v>140</v>
      </c>
      <c r="BE168" s="209">
        <f t="shared" si="14"/>
        <v>0</v>
      </c>
      <c r="BF168" s="209">
        <f t="shared" si="15"/>
        <v>0</v>
      </c>
      <c r="BG168" s="209">
        <f t="shared" si="16"/>
        <v>0</v>
      </c>
      <c r="BH168" s="209">
        <f t="shared" si="17"/>
        <v>0</v>
      </c>
      <c r="BI168" s="209">
        <f t="shared" si="18"/>
        <v>0</v>
      </c>
      <c r="BJ168" s="13" t="s">
        <v>85</v>
      </c>
      <c r="BK168" s="209">
        <f t="shared" si="19"/>
        <v>0</v>
      </c>
      <c r="BL168" s="13" t="s">
        <v>139</v>
      </c>
      <c r="BM168" s="208" t="s">
        <v>293</v>
      </c>
    </row>
    <row r="169" spans="1:65" s="2" customFormat="1" ht="44.25" customHeight="1">
      <c r="A169" s="30"/>
      <c r="B169" s="31"/>
      <c r="C169" s="196" t="s">
        <v>222</v>
      </c>
      <c r="D169" s="196" t="s">
        <v>141</v>
      </c>
      <c r="E169" s="197" t="s">
        <v>682</v>
      </c>
      <c r="F169" s="198" t="s">
        <v>683</v>
      </c>
      <c r="G169" s="199" t="s">
        <v>152</v>
      </c>
      <c r="H169" s="200">
        <v>1</v>
      </c>
      <c r="I169" s="201"/>
      <c r="J169" s="202">
        <f t="shared" si="10"/>
        <v>0</v>
      </c>
      <c r="K169" s="203"/>
      <c r="L169" s="35"/>
      <c r="M169" s="204" t="s">
        <v>1</v>
      </c>
      <c r="N169" s="205" t="s">
        <v>43</v>
      </c>
      <c r="O169" s="67"/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6">
        <f t="shared" si="13"/>
        <v>0</v>
      </c>
      <c r="U169" s="207" t="s">
        <v>1</v>
      </c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208" t="s">
        <v>139</v>
      </c>
      <c r="AT169" s="208" t="s">
        <v>141</v>
      </c>
      <c r="AU169" s="208" t="s">
        <v>85</v>
      </c>
      <c r="AY169" s="13" t="s">
        <v>140</v>
      </c>
      <c r="BE169" s="209">
        <f t="shared" si="14"/>
        <v>0</v>
      </c>
      <c r="BF169" s="209">
        <f t="shared" si="15"/>
        <v>0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3" t="s">
        <v>85</v>
      </c>
      <c r="BK169" s="209">
        <f t="shared" si="19"/>
        <v>0</v>
      </c>
      <c r="BL169" s="13" t="s">
        <v>139</v>
      </c>
      <c r="BM169" s="208" t="s">
        <v>297</v>
      </c>
    </row>
    <row r="170" spans="1:65" s="2" customFormat="1" ht="44.25" customHeight="1">
      <c r="A170" s="30"/>
      <c r="B170" s="31"/>
      <c r="C170" s="196" t="s">
        <v>294</v>
      </c>
      <c r="D170" s="196" t="s">
        <v>141</v>
      </c>
      <c r="E170" s="197" t="s">
        <v>684</v>
      </c>
      <c r="F170" s="198" t="s">
        <v>685</v>
      </c>
      <c r="G170" s="199" t="s">
        <v>152</v>
      </c>
      <c r="H170" s="200">
        <v>1</v>
      </c>
      <c r="I170" s="201"/>
      <c r="J170" s="202">
        <f t="shared" si="10"/>
        <v>0</v>
      </c>
      <c r="K170" s="203"/>
      <c r="L170" s="35"/>
      <c r="M170" s="204" t="s">
        <v>1</v>
      </c>
      <c r="N170" s="205" t="s">
        <v>43</v>
      </c>
      <c r="O170" s="67"/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6">
        <f t="shared" si="13"/>
        <v>0</v>
      </c>
      <c r="U170" s="207" t="s">
        <v>1</v>
      </c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208" t="s">
        <v>139</v>
      </c>
      <c r="AT170" s="208" t="s">
        <v>141</v>
      </c>
      <c r="AU170" s="208" t="s">
        <v>85</v>
      </c>
      <c r="AY170" s="13" t="s">
        <v>140</v>
      </c>
      <c r="BE170" s="209">
        <f t="shared" si="14"/>
        <v>0</v>
      </c>
      <c r="BF170" s="209">
        <f t="shared" si="15"/>
        <v>0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3" t="s">
        <v>85</v>
      </c>
      <c r="BK170" s="209">
        <f t="shared" si="19"/>
        <v>0</v>
      </c>
      <c r="BL170" s="13" t="s">
        <v>139</v>
      </c>
      <c r="BM170" s="208" t="s">
        <v>300</v>
      </c>
    </row>
    <row r="171" spans="1:65" s="2" customFormat="1" ht="44.25" customHeight="1">
      <c r="A171" s="30"/>
      <c r="B171" s="31"/>
      <c r="C171" s="196" t="s">
        <v>225</v>
      </c>
      <c r="D171" s="196" t="s">
        <v>141</v>
      </c>
      <c r="E171" s="197" t="s">
        <v>686</v>
      </c>
      <c r="F171" s="198" t="s">
        <v>687</v>
      </c>
      <c r="G171" s="199" t="s">
        <v>152</v>
      </c>
      <c r="H171" s="200">
        <v>2</v>
      </c>
      <c r="I171" s="201"/>
      <c r="J171" s="202">
        <f t="shared" si="10"/>
        <v>0</v>
      </c>
      <c r="K171" s="203"/>
      <c r="L171" s="35"/>
      <c r="M171" s="204" t="s">
        <v>1</v>
      </c>
      <c r="N171" s="205" t="s">
        <v>43</v>
      </c>
      <c r="O171" s="67"/>
      <c r="P171" s="206">
        <f t="shared" si="11"/>
        <v>0</v>
      </c>
      <c r="Q171" s="206">
        <v>0</v>
      </c>
      <c r="R171" s="206">
        <f t="shared" si="12"/>
        <v>0</v>
      </c>
      <c r="S171" s="206">
        <v>0</v>
      </c>
      <c r="T171" s="206">
        <f t="shared" si="13"/>
        <v>0</v>
      </c>
      <c r="U171" s="207" t="s">
        <v>1</v>
      </c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208" t="s">
        <v>139</v>
      </c>
      <c r="AT171" s="208" t="s">
        <v>141</v>
      </c>
      <c r="AU171" s="208" t="s">
        <v>85</v>
      </c>
      <c r="AY171" s="13" t="s">
        <v>140</v>
      </c>
      <c r="BE171" s="209">
        <f t="shared" si="14"/>
        <v>0</v>
      </c>
      <c r="BF171" s="209">
        <f t="shared" si="15"/>
        <v>0</v>
      </c>
      <c r="BG171" s="209">
        <f t="shared" si="16"/>
        <v>0</v>
      </c>
      <c r="BH171" s="209">
        <f t="shared" si="17"/>
        <v>0</v>
      </c>
      <c r="BI171" s="209">
        <f t="shared" si="18"/>
        <v>0</v>
      </c>
      <c r="BJ171" s="13" t="s">
        <v>85</v>
      </c>
      <c r="BK171" s="209">
        <f t="shared" si="19"/>
        <v>0</v>
      </c>
      <c r="BL171" s="13" t="s">
        <v>139</v>
      </c>
      <c r="BM171" s="208" t="s">
        <v>304</v>
      </c>
    </row>
    <row r="172" spans="1:65" s="2" customFormat="1" ht="44.25" customHeight="1">
      <c r="A172" s="30"/>
      <c r="B172" s="31"/>
      <c r="C172" s="196" t="s">
        <v>301</v>
      </c>
      <c r="D172" s="196" t="s">
        <v>141</v>
      </c>
      <c r="E172" s="197" t="s">
        <v>688</v>
      </c>
      <c r="F172" s="198" t="s">
        <v>689</v>
      </c>
      <c r="G172" s="199" t="s">
        <v>152</v>
      </c>
      <c r="H172" s="200">
        <v>1</v>
      </c>
      <c r="I172" s="201"/>
      <c r="J172" s="202">
        <f t="shared" si="10"/>
        <v>0</v>
      </c>
      <c r="K172" s="203"/>
      <c r="L172" s="35"/>
      <c r="M172" s="204" t="s">
        <v>1</v>
      </c>
      <c r="N172" s="205" t="s">
        <v>43</v>
      </c>
      <c r="O172" s="67"/>
      <c r="P172" s="206">
        <f t="shared" si="11"/>
        <v>0</v>
      </c>
      <c r="Q172" s="206">
        <v>0</v>
      </c>
      <c r="R172" s="206">
        <f t="shared" si="12"/>
        <v>0</v>
      </c>
      <c r="S172" s="206">
        <v>0</v>
      </c>
      <c r="T172" s="206">
        <f t="shared" si="13"/>
        <v>0</v>
      </c>
      <c r="U172" s="207" t="s">
        <v>1</v>
      </c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208" t="s">
        <v>139</v>
      </c>
      <c r="AT172" s="208" t="s">
        <v>141</v>
      </c>
      <c r="AU172" s="208" t="s">
        <v>85</v>
      </c>
      <c r="AY172" s="13" t="s">
        <v>140</v>
      </c>
      <c r="BE172" s="209">
        <f t="shared" si="14"/>
        <v>0</v>
      </c>
      <c r="BF172" s="209">
        <f t="shared" si="15"/>
        <v>0</v>
      </c>
      <c r="BG172" s="209">
        <f t="shared" si="16"/>
        <v>0</v>
      </c>
      <c r="BH172" s="209">
        <f t="shared" si="17"/>
        <v>0</v>
      </c>
      <c r="BI172" s="209">
        <f t="shared" si="18"/>
        <v>0</v>
      </c>
      <c r="BJ172" s="13" t="s">
        <v>85</v>
      </c>
      <c r="BK172" s="209">
        <f t="shared" si="19"/>
        <v>0</v>
      </c>
      <c r="BL172" s="13" t="s">
        <v>139</v>
      </c>
      <c r="BM172" s="208" t="s">
        <v>307</v>
      </c>
    </row>
    <row r="173" spans="1:65" s="2" customFormat="1" ht="44.25" customHeight="1">
      <c r="A173" s="30"/>
      <c r="B173" s="31"/>
      <c r="C173" s="196" t="s">
        <v>229</v>
      </c>
      <c r="D173" s="196" t="s">
        <v>141</v>
      </c>
      <c r="E173" s="197" t="s">
        <v>690</v>
      </c>
      <c r="F173" s="198" t="s">
        <v>691</v>
      </c>
      <c r="G173" s="199" t="s">
        <v>152</v>
      </c>
      <c r="H173" s="200">
        <v>1</v>
      </c>
      <c r="I173" s="201"/>
      <c r="J173" s="202">
        <f t="shared" si="10"/>
        <v>0</v>
      </c>
      <c r="K173" s="203"/>
      <c r="L173" s="35"/>
      <c r="M173" s="204" t="s">
        <v>1</v>
      </c>
      <c r="N173" s="205" t="s">
        <v>43</v>
      </c>
      <c r="O173" s="67"/>
      <c r="P173" s="206">
        <f t="shared" si="11"/>
        <v>0</v>
      </c>
      <c r="Q173" s="206">
        <v>0</v>
      </c>
      <c r="R173" s="206">
        <f t="shared" si="12"/>
        <v>0</v>
      </c>
      <c r="S173" s="206">
        <v>0</v>
      </c>
      <c r="T173" s="206">
        <f t="shared" si="13"/>
        <v>0</v>
      </c>
      <c r="U173" s="207" t="s">
        <v>1</v>
      </c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208" t="s">
        <v>139</v>
      </c>
      <c r="AT173" s="208" t="s">
        <v>141</v>
      </c>
      <c r="AU173" s="208" t="s">
        <v>85</v>
      </c>
      <c r="AY173" s="13" t="s">
        <v>140</v>
      </c>
      <c r="BE173" s="209">
        <f t="shared" si="14"/>
        <v>0</v>
      </c>
      <c r="BF173" s="209">
        <f t="shared" si="15"/>
        <v>0</v>
      </c>
      <c r="BG173" s="209">
        <f t="shared" si="16"/>
        <v>0</v>
      </c>
      <c r="BH173" s="209">
        <f t="shared" si="17"/>
        <v>0</v>
      </c>
      <c r="BI173" s="209">
        <f t="shared" si="18"/>
        <v>0</v>
      </c>
      <c r="BJ173" s="13" t="s">
        <v>85</v>
      </c>
      <c r="BK173" s="209">
        <f t="shared" si="19"/>
        <v>0</v>
      </c>
      <c r="BL173" s="13" t="s">
        <v>139</v>
      </c>
      <c r="BM173" s="208" t="s">
        <v>311</v>
      </c>
    </row>
    <row r="174" spans="1:65" s="2" customFormat="1" ht="44.25" customHeight="1">
      <c r="A174" s="30"/>
      <c r="B174" s="31"/>
      <c r="C174" s="196" t="s">
        <v>308</v>
      </c>
      <c r="D174" s="196" t="s">
        <v>141</v>
      </c>
      <c r="E174" s="197" t="s">
        <v>692</v>
      </c>
      <c r="F174" s="198" t="s">
        <v>693</v>
      </c>
      <c r="G174" s="199" t="s">
        <v>152</v>
      </c>
      <c r="H174" s="200">
        <v>1</v>
      </c>
      <c r="I174" s="201"/>
      <c r="J174" s="202">
        <f t="shared" si="10"/>
        <v>0</v>
      </c>
      <c r="K174" s="203"/>
      <c r="L174" s="35"/>
      <c r="M174" s="204" t="s">
        <v>1</v>
      </c>
      <c r="N174" s="205" t="s">
        <v>43</v>
      </c>
      <c r="O174" s="67"/>
      <c r="P174" s="206">
        <f t="shared" si="11"/>
        <v>0</v>
      </c>
      <c r="Q174" s="206">
        <v>0</v>
      </c>
      <c r="R174" s="206">
        <f t="shared" si="12"/>
        <v>0</v>
      </c>
      <c r="S174" s="206">
        <v>0</v>
      </c>
      <c r="T174" s="206">
        <f t="shared" si="13"/>
        <v>0</v>
      </c>
      <c r="U174" s="207" t="s">
        <v>1</v>
      </c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208" t="s">
        <v>139</v>
      </c>
      <c r="AT174" s="208" t="s">
        <v>141</v>
      </c>
      <c r="AU174" s="208" t="s">
        <v>85</v>
      </c>
      <c r="AY174" s="13" t="s">
        <v>140</v>
      </c>
      <c r="BE174" s="209">
        <f t="shared" si="14"/>
        <v>0</v>
      </c>
      <c r="BF174" s="209">
        <f t="shared" si="15"/>
        <v>0</v>
      </c>
      <c r="BG174" s="209">
        <f t="shared" si="16"/>
        <v>0</v>
      </c>
      <c r="BH174" s="209">
        <f t="shared" si="17"/>
        <v>0</v>
      </c>
      <c r="BI174" s="209">
        <f t="shared" si="18"/>
        <v>0</v>
      </c>
      <c r="BJ174" s="13" t="s">
        <v>85</v>
      </c>
      <c r="BK174" s="209">
        <f t="shared" si="19"/>
        <v>0</v>
      </c>
      <c r="BL174" s="13" t="s">
        <v>139</v>
      </c>
      <c r="BM174" s="208" t="s">
        <v>314</v>
      </c>
    </row>
    <row r="175" spans="1:65" s="2" customFormat="1" ht="55.5" customHeight="1">
      <c r="A175" s="30"/>
      <c r="B175" s="31"/>
      <c r="C175" s="196" t="s">
        <v>232</v>
      </c>
      <c r="D175" s="196" t="s">
        <v>141</v>
      </c>
      <c r="E175" s="197" t="s">
        <v>694</v>
      </c>
      <c r="F175" s="198" t="s">
        <v>695</v>
      </c>
      <c r="G175" s="199" t="s">
        <v>152</v>
      </c>
      <c r="H175" s="200">
        <v>1</v>
      </c>
      <c r="I175" s="201"/>
      <c r="J175" s="202">
        <f t="shared" si="10"/>
        <v>0</v>
      </c>
      <c r="K175" s="203"/>
      <c r="L175" s="35"/>
      <c r="M175" s="204" t="s">
        <v>1</v>
      </c>
      <c r="N175" s="205" t="s">
        <v>43</v>
      </c>
      <c r="O175" s="67"/>
      <c r="P175" s="206">
        <f t="shared" si="11"/>
        <v>0</v>
      </c>
      <c r="Q175" s="206">
        <v>0</v>
      </c>
      <c r="R175" s="206">
        <f t="shared" si="12"/>
        <v>0</v>
      </c>
      <c r="S175" s="206">
        <v>0</v>
      </c>
      <c r="T175" s="206">
        <f t="shared" si="13"/>
        <v>0</v>
      </c>
      <c r="U175" s="207" t="s">
        <v>1</v>
      </c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208" t="s">
        <v>139</v>
      </c>
      <c r="AT175" s="208" t="s">
        <v>141</v>
      </c>
      <c r="AU175" s="208" t="s">
        <v>85</v>
      </c>
      <c r="AY175" s="13" t="s">
        <v>140</v>
      </c>
      <c r="BE175" s="209">
        <f t="shared" si="14"/>
        <v>0</v>
      </c>
      <c r="BF175" s="209">
        <f t="shared" si="15"/>
        <v>0</v>
      </c>
      <c r="BG175" s="209">
        <f t="shared" si="16"/>
        <v>0</v>
      </c>
      <c r="BH175" s="209">
        <f t="shared" si="17"/>
        <v>0</v>
      </c>
      <c r="BI175" s="209">
        <f t="shared" si="18"/>
        <v>0</v>
      </c>
      <c r="BJ175" s="13" t="s">
        <v>85</v>
      </c>
      <c r="BK175" s="209">
        <f t="shared" si="19"/>
        <v>0</v>
      </c>
      <c r="BL175" s="13" t="s">
        <v>139</v>
      </c>
      <c r="BM175" s="208" t="s">
        <v>318</v>
      </c>
    </row>
    <row r="176" spans="1:65" s="2" customFormat="1" ht="44.25" customHeight="1">
      <c r="A176" s="30"/>
      <c r="B176" s="31"/>
      <c r="C176" s="196" t="s">
        <v>315</v>
      </c>
      <c r="D176" s="196" t="s">
        <v>141</v>
      </c>
      <c r="E176" s="197" t="s">
        <v>696</v>
      </c>
      <c r="F176" s="198" t="s">
        <v>697</v>
      </c>
      <c r="G176" s="199" t="s">
        <v>152</v>
      </c>
      <c r="H176" s="200">
        <v>1</v>
      </c>
      <c r="I176" s="201"/>
      <c r="J176" s="202">
        <f t="shared" si="10"/>
        <v>0</v>
      </c>
      <c r="K176" s="203"/>
      <c r="L176" s="35"/>
      <c r="M176" s="204" t="s">
        <v>1</v>
      </c>
      <c r="N176" s="205" t="s">
        <v>43</v>
      </c>
      <c r="O176" s="67"/>
      <c r="P176" s="206">
        <f t="shared" si="11"/>
        <v>0</v>
      </c>
      <c r="Q176" s="206">
        <v>0</v>
      </c>
      <c r="R176" s="206">
        <f t="shared" si="12"/>
        <v>0</v>
      </c>
      <c r="S176" s="206">
        <v>0</v>
      </c>
      <c r="T176" s="206">
        <f t="shared" si="13"/>
        <v>0</v>
      </c>
      <c r="U176" s="207" t="s">
        <v>1</v>
      </c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208" t="s">
        <v>139</v>
      </c>
      <c r="AT176" s="208" t="s">
        <v>141</v>
      </c>
      <c r="AU176" s="208" t="s">
        <v>85</v>
      </c>
      <c r="AY176" s="13" t="s">
        <v>140</v>
      </c>
      <c r="BE176" s="209">
        <f t="shared" si="14"/>
        <v>0</v>
      </c>
      <c r="BF176" s="209">
        <f t="shared" si="15"/>
        <v>0</v>
      </c>
      <c r="BG176" s="209">
        <f t="shared" si="16"/>
        <v>0</v>
      </c>
      <c r="BH176" s="209">
        <f t="shared" si="17"/>
        <v>0</v>
      </c>
      <c r="BI176" s="209">
        <f t="shared" si="18"/>
        <v>0</v>
      </c>
      <c r="BJ176" s="13" t="s">
        <v>85</v>
      </c>
      <c r="BK176" s="209">
        <f t="shared" si="19"/>
        <v>0</v>
      </c>
      <c r="BL176" s="13" t="s">
        <v>139</v>
      </c>
      <c r="BM176" s="208" t="s">
        <v>321</v>
      </c>
    </row>
    <row r="177" spans="1:65" s="2" customFormat="1" ht="44.25" customHeight="1">
      <c r="A177" s="30"/>
      <c r="B177" s="31"/>
      <c r="C177" s="196" t="s">
        <v>236</v>
      </c>
      <c r="D177" s="196" t="s">
        <v>141</v>
      </c>
      <c r="E177" s="197" t="s">
        <v>698</v>
      </c>
      <c r="F177" s="198" t="s">
        <v>699</v>
      </c>
      <c r="G177" s="199" t="s">
        <v>152</v>
      </c>
      <c r="H177" s="200">
        <v>1</v>
      </c>
      <c r="I177" s="201"/>
      <c r="J177" s="202">
        <f t="shared" si="10"/>
        <v>0</v>
      </c>
      <c r="K177" s="203"/>
      <c r="L177" s="35"/>
      <c r="M177" s="204" t="s">
        <v>1</v>
      </c>
      <c r="N177" s="205" t="s">
        <v>43</v>
      </c>
      <c r="O177" s="67"/>
      <c r="P177" s="206">
        <f t="shared" si="11"/>
        <v>0</v>
      </c>
      <c r="Q177" s="206">
        <v>0</v>
      </c>
      <c r="R177" s="206">
        <f t="shared" si="12"/>
        <v>0</v>
      </c>
      <c r="S177" s="206">
        <v>0</v>
      </c>
      <c r="T177" s="206">
        <f t="shared" si="13"/>
        <v>0</v>
      </c>
      <c r="U177" s="207" t="s">
        <v>1</v>
      </c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208" t="s">
        <v>139</v>
      </c>
      <c r="AT177" s="208" t="s">
        <v>141</v>
      </c>
      <c r="AU177" s="208" t="s">
        <v>85</v>
      </c>
      <c r="AY177" s="13" t="s">
        <v>140</v>
      </c>
      <c r="BE177" s="209">
        <f t="shared" si="14"/>
        <v>0</v>
      </c>
      <c r="BF177" s="209">
        <f t="shared" si="15"/>
        <v>0</v>
      </c>
      <c r="BG177" s="209">
        <f t="shared" si="16"/>
        <v>0</v>
      </c>
      <c r="BH177" s="209">
        <f t="shared" si="17"/>
        <v>0</v>
      </c>
      <c r="BI177" s="209">
        <f t="shared" si="18"/>
        <v>0</v>
      </c>
      <c r="BJ177" s="13" t="s">
        <v>85</v>
      </c>
      <c r="BK177" s="209">
        <f t="shared" si="19"/>
        <v>0</v>
      </c>
      <c r="BL177" s="13" t="s">
        <v>139</v>
      </c>
      <c r="BM177" s="208" t="s">
        <v>325</v>
      </c>
    </row>
    <row r="178" spans="1:65" s="2" customFormat="1" ht="44.25" customHeight="1">
      <c r="A178" s="30"/>
      <c r="B178" s="31"/>
      <c r="C178" s="196" t="s">
        <v>322</v>
      </c>
      <c r="D178" s="196" t="s">
        <v>141</v>
      </c>
      <c r="E178" s="197" t="s">
        <v>700</v>
      </c>
      <c r="F178" s="198" t="s">
        <v>701</v>
      </c>
      <c r="G178" s="199" t="s">
        <v>152</v>
      </c>
      <c r="H178" s="200">
        <v>1</v>
      </c>
      <c r="I178" s="201"/>
      <c r="J178" s="202">
        <f t="shared" si="10"/>
        <v>0</v>
      </c>
      <c r="K178" s="203"/>
      <c r="L178" s="35"/>
      <c r="M178" s="204" t="s">
        <v>1</v>
      </c>
      <c r="N178" s="205" t="s">
        <v>43</v>
      </c>
      <c r="O178" s="67"/>
      <c r="P178" s="206">
        <f t="shared" si="11"/>
        <v>0</v>
      </c>
      <c r="Q178" s="206">
        <v>0</v>
      </c>
      <c r="R178" s="206">
        <f t="shared" si="12"/>
        <v>0</v>
      </c>
      <c r="S178" s="206">
        <v>0</v>
      </c>
      <c r="T178" s="206">
        <f t="shared" si="13"/>
        <v>0</v>
      </c>
      <c r="U178" s="207" t="s">
        <v>1</v>
      </c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208" t="s">
        <v>139</v>
      </c>
      <c r="AT178" s="208" t="s">
        <v>141</v>
      </c>
      <c r="AU178" s="208" t="s">
        <v>85</v>
      </c>
      <c r="AY178" s="13" t="s">
        <v>140</v>
      </c>
      <c r="BE178" s="209">
        <f t="shared" si="14"/>
        <v>0</v>
      </c>
      <c r="BF178" s="209">
        <f t="shared" si="15"/>
        <v>0</v>
      </c>
      <c r="BG178" s="209">
        <f t="shared" si="16"/>
        <v>0</v>
      </c>
      <c r="BH178" s="209">
        <f t="shared" si="17"/>
        <v>0</v>
      </c>
      <c r="BI178" s="209">
        <f t="shared" si="18"/>
        <v>0</v>
      </c>
      <c r="BJ178" s="13" t="s">
        <v>85</v>
      </c>
      <c r="BK178" s="209">
        <f t="shared" si="19"/>
        <v>0</v>
      </c>
      <c r="BL178" s="13" t="s">
        <v>139</v>
      </c>
      <c r="BM178" s="208" t="s">
        <v>328</v>
      </c>
    </row>
    <row r="179" spans="1:65" s="2" customFormat="1" ht="44.25" customHeight="1">
      <c r="A179" s="30"/>
      <c r="B179" s="31"/>
      <c r="C179" s="196" t="s">
        <v>239</v>
      </c>
      <c r="D179" s="196" t="s">
        <v>141</v>
      </c>
      <c r="E179" s="197" t="s">
        <v>702</v>
      </c>
      <c r="F179" s="198" t="s">
        <v>703</v>
      </c>
      <c r="G179" s="199" t="s">
        <v>152</v>
      </c>
      <c r="H179" s="200">
        <v>1</v>
      </c>
      <c r="I179" s="201"/>
      <c r="J179" s="202">
        <f t="shared" si="10"/>
        <v>0</v>
      </c>
      <c r="K179" s="203"/>
      <c r="L179" s="35"/>
      <c r="M179" s="204" t="s">
        <v>1</v>
      </c>
      <c r="N179" s="205" t="s">
        <v>43</v>
      </c>
      <c r="O179" s="67"/>
      <c r="P179" s="206">
        <f t="shared" si="11"/>
        <v>0</v>
      </c>
      <c r="Q179" s="206">
        <v>0</v>
      </c>
      <c r="R179" s="206">
        <f t="shared" si="12"/>
        <v>0</v>
      </c>
      <c r="S179" s="206">
        <v>0</v>
      </c>
      <c r="T179" s="206">
        <f t="shared" si="13"/>
        <v>0</v>
      </c>
      <c r="U179" s="207" t="s">
        <v>1</v>
      </c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208" t="s">
        <v>139</v>
      </c>
      <c r="AT179" s="208" t="s">
        <v>141</v>
      </c>
      <c r="AU179" s="208" t="s">
        <v>85</v>
      </c>
      <c r="AY179" s="13" t="s">
        <v>140</v>
      </c>
      <c r="BE179" s="209">
        <f t="shared" si="14"/>
        <v>0</v>
      </c>
      <c r="BF179" s="209">
        <f t="shared" si="15"/>
        <v>0</v>
      </c>
      <c r="BG179" s="209">
        <f t="shared" si="16"/>
        <v>0</v>
      </c>
      <c r="BH179" s="209">
        <f t="shared" si="17"/>
        <v>0</v>
      </c>
      <c r="BI179" s="209">
        <f t="shared" si="18"/>
        <v>0</v>
      </c>
      <c r="BJ179" s="13" t="s">
        <v>85</v>
      </c>
      <c r="BK179" s="209">
        <f t="shared" si="19"/>
        <v>0</v>
      </c>
      <c r="BL179" s="13" t="s">
        <v>139</v>
      </c>
      <c r="BM179" s="208" t="s">
        <v>332</v>
      </c>
    </row>
    <row r="180" spans="1:65" s="2" customFormat="1" ht="44.25" customHeight="1">
      <c r="A180" s="30"/>
      <c r="B180" s="31"/>
      <c r="C180" s="196" t="s">
        <v>329</v>
      </c>
      <c r="D180" s="196" t="s">
        <v>141</v>
      </c>
      <c r="E180" s="197" t="s">
        <v>704</v>
      </c>
      <c r="F180" s="198" t="s">
        <v>705</v>
      </c>
      <c r="G180" s="199" t="s">
        <v>152</v>
      </c>
      <c r="H180" s="200">
        <v>2</v>
      </c>
      <c r="I180" s="201"/>
      <c r="J180" s="202">
        <f t="shared" si="10"/>
        <v>0</v>
      </c>
      <c r="K180" s="203"/>
      <c r="L180" s="35"/>
      <c r="M180" s="204" t="s">
        <v>1</v>
      </c>
      <c r="N180" s="205" t="s">
        <v>43</v>
      </c>
      <c r="O180" s="67"/>
      <c r="P180" s="206">
        <f t="shared" si="11"/>
        <v>0</v>
      </c>
      <c r="Q180" s="206">
        <v>0</v>
      </c>
      <c r="R180" s="206">
        <f t="shared" si="12"/>
        <v>0</v>
      </c>
      <c r="S180" s="206">
        <v>0</v>
      </c>
      <c r="T180" s="206">
        <f t="shared" si="13"/>
        <v>0</v>
      </c>
      <c r="U180" s="207" t="s">
        <v>1</v>
      </c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208" t="s">
        <v>139</v>
      </c>
      <c r="AT180" s="208" t="s">
        <v>141</v>
      </c>
      <c r="AU180" s="208" t="s">
        <v>85</v>
      </c>
      <c r="AY180" s="13" t="s">
        <v>140</v>
      </c>
      <c r="BE180" s="209">
        <f t="shared" si="14"/>
        <v>0</v>
      </c>
      <c r="BF180" s="209">
        <f t="shared" si="15"/>
        <v>0</v>
      </c>
      <c r="BG180" s="209">
        <f t="shared" si="16"/>
        <v>0</v>
      </c>
      <c r="BH180" s="209">
        <f t="shared" si="17"/>
        <v>0</v>
      </c>
      <c r="BI180" s="209">
        <f t="shared" si="18"/>
        <v>0</v>
      </c>
      <c r="BJ180" s="13" t="s">
        <v>85</v>
      </c>
      <c r="BK180" s="209">
        <f t="shared" si="19"/>
        <v>0</v>
      </c>
      <c r="BL180" s="13" t="s">
        <v>139</v>
      </c>
      <c r="BM180" s="208" t="s">
        <v>335</v>
      </c>
    </row>
    <row r="181" spans="1:65" s="2" customFormat="1" ht="44.25" customHeight="1">
      <c r="A181" s="30"/>
      <c r="B181" s="31"/>
      <c r="C181" s="196" t="s">
        <v>243</v>
      </c>
      <c r="D181" s="196" t="s">
        <v>141</v>
      </c>
      <c r="E181" s="197" t="s">
        <v>706</v>
      </c>
      <c r="F181" s="198" t="s">
        <v>707</v>
      </c>
      <c r="G181" s="199" t="s">
        <v>152</v>
      </c>
      <c r="H181" s="200">
        <v>1</v>
      </c>
      <c r="I181" s="201"/>
      <c r="J181" s="202">
        <f t="shared" si="10"/>
        <v>0</v>
      </c>
      <c r="K181" s="203"/>
      <c r="L181" s="35"/>
      <c r="M181" s="204" t="s">
        <v>1</v>
      </c>
      <c r="N181" s="205" t="s">
        <v>43</v>
      </c>
      <c r="O181" s="67"/>
      <c r="P181" s="206">
        <f t="shared" si="11"/>
        <v>0</v>
      </c>
      <c r="Q181" s="206">
        <v>0</v>
      </c>
      <c r="R181" s="206">
        <f t="shared" si="12"/>
        <v>0</v>
      </c>
      <c r="S181" s="206">
        <v>0</v>
      </c>
      <c r="T181" s="206">
        <f t="shared" si="13"/>
        <v>0</v>
      </c>
      <c r="U181" s="207" t="s">
        <v>1</v>
      </c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208" t="s">
        <v>139</v>
      </c>
      <c r="AT181" s="208" t="s">
        <v>141</v>
      </c>
      <c r="AU181" s="208" t="s">
        <v>85</v>
      </c>
      <c r="AY181" s="13" t="s">
        <v>140</v>
      </c>
      <c r="BE181" s="209">
        <f t="shared" si="14"/>
        <v>0</v>
      </c>
      <c r="BF181" s="209">
        <f t="shared" si="15"/>
        <v>0</v>
      </c>
      <c r="BG181" s="209">
        <f t="shared" si="16"/>
        <v>0</v>
      </c>
      <c r="BH181" s="209">
        <f t="shared" si="17"/>
        <v>0</v>
      </c>
      <c r="BI181" s="209">
        <f t="shared" si="18"/>
        <v>0</v>
      </c>
      <c r="BJ181" s="13" t="s">
        <v>85</v>
      </c>
      <c r="BK181" s="209">
        <f t="shared" si="19"/>
        <v>0</v>
      </c>
      <c r="BL181" s="13" t="s">
        <v>139</v>
      </c>
      <c r="BM181" s="208" t="s">
        <v>339</v>
      </c>
    </row>
    <row r="182" spans="1:65" s="2" customFormat="1" ht="44.25" customHeight="1">
      <c r="A182" s="30"/>
      <c r="B182" s="31"/>
      <c r="C182" s="196" t="s">
        <v>336</v>
      </c>
      <c r="D182" s="196" t="s">
        <v>141</v>
      </c>
      <c r="E182" s="197" t="s">
        <v>708</v>
      </c>
      <c r="F182" s="198" t="s">
        <v>709</v>
      </c>
      <c r="G182" s="199" t="s">
        <v>152</v>
      </c>
      <c r="H182" s="200">
        <v>1</v>
      </c>
      <c r="I182" s="201"/>
      <c r="J182" s="202">
        <f t="shared" si="10"/>
        <v>0</v>
      </c>
      <c r="K182" s="203"/>
      <c r="L182" s="35"/>
      <c r="M182" s="204" t="s">
        <v>1</v>
      </c>
      <c r="N182" s="205" t="s">
        <v>43</v>
      </c>
      <c r="O182" s="67"/>
      <c r="P182" s="206">
        <f t="shared" si="11"/>
        <v>0</v>
      </c>
      <c r="Q182" s="206">
        <v>0</v>
      </c>
      <c r="R182" s="206">
        <f t="shared" si="12"/>
        <v>0</v>
      </c>
      <c r="S182" s="206">
        <v>0</v>
      </c>
      <c r="T182" s="206">
        <f t="shared" si="13"/>
        <v>0</v>
      </c>
      <c r="U182" s="207" t="s">
        <v>1</v>
      </c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208" t="s">
        <v>139</v>
      </c>
      <c r="AT182" s="208" t="s">
        <v>141</v>
      </c>
      <c r="AU182" s="208" t="s">
        <v>85</v>
      </c>
      <c r="AY182" s="13" t="s">
        <v>140</v>
      </c>
      <c r="BE182" s="209">
        <f t="shared" si="14"/>
        <v>0</v>
      </c>
      <c r="BF182" s="209">
        <f t="shared" si="15"/>
        <v>0</v>
      </c>
      <c r="BG182" s="209">
        <f t="shared" si="16"/>
        <v>0</v>
      </c>
      <c r="BH182" s="209">
        <f t="shared" si="17"/>
        <v>0</v>
      </c>
      <c r="BI182" s="209">
        <f t="shared" si="18"/>
        <v>0</v>
      </c>
      <c r="BJ182" s="13" t="s">
        <v>85</v>
      </c>
      <c r="BK182" s="209">
        <f t="shared" si="19"/>
        <v>0</v>
      </c>
      <c r="BL182" s="13" t="s">
        <v>139</v>
      </c>
      <c r="BM182" s="208" t="s">
        <v>342</v>
      </c>
    </row>
    <row r="183" spans="1:65" s="2" customFormat="1" ht="44.25" customHeight="1">
      <c r="A183" s="30"/>
      <c r="B183" s="31"/>
      <c r="C183" s="196" t="s">
        <v>246</v>
      </c>
      <c r="D183" s="196" t="s">
        <v>141</v>
      </c>
      <c r="E183" s="197" t="s">
        <v>710</v>
      </c>
      <c r="F183" s="198" t="s">
        <v>711</v>
      </c>
      <c r="G183" s="199" t="s">
        <v>152</v>
      </c>
      <c r="H183" s="200">
        <v>1</v>
      </c>
      <c r="I183" s="201"/>
      <c r="J183" s="202">
        <f t="shared" si="10"/>
        <v>0</v>
      </c>
      <c r="K183" s="203"/>
      <c r="L183" s="35"/>
      <c r="M183" s="204" t="s">
        <v>1</v>
      </c>
      <c r="N183" s="205" t="s">
        <v>43</v>
      </c>
      <c r="O183" s="67"/>
      <c r="P183" s="206">
        <f t="shared" si="11"/>
        <v>0</v>
      </c>
      <c r="Q183" s="206">
        <v>0</v>
      </c>
      <c r="R183" s="206">
        <f t="shared" si="12"/>
        <v>0</v>
      </c>
      <c r="S183" s="206">
        <v>0</v>
      </c>
      <c r="T183" s="206">
        <f t="shared" si="13"/>
        <v>0</v>
      </c>
      <c r="U183" s="207" t="s">
        <v>1</v>
      </c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208" t="s">
        <v>139</v>
      </c>
      <c r="AT183" s="208" t="s">
        <v>141</v>
      </c>
      <c r="AU183" s="208" t="s">
        <v>85</v>
      </c>
      <c r="AY183" s="13" t="s">
        <v>140</v>
      </c>
      <c r="BE183" s="209">
        <f t="shared" si="14"/>
        <v>0</v>
      </c>
      <c r="BF183" s="209">
        <f t="shared" si="15"/>
        <v>0</v>
      </c>
      <c r="BG183" s="209">
        <f t="shared" si="16"/>
        <v>0</v>
      </c>
      <c r="BH183" s="209">
        <f t="shared" si="17"/>
        <v>0</v>
      </c>
      <c r="BI183" s="209">
        <f t="shared" si="18"/>
        <v>0</v>
      </c>
      <c r="BJ183" s="13" t="s">
        <v>85</v>
      </c>
      <c r="BK183" s="209">
        <f t="shared" si="19"/>
        <v>0</v>
      </c>
      <c r="BL183" s="13" t="s">
        <v>139</v>
      </c>
      <c r="BM183" s="208" t="s">
        <v>346</v>
      </c>
    </row>
    <row r="184" spans="1:65" s="2" customFormat="1" ht="44.25" customHeight="1">
      <c r="A184" s="30"/>
      <c r="B184" s="31"/>
      <c r="C184" s="196" t="s">
        <v>343</v>
      </c>
      <c r="D184" s="196" t="s">
        <v>141</v>
      </c>
      <c r="E184" s="197" t="s">
        <v>712</v>
      </c>
      <c r="F184" s="198" t="s">
        <v>713</v>
      </c>
      <c r="G184" s="199" t="s">
        <v>152</v>
      </c>
      <c r="H184" s="200">
        <v>1</v>
      </c>
      <c r="I184" s="201"/>
      <c r="J184" s="202">
        <f t="shared" si="10"/>
        <v>0</v>
      </c>
      <c r="K184" s="203"/>
      <c r="L184" s="35"/>
      <c r="M184" s="204" t="s">
        <v>1</v>
      </c>
      <c r="N184" s="205" t="s">
        <v>43</v>
      </c>
      <c r="O184" s="67"/>
      <c r="P184" s="206">
        <f t="shared" si="11"/>
        <v>0</v>
      </c>
      <c r="Q184" s="206">
        <v>0</v>
      </c>
      <c r="R184" s="206">
        <f t="shared" si="12"/>
        <v>0</v>
      </c>
      <c r="S184" s="206">
        <v>0</v>
      </c>
      <c r="T184" s="206">
        <f t="shared" si="13"/>
        <v>0</v>
      </c>
      <c r="U184" s="207" t="s">
        <v>1</v>
      </c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208" t="s">
        <v>139</v>
      </c>
      <c r="AT184" s="208" t="s">
        <v>141</v>
      </c>
      <c r="AU184" s="208" t="s">
        <v>85</v>
      </c>
      <c r="AY184" s="13" t="s">
        <v>140</v>
      </c>
      <c r="BE184" s="209">
        <f t="shared" si="14"/>
        <v>0</v>
      </c>
      <c r="BF184" s="209">
        <f t="shared" si="15"/>
        <v>0</v>
      </c>
      <c r="BG184" s="209">
        <f t="shared" si="16"/>
        <v>0</v>
      </c>
      <c r="BH184" s="209">
        <f t="shared" si="17"/>
        <v>0</v>
      </c>
      <c r="BI184" s="209">
        <f t="shared" si="18"/>
        <v>0</v>
      </c>
      <c r="BJ184" s="13" t="s">
        <v>85</v>
      </c>
      <c r="BK184" s="209">
        <f t="shared" si="19"/>
        <v>0</v>
      </c>
      <c r="BL184" s="13" t="s">
        <v>139</v>
      </c>
      <c r="BM184" s="208" t="s">
        <v>349</v>
      </c>
    </row>
    <row r="185" spans="1:65" s="2" customFormat="1" ht="44.25" customHeight="1">
      <c r="A185" s="30"/>
      <c r="B185" s="31"/>
      <c r="C185" s="196" t="s">
        <v>250</v>
      </c>
      <c r="D185" s="196" t="s">
        <v>141</v>
      </c>
      <c r="E185" s="197" t="s">
        <v>714</v>
      </c>
      <c r="F185" s="198" t="s">
        <v>715</v>
      </c>
      <c r="G185" s="199" t="s">
        <v>152</v>
      </c>
      <c r="H185" s="200">
        <v>1</v>
      </c>
      <c r="I185" s="201"/>
      <c r="J185" s="202">
        <f t="shared" si="10"/>
        <v>0</v>
      </c>
      <c r="K185" s="203"/>
      <c r="L185" s="35"/>
      <c r="M185" s="204" t="s">
        <v>1</v>
      </c>
      <c r="N185" s="205" t="s">
        <v>43</v>
      </c>
      <c r="O185" s="67"/>
      <c r="P185" s="206">
        <f t="shared" si="11"/>
        <v>0</v>
      </c>
      <c r="Q185" s="206">
        <v>0</v>
      </c>
      <c r="R185" s="206">
        <f t="shared" si="12"/>
        <v>0</v>
      </c>
      <c r="S185" s="206">
        <v>0</v>
      </c>
      <c r="T185" s="206">
        <f t="shared" si="13"/>
        <v>0</v>
      </c>
      <c r="U185" s="207" t="s">
        <v>1</v>
      </c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208" t="s">
        <v>139</v>
      </c>
      <c r="AT185" s="208" t="s">
        <v>141</v>
      </c>
      <c r="AU185" s="208" t="s">
        <v>85</v>
      </c>
      <c r="AY185" s="13" t="s">
        <v>140</v>
      </c>
      <c r="BE185" s="209">
        <f t="shared" si="14"/>
        <v>0</v>
      </c>
      <c r="BF185" s="209">
        <f t="shared" si="15"/>
        <v>0</v>
      </c>
      <c r="BG185" s="209">
        <f t="shared" si="16"/>
        <v>0</v>
      </c>
      <c r="BH185" s="209">
        <f t="shared" si="17"/>
        <v>0</v>
      </c>
      <c r="BI185" s="209">
        <f t="shared" si="18"/>
        <v>0</v>
      </c>
      <c r="BJ185" s="13" t="s">
        <v>85</v>
      </c>
      <c r="BK185" s="209">
        <f t="shared" si="19"/>
        <v>0</v>
      </c>
      <c r="BL185" s="13" t="s">
        <v>139</v>
      </c>
      <c r="BM185" s="208" t="s">
        <v>353</v>
      </c>
    </row>
    <row r="186" spans="1:65" s="2" customFormat="1" ht="44.25" customHeight="1">
      <c r="A186" s="30"/>
      <c r="B186" s="31"/>
      <c r="C186" s="196" t="s">
        <v>350</v>
      </c>
      <c r="D186" s="196" t="s">
        <v>141</v>
      </c>
      <c r="E186" s="197" t="s">
        <v>716</v>
      </c>
      <c r="F186" s="198" t="s">
        <v>717</v>
      </c>
      <c r="G186" s="199" t="s">
        <v>152</v>
      </c>
      <c r="H186" s="200">
        <v>1</v>
      </c>
      <c r="I186" s="201"/>
      <c r="J186" s="202">
        <f t="shared" si="10"/>
        <v>0</v>
      </c>
      <c r="K186" s="203"/>
      <c r="L186" s="35"/>
      <c r="M186" s="204" t="s">
        <v>1</v>
      </c>
      <c r="N186" s="205" t="s">
        <v>43</v>
      </c>
      <c r="O186" s="67"/>
      <c r="P186" s="206">
        <f t="shared" si="11"/>
        <v>0</v>
      </c>
      <c r="Q186" s="206">
        <v>0</v>
      </c>
      <c r="R186" s="206">
        <f t="shared" si="12"/>
        <v>0</v>
      </c>
      <c r="S186" s="206">
        <v>0</v>
      </c>
      <c r="T186" s="206">
        <f t="shared" si="13"/>
        <v>0</v>
      </c>
      <c r="U186" s="207" t="s">
        <v>1</v>
      </c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208" t="s">
        <v>139</v>
      </c>
      <c r="AT186" s="208" t="s">
        <v>141</v>
      </c>
      <c r="AU186" s="208" t="s">
        <v>85</v>
      </c>
      <c r="AY186" s="13" t="s">
        <v>140</v>
      </c>
      <c r="BE186" s="209">
        <f t="shared" si="14"/>
        <v>0</v>
      </c>
      <c r="BF186" s="209">
        <f t="shared" si="15"/>
        <v>0</v>
      </c>
      <c r="BG186" s="209">
        <f t="shared" si="16"/>
        <v>0</v>
      </c>
      <c r="BH186" s="209">
        <f t="shared" si="17"/>
        <v>0</v>
      </c>
      <c r="BI186" s="209">
        <f t="shared" si="18"/>
        <v>0</v>
      </c>
      <c r="BJ186" s="13" t="s">
        <v>85</v>
      </c>
      <c r="BK186" s="209">
        <f t="shared" si="19"/>
        <v>0</v>
      </c>
      <c r="BL186" s="13" t="s">
        <v>139</v>
      </c>
      <c r="BM186" s="208" t="s">
        <v>356</v>
      </c>
    </row>
    <row r="187" spans="1:65" s="2" customFormat="1" ht="55.5" customHeight="1">
      <c r="A187" s="30"/>
      <c r="B187" s="31"/>
      <c r="C187" s="196" t="s">
        <v>253</v>
      </c>
      <c r="D187" s="196" t="s">
        <v>141</v>
      </c>
      <c r="E187" s="197" t="s">
        <v>718</v>
      </c>
      <c r="F187" s="198" t="s">
        <v>719</v>
      </c>
      <c r="G187" s="199" t="s">
        <v>152</v>
      </c>
      <c r="H187" s="200">
        <v>1</v>
      </c>
      <c r="I187" s="201"/>
      <c r="J187" s="202">
        <f t="shared" si="10"/>
        <v>0</v>
      </c>
      <c r="K187" s="203"/>
      <c r="L187" s="35"/>
      <c r="M187" s="204" t="s">
        <v>1</v>
      </c>
      <c r="N187" s="205" t="s">
        <v>43</v>
      </c>
      <c r="O187" s="67"/>
      <c r="P187" s="206">
        <f t="shared" si="11"/>
        <v>0</v>
      </c>
      <c r="Q187" s="206">
        <v>0</v>
      </c>
      <c r="R187" s="206">
        <f t="shared" si="12"/>
        <v>0</v>
      </c>
      <c r="S187" s="206">
        <v>0</v>
      </c>
      <c r="T187" s="206">
        <f t="shared" si="13"/>
        <v>0</v>
      </c>
      <c r="U187" s="207" t="s">
        <v>1</v>
      </c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208" t="s">
        <v>139</v>
      </c>
      <c r="AT187" s="208" t="s">
        <v>141</v>
      </c>
      <c r="AU187" s="208" t="s">
        <v>85</v>
      </c>
      <c r="AY187" s="13" t="s">
        <v>140</v>
      </c>
      <c r="BE187" s="209">
        <f t="shared" si="14"/>
        <v>0</v>
      </c>
      <c r="BF187" s="209">
        <f t="shared" si="15"/>
        <v>0</v>
      </c>
      <c r="BG187" s="209">
        <f t="shared" si="16"/>
        <v>0</v>
      </c>
      <c r="BH187" s="209">
        <f t="shared" si="17"/>
        <v>0</v>
      </c>
      <c r="BI187" s="209">
        <f t="shared" si="18"/>
        <v>0</v>
      </c>
      <c r="BJ187" s="13" t="s">
        <v>85</v>
      </c>
      <c r="BK187" s="209">
        <f t="shared" si="19"/>
        <v>0</v>
      </c>
      <c r="BL187" s="13" t="s">
        <v>139</v>
      </c>
      <c r="BM187" s="208" t="s">
        <v>360</v>
      </c>
    </row>
    <row r="188" spans="1:65" s="2" customFormat="1" ht="55.5" customHeight="1">
      <c r="A188" s="30"/>
      <c r="B188" s="31"/>
      <c r="C188" s="196" t="s">
        <v>357</v>
      </c>
      <c r="D188" s="196" t="s">
        <v>141</v>
      </c>
      <c r="E188" s="197" t="s">
        <v>720</v>
      </c>
      <c r="F188" s="198" t="s">
        <v>721</v>
      </c>
      <c r="G188" s="199" t="s">
        <v>152</v>
      </c>
      <c r="H188" s="200">
        <v>1</v>
      </c>
      <c r="I188" s="201"/>
      <c r="J188" s="202">
        <f t="shared" si="10"/>
        <v>0</v>
      </c>
      <c r="K188" s="203"/>
      <c r="L188" s="35"/>
      <c r="M188" s="204" t="s">
        <v>1</v>
      </c>
      <c r="N188" s="205" t="s">
        <v>43</v>
      </c>
      <c r="O188" s="67"/>
      <c r="P188" s="206">
        <f t="shared" si="11"/>
        <v>0</v>
      </c>
      <c r="Q188" s="206">
        <v>0</v>
      </c>
      <c r="R188" s="206">
        <f t="shared" si="12"/>
        <v>0</v>
      </c>
      <c r="S188" s="206">
        <v>0</v>
      </c>
      <c r="T188" s="206">
        <f t="shared" si="13"/>
        <v>0</v>
      </c>
      <c r="U188" s="207" t="s">
        <v>1</v>
      </c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208" t="s">
        <v>139</v>
      </c>
      <c r="AT188" s="208" t="s">
        <v>141</v>
      </c>
      <c r="AU188" s="208" t="s">
        <v>85</v>
      </c>
      <c r="AY188" s="13" t="s">
        <v>140</v>
      </c>
      <c r="BE188" s="209">
        <f t="shared" si="14"/>
        <v>0</v>
      </c>
      <c r="BF188" s="209">
        <f t="shared" si="15"/>
        <v>0</v>
      </c>
      <c r="BG188" s="209">
        <f t="shared" si="16"/>
        <v>0</v>
      </c>
      <c r="BH188" s="209">
        <f t="shared" si="17"/>
        <v>0</v>
      </c>
      <c r="BI188" s="209">
        <f t="shared" si="18"/>
        <v>0</v>
      </c>
      <c r="BJ188" s="13" t="s">
        <v>85</v>
      </c>
      <c r="BK188" s="209">
        <f t="shared" si="19"/>
        <v>0</v>
      </c>
      <c r="BL188" s="13" t="s">
        <v>139</v>
      </c>
      <c r="BM188" s="208" t="s">
        <v>363</v>
      </c>
    </row>
    <row r="189" spans="1:65" s="2" customFormat="1" ht="44.25" customHeight="1">
      <c r="A189" s="30"/>
      <c r="B189" s="31"/>
      <c r="C189" s="196" t="s">
        <v>257</v>
      </c>
      <c r="D189" s="196" t="s">
        <v>141</v>
      </c>
      <c r="E189" s="197" t="s">
        <v>722</v>
      </c>
      <c r="F189" s="198" t="s">
        <v>723</v>
      </c>
      <c r="G189" s="199" t="s">
        <v>152</v>
      </c>
      <c r="H189" s="200">
        <v>1</v>
      </c>
      <c r="I189" s="201"/>
      <c r="J189" s="202">
        <f t="shared" si="10"/>
        <v>0</v>
      </c>
      <c r="K189" s="203"/>
      <c r="L189" s="35"/>
      <c r="M189" s="204" t="s">
        <v>1</v>
      </c>
      <c r="N189" s="205" t="s">
        <v>43</v>
      </c>
      <c r="O189" s="67"/>
      <c r="P189" s="206">
        <f t="shared" si="11"/>
        <v>0</v>
      </c>
      <c r="Q189" s="206">
        <v>0</v>
      </c>
      <c r="R189" s="206">
        <f t="shared" si="12"/>
        <v>0</v>
      </c>
      <c r="S189" s="206">
        <v>0</v>
      </c>
      <c r="T189" s="206">
        <f t="shared" si="13"/>
        <v>0</v>
      </c>
      <c r="U189" s="207" t="s">
        <v>1</v>
      </c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208" t="s">
        <v>139</v>
      </c>
      <c r="AT189" s="208" t="s">
        <v>141</v>
      </c>
      <c r="AU189" s="208" t="s">
        <v>85</v>
      </c>
      <c r="AY189" s="13" t="s">
        <v>140</v>
      </c>
      <c r="BE189" s="209">
        <f t="shared" si="14"/>
        <v>0</v>
      </c>
      <c r="BF189" s="209">
        <f t="shared" si="15"/>
        <v>0</v>
      </c>
      <c r="BG189" s="209">
        <f t="shared" si="16"/>
        <v>0</v>
      </c>
      <c r="BH189" s="209">
        <f t="shared" si="17"/>
        <v>0</v>
      </c>
      <c r="BI189" s="209">
        <f t="shared" si="18"/>
        <v>0</v>
      </c>
      <c r="BJ189" s="13" t="s">
        <v>85</v>
      </c>
      <c r="BK189" s="209">
        <f t="shared" si="19"/>
        <v>0</v>
      </c>
      <c r="BL189" s="13" t="s">
        <v>139</v>
      </c>
      <c r="BM189" s="208" t="s">
        <v>367</v>
      </c>
    </row>
    <row r="190" spans="1:65" s="2" customFormat="1" ht="44.25" customHeight="1">
      <c r="A190" s="30"/>
      <c r="B190" s="31"/>
      <c r="C190" s="196" t="s">
        <v>364</v>
      </c>
      <c r="D190" s="196" t="s">
        <v>141</v>
      </c>
      <c r="E190" s="197" t="s">
        <v>724</v>
      </c>
      <c r="F190" s="198" t="s">
        <v>725</v>
      </c>
      <c r="G190" s="199" t="s">
        <v>152</v>
      </c>
      <c r="H190" s="200">
        <v>1</v>
      </c>
      <c r="I190" s="201"/>
      <c r="J190" s="202">
        <f t="shared" si="10"/>
        <v>0</v>
      </c>
      <c r="K190" s="203"/>
      <c r="L190" s="35"/>
      <c r="M190" s="204" t="s">
        <v>1</v>
      </c>
      <c r="N190" s="205" t="s">
        <v>43</v>
      </c>
      <c r="O190" s="67"/>
      <c r="P190" s="206">
        <f t="shared" si="11"/>
        <v>0</v>
      </c>
      <c r="Q190" s="206">
        <v>0</v>
      </c>
      <c r="R190" s="206">
        <f t="shared" si="12"/>
        <v>0</v>
      </c>
      <c r="S190" s="206">
        <v>0</v>
      </c>
      <c r="T190" s="206">
        <f t="shared" si="13"/>
        <v>0</v>
      </c>
      <c r="U190" s="207" t="s">
        <v>1</v>
      </c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208" t="s">
        <v>139</v>
      </c>
      <c r="AT190" s="208" t="s">
        <v>141</v>
      </c>
      <c r="AU190" s="208" t="s">
        <v>85</v>
      </c>
      <c r="AY190" s="13" t="s">
        <v>140</v>
      </c>
      <c r="BE190" s="209">
        <f t="shared" si="14"/>
        <v>0</v>
      </c>
      <c r="BF190" s="209">
        <f t="shared" si="15"/>
        <v>0</v>
      </c>
      <c r="BG190" s="209">
        <f t="shared" si="16"/>
        <v>0</v>
      </c>
      <c r="BH190" s="209">
        <f t="shared" si="17"/>
        <v>0</v>
      </c>
      <c r="BI190" s="209">
        <f t="shared" si="18"/>
        <v>0</v>
      </c>
      <c r="BJ190" s="13" t="s">
        <v>85</v>
      </c>
      <c r="BK190" s="209">
        <f t="shared" si="19"/>
        <v>0</v>
      </c>
      <c r="BL190" s="13" t="s">
        <v>139</v>
      </c>
      <c r="BM190" s="208" t="s">
        <v>370</v>
      </c>
    </row>
    <row r="191" spans="1:65" s="2" customFormat="1" ht="44.25" customHeight="1">
      <c r="A191" s="30"/>
      <c r="B191" s="31"/>
      <c r="C191" s="196" t="s">
        <v>260</v>
      </c>
      <c r="D191" s="196" t="s">
        <v>141</v>
      </c>
      <c r="E191" s="197" t="s">
        <v>726</v>
      </c>
      <c r="F191" s="198" t="s">
        <v>727</v>
      </c>
      <c r="G191" s="199" t="s">
        <v>152</v>
      </c>
      <c r="H191" s="200">
        <v>1</v>
      </c>
      <c r="I191" s="201"/>
      <c r="J191" s="202">
        <f t="shared" ref="J191:J222" si="20">ROUND(I191*H191,2)</f>
        <v>0</v>
      </c>
      <c r="K191" s="203"/>
      <c r="L191" s="35"/>
      <c r="M191" s="204" t="s">
        <v>1</v>
      </c>
      <c r="N191" s="205" t="s">
        <v>43</v>
      </c>
      <c r="O191" s="67"/>
      <c r="P191" s="206">
        <f t="shared" ref="P191:P222" si="21">O191*H191</f>
        <v>0</v>
      </c>
      <c r="Q191" s="206">
        <v>0</v>
      </c>
      <c r="R191" s="206">
        <f t="shared" ref="R191:R222" si="22">Q191*H191</f>
        <v>0</v>
      </c>
      <c r="S191" s="206">
        <v>0</v>
      </c>
      <c r="T191" s="206">
        <f t="shared" ref="T191:T222" si="23">S191*H191</f>
        <v>0</v>
      </c>
      <c r="U191" s="207" t="s">
        <v>1</v>
      </c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208" t="s">
        <v>139</v>
      </c>
      <c r="AT191" s="208" t="s">
        <v>141</v>
      </c>
      <c r="AU191" s="208" t="s">
        <v>85</v>
      </c>
      <c r="AY191" s="13" t="s">
        <v>140</v>
      </c>
      <c r="BE191" s="209">
        <f t="shared" ref="BE191:BE226" si="24">IF(N191="základní",J191,0)</f>
        <v>0</v>
      </c>
      <c r="BF191" s="209">
        <f t="shared" ref="BF191:BF226" si="25">IF(N191="snížená",J191,0)</f>
        <v>0</v>
      </c>
      <c r="BG191" s="209">
        <f t="shared" ref="BG191:BG226" si="26">IF(N191="zákl. přenesená",J191,0)</f>
        <v>0</v>
      </c>
      <c r="BH191" s="209">
        <f t="shared" ref="BH191:BH226" si="27">IF(N191="sníž. přenesená",J191,0)</f>
        <v>0</v>
      </c>
      <c r="BI191" s="209">
        <f t="shared" ref="BI191:BI226" si="28">IF(N191="nulová",J191,0)</f>
        <v>0</v>
      </c>
      <c r="BJ191" s="13" t="s">
        <v>85</v>
      </c>
      <c r="BK191" s="209">
        <f t="shared" ref="BK191:BK226" si="29">ROUND(I191*H191,2)</f>
        <v>0</v>
      </c>
      <c r="BL191" s="13" t="s">
        <v>139</v>
      </c>
      <c r="BM191" s="208" t="s">
        <v>506</v>
      </c>
    </row>
    <row r="192" spans="1:65" s="2" customFormat="1" ht="44.25" customHeight="1">
      <c r="A192" s="30"/>
      <c r="B192" s="31"/>
      <c r="C192" s="196" t="s">
        <v>503</v>
      </c>
      <c r="D192" s="196" t="s">
        <v>141</v>
      </c>
      <c r="E192" s="197" t="s">
        <v>728</v>
      </c>
      <c r="F192" s="198" t="s">
        <v>729</v>
      </c>
      <c r="G192" s="199" t="s">
        <v>152</v>
      </c>
      <c r="H192" s="200">
        <v>1</v>
      </c>
      <c r="I192" s="201"/>
      <c r="J192" s="202">
        <f t="shared" si="20"/>
        <v>0</v>
      </c>
      <c r="K192" s="203"/>
      <c r="L192" s="35"/>
      <c r="M192" s="204" t="s">
        <v>1</v>
      </c>
      <c r="N192" s="205" t="s">
        <v>43</v>
      </c>
      <c r="O192" s="67"/>
      <c r="P192" s="206">
        <f t="shared" si="21"/>
        <v>0</v>
      </c>
      <c r="Q192" s="206">
        <v>0</v>
      </c>
      <c r="R192" s="206">
        <f t="shared" si="22"/>
        <v>0</v>
      </c>
      <c r="S192" s="206">
        <v>0</v>
      </c>
      <c r="T192" s="206">
        <f t="shared" si="23"/>
        <v>0</v>
      </c>
      <c r="U192" s="207" t="s">
        <v>1</v>
      </c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208" t="s">
        <v>139</v>
      </c>
      <c r="AT192" s="208" t="s">
        <v>141</v>
      </c>
      <c r="AU192" s="208" t="s">
        <v>85</v>
      </c>
      <c r="AY192" s="13" t="s">
        <v>140</v>
      </c>
      <c r="BE192" s="209">
        <f t="shared" si="24"/>
        <v>0</v>
      </c>
      <c r="BF192" s="209">
        <f t="shared" si="25"/>
        <v>0</v>
      </c>
      <c r="BG192" s="209">
        <f t="shared" si="26"/>
        <v>0</v>
      </c>
      <c r="BH192" s="209">
        <f t="shared" si="27"/>
        <v>0</v>
      </c>
      <c r="BI192" s="209">
        <f t="shared" si="28"/>
        <v>0</v>
      </c>
      <c r="BJ192" s="13" t="s">
        <v>85</v>
      </c>
      <c r="BK192" s="209">
        <f t="shared" si="29"/>
        <v>0</v>
      </c>
      <c r="BL192" s="13" t="s">
        <v>139</v>
      </c>
      <c r="BM192" s="208" t="s">
        <v>509</v>
      </c>
    </row>
    <row r="193" spans="1:65" s="2" customFormat="1" ht="44.25" customHeight="1">
      <c r="A193" s="30"/>
      <c r="B193" s="31"/>
      <c r="C193" s="196" t="s">
        <v>264</v>
      </c>
      <c r="D193" s="196" t="s">
        <v>141</v>
      </c>
      <c r="E193" s="197" t="s">
        <v>730</v>
      </c>
      <c r="F193" s="198" t="s">
        <v>731</v>
      </c>
      <c r="G193" s="199" t="s">
        <v>152</v>
      </c>
      <c r="H193" s="200">
        <v>2</v>
      </c>
      <c r="I193" s="201"/>
      <c r="J193" s="202">
        <f t="shared" si="20"/>
        <v>0</v>
      </c>
      <c r="K193" s="203"/>
      <c r="L193" s="35"/>
      <c r="M193" s="204" t="s">
        <v>1</v>
      </c>
      <c r="N193" s="205" t="s">
        <v>43</v>
      </c>
      <c r="O193" s="67"/>
      <c r="P193" s="206">
        <f t="shared" si="21"/>
        <v>0</v>
      </c>
      <c r="Q193" s="206">
        <v>0</v>
      </c>
      <c r="R193" s="206">
        <f t="shared" si="22"/>
        <v>0</v>
      </c>
      <c r="S193" s="206">
        <v>0</v>
      </c>
      <c r="T193" s="206">
        <f t="shared" si="23"/>
        <v>0</v>
      </c>
      <c r="U193" s="207" t="s">
        <v>1</v>
      </c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208" t="s">
        <v>139</v>
      </c>
      <c r="AT193" s="208" t="s">
        <v>141</v>
      </c>
      <c r="AU193" s="208" t="s">
        <v>85</v>
      </c>
      <c r="AY193" s="13" t="s">
        <v>140</v>
      </c>
      <c r="BE193" s="209">
        <f t="shared" si="24"/>
        <v>0</v>
      </c>
      <c r="BF193" s="209">
        <f t="shared" si="25"/>
        <v>0</v>
      </c>
      <c r="BG193" s="209">
        <f t="shared" si="26"/>
        <v>0</v>
      </c>
      <c r="BH193" s="209">
        <f t="shared" si="27"/>
        <v>0</v>
      </c>
      <c r="BI193" s="209">
        <f t="shared" si="28"/>
        <v>0</v>
      </c>
      <c r="BJ193" s="13" t="s">
        <v>85</v>
      </c>
      <c r="BK193" s="209">
        <f t="shared" si="29"/>
        <v>0</v>
      </c>
      <c r="BL193" s="13" t="s">
        <v>139</v>
      </c>
      <c r="BM193" s="208" t="s">
        <v>513</v>
      </c>
    </row>
    <row r="194" spans="1:65" s="2" customFormat="1" ht="55.5" customHeight="1">
      <c r="A194" s="30"/>
      <c r="B194" s="31"/>
      <c r="C194" s="196" t="s">
        <v>510</v>
      </c>
      <c r="D194" s="196" t="s">
        <v>141</v>
      </c>
      <c r="E194" s="197" t="s">
        <v>732</v>
      </c>
      <c r="F194" s="198" t="s">
        <v>733</v>
      </c>
      <c r="G194" s="199" t="s">
        <v>152</v>
      </c>
      <c r="H194" s="200">
        <v>2</v>
      </c>
      <c r="I194" s="201"/>
      <c r="J194" s="202">
        <f t="shared" si="20"/>
        <v>0</v>
      </c>
      <c r="K194" s="203"/>
      <c r="L194" s="35"/>
      <c r="M194" s="204" t="s">
        <v>1</v>
      </c>
      <c r="N194" s="205" t="s">
        <v>43</v>
      </c>
      <c r="O194" s="67"/>
      <c r="P194" s="206">
        <f t="shared" si="21"/>
        <v>0</v>
      </c>
      <c r="Q194" s="206">
        <v>0</v>
      </c>
      <c r="R194" s="206">
        <f t="shared" si="22"/>
        <v>0</v>
      </c>
      <c r="S194" s="206">
        <v>0</v>
      </c>
      <c r="T194" s="206">
        <f t="shared" si="23"/>
        <v>0</v>
      </c>
      <c r="U194" s="207" t="s">
        <v>1</v>
      </c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208" t="s">
        <v>139</v>
      </c>
      <c r="AT194" s="208" t="s">
        <v>141</v>
      </c>
      <c r="AU194" s="208" t="s">
        <v>85</v>
      </c>
      <c r="AY194" s="13" t="s">
        <v>140</v>
      </c>
      <c r="BE194" s="209">
        <f t="shared" si="24"/>
        <v>0</v>
      </c>
      <c r="BF194" s="209">
        <f t="shared" si="25"/>
        <v>0</v>
      </c>
      <c r="BG194" s="209">
        <f t="shared" si="26"/>
        <v>0</v>
      </c>
      <c r="BH194" s="209">
        <f t="shared" si="27"/>
        <v>0</v>
      </c>
      <c r="BI194" s="209">
        <f t="shared" si="28"/>
        <v>0</v>
      </c>
      <c r="BJ194" s="13" t="s">
        <v>85</v>
      </c>
      <c r="BK194" s="209">
        <f t="shared" si="29"/>
        <v>0</v>
      </c>
      <c r="BL194" s="13" t="s">
        <v>139</v>
      </c>
      <c r="BM194" s="208" t="s">
        <v>516</v>
      </c>
    </row>
    <row r="195" spans="1:65" s="2" customFormat="1" ht="44.25" customHeight="1">
      <c r="A195" s="30"/>
      <c r="B195" s="31"/>
      <c r="C195" s="196" t="s">
        <v>267</v>
      </c>
      <c r="D195" s="196" t="s">
        <v>141</v>
      </c>
      <c r="E195" s="197" t="s">
        <v>734</v>
      </c>
      <c r="F195" s="198" t="s">
        <v>735</v>
      </c>
      <c r="G195" s="199" t="s">
        <v>152</v>
      </c>
      <c r="H195" s="200">
        <v>1</v>
      </c>
      <c r="I195" s="201"/>
      <c r="J195" s="202">
        <f t="shared" si="20"/>
        <v>0</v>
      </c>
      <c r="K195" s="203"/>
      <c r="L195" s="35"/>
      <c r="M195" s="204" t="s">
        <v>1</v>
      </c>
      <c r="N195" s="205" t="s">
        <v>43</v>
      </c>
      <c r="O195" s="67"/>
      <c r="P195" s="206">
        <f t="shared" si="21"/>
        <v>0</v>
      </c>
      <c r="Q195" s="206">
        <v>0</v>
      </c>
      <c r="R195" s="206">
        <f t="shared" si="22"/>
        <v>0</v>
      </c>
      <c r="S195" s="206">
        <v>0</v>
      </c>
      <c r="T195" s="206">
        <f t="shared" si="23"/>
        <v>0</v>
      </c>
      <c r="U195" s="207" t="s">
        <v>1</v>
      </c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208" t="s">
        <v>139</v>
      </c>
      <c r="AT195" s="208" t="s">
        <v>141</v>
      </c>
      <c r="AU195" s="208" t="s">
        <v>85</v>
      </c>
      <c r="AY195" s="13" t="s">
        <v>140</v>
      </c>
      <c r="BE195" s="209">
        <f t="shared" si="24"/>
        <v>0</v>
      </c>
      <c r="BF195" s="209">
        <f t="shared" si="25"/>
        <v>0</v>
      </c>
      <c r="BG195" s="209">
        <f t="shared" si="26"/>
        <v>0</v>
      </c>
      <c r="BH195" s="209">
        <f t="shared" si="27"/>
        <v>0</v>
      </c>
      <c r="BI195" s="209">
        <f t="shared" si="28"/>
        <v>0</v>
      </c>
      <c r="BJ195" s="13" t="s">
        <v>85</v>
      </c>
      <c r="BK195" s="209">
        <f t="shared" si="29"/>
        <v>0</v>
      </c>
      <c r="BL195" s="13" t="s">
        <v>139</v>
      </c>
      <c r="BM195" s="208" t="s">
        <v>520</v>
      </c>
    </row>
    <row r="196" spans="1:65" s="2" customFormat="1" ht="44.25" customHeight="1">
      <c r="A196" s="30"/>
      <c r="B196" s="31"/>
      <c r="C196" s="196" t="s">
        <v>517</v>
      </c>
      <c r="D196" s="196" t="s">
        <v>141</v>
      </c>
      <c r="E196" s="197" t="s">
        <v>736</v>
      </c>
      <c r="F196" s="198" t="s">
        <v>737</v>
      </c>
      <c r="G196" s="199" t="s">
        <v>152</v>
      </c>
      <c r="H196" s="200">
        <v>1</v>
      </c>
      <c r="I196" s="201"/>
      <c r="J196" s="202">
        <f t="shared" si="20"/>
        <v>0</v>
      </c>
      <c r="K196" s="203"/>
      <c r="L196" s="35"/>
      <c r="M196" s="204" t="s">
        <v>1</v>
      </c>
      <c r="N196" s="205" t="s">
        <v>43</v>
      </c>
      <c r="O196" s="67"/>
      <c r="P196" s="206">
        <f t="shared" si="21"/>
        <v>0</v>
      </c>
      <c r="Q196" s="206">
        <v>0</v>
      </c>
      <c r="R196" s="206">
        <f t="shared" si="22"/>
        <v>0</v>
      </c>
      <c r="S196" s="206">
        <v>0</v>
      </c>
      <c r="T196" s="206">
        <f t="shared" si="23"/>
        <v>0</v>
      </c>
      <c r="U196" s="207" t="s">
        <v>1</v>
      </c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208" t="s">
        <v>139</v>
      </c>
      <c r="AT196" s="208" t="s">
        <v>141</v>
      </c>
      <c r="AU196" s="208" t="s">
        <v>85</v>
      </c>
      <c r="AY196" s="13" t="s">
        <v>140</v>
      </c>
      <c r="BE196" s="209">
        <f t="shared" si="24"/>
        <v>0</v>
      </c>
      <c r="BF196" s="209">
        <f t="shared" si="25"/>
        <v>0</v>
      </c>
      <c r="BG196" s="209">
        <f t="shared" si="26"/>
        <v>0</v>
      </c>
      <c r="BH196" s="209">
        <f t="shared" si="27"/>
        <v>0</v>
      </c>
      <c r="BI196" s="209">
        <f t="shared" si="28"/>
        <v>0</v>
      </c>
      <c r="BJ196" s="13" t="s">
        <v>85</v>
      </c>
      <c r="BK196" s="209">
        <f t="shared" si="29"/>
        <v>0</v>
      </c>
      <c r="BL196" s="13" t="s">
        <v>139</v>
      </c>
      <c r="BM196" s="208" t="s">
        <v>523</v>
      </c>
    </row>
    <row r="197" spans="1:65" s="2" customFormat="1" ht="44.25" customHeight="1">
      <c r="A197" s="30"/>
      <c r="B197" s="31"/>
      <c r="C197" s="196" t="s">
        <v>271</v>
      </c>
      <c r="D197" s="196" t="s">
        <v>141</v>
      </c>
      <c r="E197" s="197" t="s">
        <v>738</v>
      </c>
      <c r="F197" s="198" t="s">
        <v>739</v>
      </c>
      <c r="G197" s="199" t="s">
        <v>152</v>
      </c>
      <c r="H197" s="200">
        <v>1</v>
      </c>
      <c r="I197" s="201"/>
      <c r="J197" s="202">
        <f t="shared" si="20"/>
        <v>0</v>
      </c>
      <c r="K197" s="203"/>
      <c r="L197" s="35"/>
      <c r="M197" s="204" t="s">
        <v>1</v>
      </c>
      <c r="N197" s="205" t="s">
        <v>43</v>
      </c>
      <c r="O197" s="67"/>
      <c r="P197" s="206">
        <f t="shared" si="21"/>
        <v>0</v>
      </c>
      <c r="Q197" s="206">
        <v>0</v>
      </c>
      <c r="R197" s="206">
        <f t="shared" si="22"/>
        <v>0</v>
      </c>
      <c r="S197" s="206">
        <v>0</v>
      </c>
      <c r="T197" s="206">
        <f t="shared" si="23"/>
        <v>0</v>
      </c>
      <c r="U197" s="207" t="s">
        <v>1</v>
      </c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208" t="s">
        <v>139</v>
      </c>
      <c r="AT197" s="208" t="s">
        <v>141</v>
      </c>
      <c r="AU197" s="208" t="s">
        <v>85</v>
      </c>
      <c r="AY197" s="13" t="s">
        <v>140</v>
      </c>
      <c r="BE197" s="209">
        <f t="shared" si="24"/>
        <v>0</v>
      </c>
      <c r="BF197" s="209">
        <f t="shared" si="25"/>
        <v>0</v>
      </c>
      <c r="BG197" s="209">
        <f t="shared" si="26"/>
        <v>0</v>
      </c>
      <c r="BH197" s="209">
        <f t="shared" si="27"/>
        <v>0</v>
      </c>
      <c r="BI197" s="209">
        <f t="shared" si="28"/>
        <v>0</v>
      </c>
      <c r="BJ197" s="13" t="s">
        <v>85</v>
      </c>
      <c r="BK197" s="209">
        <f t="shared" si="29"/>
        <v>0</v>
      </c>
      <c r="BL197" s="13" t="s">
        <v>139</v>
      </c>
      <c r="BM197" s="208" t="s">
        <v>527</v>
      </c>
    </row>
    <row r="198" spans="1:65" s="2" customFormat="1" ht="44.25" customHeight="1">
      <c r="A198" s="30"/>
      <c r="B198" s="31"/>
      <c r="C198" s="196" t="s">
        <v>524</v>
      </c>
      <c r="D198" s="196" t="s">
        <v>141</v>
      </c>
      <c r="E198" s="197" t="s">
        <v>740</v>
      </c>
      <c r="F198" s="198" t="s">
        <v>741</v>
      </c>
      <c r="G198" s="199" t="s">
        <v>152</v>
      </c>
      <c r="H198" s="200">
        <v>1</v>
      </c>
      <c r="I198" s="201"/>
      <c r="J198" s="202">
        <f t="shared" si="20"/>
        <v>0</v>
      </c>
      <c r="K198" s="203"/>
      <c r="L198" s="35"/>
      <c r="M198" s="204" t="s">
        <v>1</v>
      </c>
      <c r="N198" s="205" t="s">
        <v>43</v>
      </c>
      <c r="O198" s="67"/>
      <c r="P198" s="206">
        <f t="shared" si="21"/>
        <v>0</v>
      </c>
      <c r="Q198" s="206">
        <v>0</v>
      </c>
      <c r="R198" s="206">
        <f t="shared" si="22"/>
        <v>0</v>
      </c>
      <c r="S198" s="206">
        <v>0</v>
      </c>
      <c r="T198" s="206">
        <f t="shared" si="23"/>
        <v>0</v>
      </c>
      <c r="U198" s="207" t="s">
        <v>1</v>
      </c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208" t="s">
        <v>139</v>
      </c>
      <c r="AT198" s="208" t="s">
        <v>141</v>
      </c>
      <c r="AU198" s="208" t="s">
        <v>85</v>
      </c>
      <c r="AY198" s="13" t="s">
        <v>140</v>
      </c>
      <c r="BE198" s="209">
        <f t="shared" si="24"/>
        <v>0</v>
      </c>
      <c r="BF198" s="209">
        <f t="shared" si="25"/>
        <v>0</v>
      </c>
      <c r="BG198" s="209">
        <f t="shared" si="26"/>
        <v>0</v>
      </c>
      <c r="BH198" s="209">
        <f t="shared" si="27"/>
        <v>0</v>
      </c>
      <c r="BI198" s="209">
        <f t="shared" si="28"/>
        <v>0</v>
      </c>
      <c r="BJ198" s="13" t="s">
        <v>85</v>
      </c>
      <c r="BK198" s="209">
        <f t="shared" si="29"/>
        <v>0</v>
      </c>
      <c r="BL198" s="13" t="s">
        <v>139</v>
      </c>
      <c r="BM198" s="208" t="s">
        <v>530</v>
      </c>
    </row>
    <row r="199" spans="1:65" s="2" customFormat="1" ht="44.25" customHeight="1">
      <c r="A199" s="30"/>
      <c r="B199" s="31"/>
      <c r="C199" s="196" t="s">
        <v>274</v>
      </c>
      <c r="D199" s="196" t="s">
        <v>141</v>
      </c>
      <c r="E199" s="197" t="s">
        <v>742</v>
      </c>
      <c r="F199" s="198" t="s">
        <v>743</v>
      </c>
      <c r="G199" s="199" t="s">
        <v>152</v>
      </c>
      <c r="H199" s="200">
        <v>1</v>
      </c>
      <c r="I199" s="201"/>
      <c r="J199" s="202">
        <f t="shared" si="20"/>
        <v>0</v>
      </c>
      <c r="K199" s="203"/>
      <c r="L199" s="35"/>
      <c r="M199" s="204" t="s">
        <v>1</v>
      </c>
      <c r="N199" s="205" t="s">
        <v>43</v>
      </c>
      <c r="O199" s="67"/>
      <c r="P199" s="206">
        <f t="shared" si="21"/>
        <v>0</v>
      </c>
      <c r="Q199" s="206">
        <v>0</v>
      </c>
      <c r="R199" s="206">
        <f t="shared" si="22"/>
        <v>0</v>
      </c>
      <c r="S199" s="206">
        <v>0</v>
      </c>
      <c r="T199" s="206">
        <f t="shared" si="23"/>
        <v>0</v>
      </c>
      <c r="U199" s="207" t="s">
        <v>1</v>
      </c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208" t="s">
        <v>139</v>
      </c>
      <c r="AT199" s="208" t="s">
        <v>141</v>
      </c>
      <c r="AU199" s="208" t="s">
        <v>85</v>
      </c>
      <c r="AY199" s="13" t="s">
        <v>140</v>
      </c>
      <c r="BE199" s="209">
        <f t="shared" si="24"/>
        <v>0</v>
      </c>
      <c r="BF199" s="209">
        <f t="shared" si="25"/>
        <v>0</v>
      </c>
      <c r="BG199" s="209">
        <f t="shared" si="26"/>
        <v>0</v>
      </c>
      <c r="BH199" s="209">
        <f t="shared" si="27"/>
        <v>0</v>
      </c>
      <c r="BI199" s="209">
        <f t="shared" si="28"/>
        <v>0</v>
      </c>
      <c r="BJ199" s="13" t="s">
        <v>85</v>
      </c>
      <c r="BK199" s="209">
        <f t="shared" si="29"/>
        <v>0</v>
      </c>
      <c r="BL199" s="13" t="s">
        <v>139</v>
      </c>
      <c r="BM199" s="208" t="s">
        <v>534</v>
      </c>
    </row>
    <row r="200" spans="1:65" s="2" customFormat="1" ht="44.25" customHeight="1">
      <c r="A200" s="30"/>
      <c r="B200" s="31"/>
      <c r="C200" s="196" t="s">
        <v>531</v>
      </c>
      <c r="D200" s="196" t="s">
        <v>141</v>
      </c>
      <c r="E200" s="197" t="s">
        <v>744</v>
      </c>
      <c r="F200" s="198" t="s">
        <v>745</v>
      </c>
      <c r="G200" s="199" t="s">
        <v>152</v>
      </c>
      <c r="H200" s="200">
        <v>1</v>
      </c>
      <c r="I200" s="201"/>
      <c r="J200" s="202">
        <f t="shared" si="20"/>
        <v>0</v>
      </c>
      <c r="K200" s="203"/>
      <c r="L200" s="35"/>
      <c r="M200" s="204" t="s">
        <v>1</v>
      </c>
      <c r="N200" s="205" t="s">
        <v>43</v>
      </c>
      <c r="O200" s="67"/>
      <c r="P200" s="206">
        <f t="shared" si="21"/>
        <v>0</v>
      </c>
      <c r="Q200" s="206">
        <v>0</v>
      </c>
      <c r="R200" s="206">
        <f t="shared" si="22"/>
        <v>0</v>
      </c>
      <c r="S200" s="206">
        <v>0</v>
      </c>
      <c r="T200" s="206">
        <f t="shared" si="23"/>
        <v>0</v>
      </c>
      <c r="U200" s="207" t="s">
        <v>1</v>
      </c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208" t="s">
        <v>139</v>
      </c>
      <c r="AT200" s="208" t="s">
        <v>141</v>
      </c>
      <c r="AU200" s="208" t="s">
        <v>85</v>
      </c>
      <c r="AY200" s="13" t="s">
        <v>140</v>
      </c>
      <c r="BE200" s="209">
        <f t="shared" si="24"/>
        <v>0</v>
      </c>
      <c r="BF200" s="209">
        <f t="shared" si="25"/>
        <v>0</v>
      </c>
      <c r="BG200" s="209">
        <f t="shared" si="26"/>
        <v>0</v>
      </c>
      <c r="BH200" s="209">
        <f t="shared" si="27"/>
        <v>0</v>
      </c>
      <c r="BI200" s="209">
        <f t="shared" si="28"/>
        <v>0</v>
      </c>
      <c r="BJ200" s="13" t="s">
        <v>85</v>
      </c>
      <c r="BK200" s="209">
        <f t="shared" si="29"/>
        <v>0</v>
      </c>
      <c r="BL200" s="13" t="s">
        <v>139</v>
      </c>
      <c r="BM200" s="208" t="s">
        <v>537</v>
      </c>
    </row>
    <row r="201" spans="1:65" s="2" customFormat="1" ht="44.25" customHeight="1">
      <c r="A201" s="30"/>
      <c r="B201" s="31"/>
      <c r="C201" s="196" t="s">
        <v>278</v>
      </c>
      <c r="D201" s="196" t="s">
        <v>141</v>
      </c>
      <c r="E201" s="197" t="s">
        <v>746</v>
      </c>
      <c r="F201" s="198" t="s">
        <v>747</v>
      </c>
      <c r="G201" s="199" t="s">
        <v>152</v>
      </c>
      <c r="H201" s="200">
        <v>1</v>
      </c>
      <c r="I201" s="201"/>
      <c r="J201" s="202">
        <f t="shared" si="20"/>
        <v>0</v>
      </c>
      <c r="K201" s="203"/>
      <c r="L201" s="35"/>
      <c r="M201" s="204" t="s">
        <v>1</v>
      </c>
      <c r="N201" s="205" t="s">
        <v>43</v>
      </c>
      <c r="O201" s="67"/>
      <c r="P201" s="206">
        <f t="shared" si="21"/>
        <v>0</v>
      </c>
      <c r="Q201" s="206">
        <v>0</v>
      </c>
      <c r="R201" s="206">
        <f t="shared" si="22"/>
        <v>0</v>
      </c>
      <c r="S201" s="206">
        <v>0</v>
      </c>
      <c r="T201" s="206">
        <f t="shared" si="23"/>
        <v>0</v>
      </c>
      <c r="U201" s="207" t="s">
        <v>1</v>
      </c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208" t="s">
        <v>139</v>
      </c>
      <c r="AT201" s="208" t="s">
        <v>141</v>
      </c>
      <c r="AU201" s="208" t="s">
        <v>85</v>
      </c>
      <c r="AY201" s="13" t="s">
        <v>140</v>
      </c>
      <c r="BE201" s="209">
        <f t="shared" si="24"/>
        <v>0</v>
      </c>
      <c r="BF201" s="209">
        <f t="shared" si="25"/>
        <v>0</v>
      </c>
      <c r="BG201" s="209">
        <f t="shared" si="26"/>
        <v>0</v>
      </c>
      <c r="BH201" s="209">
        <f t="shared" si="27"/>
        <v>0</v>
      </c>
      <c r="BI201" s="209">
        <f t="shared" si="28"/>
        <v>0</v>
      </c>
      <c r="BJ201" s="13" t="s">
        <v>85</v>
      </c>
      <c r="BK201" s="209">
        <f t="shared" si="29"/>
        <v>0</v>
      </c>
      <c r="BL201" s="13" t="s">
        <v>139</v>
      </c>
      <c r="BM201" s="208" t="s">
        <v>541</v>
      </c>
    </row>
    <row r="202" spans="1:65" s="2" customFormat="1" ht="44.25" customHeight="1">
      <c r="A202" s="30"/>
      <c r="B202" s="31"/>
      <c r="C202" s="196" t="s">
        <v>538</v>
      </c>
      <c r="D202" s="196" t="s">
        <v>141</v>
      </c>
      <c r="E202" s="197" t="s">
        <v>748</v>
      </c>
      <c r="F202" s="198" t="s">
        <v>749</v>
      </c>
      <c r="G202" s="199" t="s">
        <v>152</v>
      </c>
      <c r="H202" s="200">
        <v>1</v>
      </c>
      <c r="I202" s="201"/>
      <c r="J202" s="202">
        <f t="shared" si="20"/>
        <v>0</v>
      </c>
      <c r="K202" s="203"/>
      <c r="L202" s="35"/>
      <c r="M202" s="204" t="s">
        <v>1</v>
      </c>
      <c r="N202" s="205" t="s">
        <v>43</v>
      </c>
      <c r="O202" s="67"/>
      <c r="P202" s="206">
        <f t="shared" si="21"/>
        <v>0</v>
      </c>
      <c r="Q202" s="206">
        <v>0</v>
      </c>
      <c r="R202" s="206">
        <f t="shared" si="22"/>
        <v>0</v>
      </c>
      <c r="S202" s="206">
        <v>0</v>
      </c>
      <c r="T202" s="206">
        <f t="shared" si="23"/>
        <v>0</v>
      </c>
      <c r="U202" s="207" t="s">
        <v>1</v>
      </c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208" t="s">
        <v>139</v>
      </c>
      <c r="AT202" s="208" t="s">
        <v>141</v>
      </c>
      <c r="AU202" s="208" t="s">
        <v>85</v>
      </c>
      <c r="AY202" s="13" t="s">
        <v>140</v>
      </c>
      <c r="BE202" s="209">
        <f t="shared" si="24"/>
        <v>0</v>
      </c>
      <c r="BF202" s="209">
        <f t="shared" si="25"/>
        <v>0</v>
      </c>
      <c r="BG202" s="209">
        <f t="shared" si="26"/>
        <v>0</v>
      </c>
      <c r="BH202" s="209">
        <f t="shared" si="27"/>
        <v>0</v>
      </c>
      <c r="BI202" s="209">
        <f t="shared" si="28"/>
        <v>0</v>
      </c>
      <c r="BJ202" s="13" t="s">
        <v>85</v>
      </c>
      <c r="BK202" s="209">
        <f t="shared" si="29"/>
        <v>0</v>
      </c>
      <c r="BL202" s="13" t="s">
        <v>139</v>
      </c>
      <c r="BM202" s="208" t="s">
        <v>544</v>
      </c>
    </row>
    <row r="203" spans="1:65" s="2" customFormat="1" ht="44.25" customHeight="1">
      <c r="A203" s="30"/>
      <c r="B203" s="31"/>
      <c r="C203" s="196" t="s">
        <v>281</v>
      </c>
      <c r="D203" s="196" t="s">
        <v>141</v>
      </c>
      <c r="E203" s="197" t="s">
        <v>750</v>
      </c>
      <c r="F203" s="198" t="s">
        <v>751</v>
      </c>
      <c r="G203" s="199" t="s">
        <v>152</v>
      </c>
      <c r="H203" s="200">
        <v>2</v>
      </c>
      <c r="I203" s="201"/>
      <c r="J203" s="202">
        <f t="shared" si="20"/>
        <v>0</v>
      </c>
      <c r="K203" s="203"/>
      <c r="L203" s="35"/>
      <c r="M203" s="204" t="s">
        <v>1</v>
      </c>
      <c r="N203" s="205" t="s">
        <v>43</v>
      </c>
      <c r="O203" s="67"/>
      <c r="P203" s="206">
        <f t="shared" si="21"/>
        <v>0</v>
      </c>
      <c r="Q203" s="206">
        <v>0</v>
      </c>
      <c r="R203" s="206">
        <f t="shared" si="22"/>
        <v>0</v>
      </c>
      <c r="S203" s="206">
        <v>0</v>
      </c>
      <c r="T203" s="206">
        <f t="shared" si="23"/>
        <v>0</v>
      </c>
      <c r="U203" s="207" t="s">
        <v>1</v>
      </c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208" t="s">
        <v>139</v>
      </c>
      <c r="AT203" s="208" t="s">
        <v>141</v>
      </c>
      <c r="AU203" s="208" t="s">
        <v>85</v>
      </c>
      <c r="AY203" s="13" t="s">
        <v>140</v>
      </c>
      <c r="BE203" s="209">
        <f t="shared" si="24"/>
        <v>0</v>
      </c>
      <c r="BF203" s="209">
        <f t="shared" si="25"/>
        <v>0</v>
      </c>
      <c r="BG203" s="209">
        <f t="shared" si="26"/>
        <v>0</v>
      </c>
      <c r="BH203" s="209">
        <f t="shared" si="27"/>
        <v>0</v>
      </c>
      <c r="BI203" s="209">
        <f t="shared" si="28"/>
        <v>0</v>
      </c>
      <c r="BJ203" s="13" t="s">
        <v>85</v>
      </c>
      <c r="BK203" s="209">
        <f t="shared" si="29"/>
        <v>0</v>
      </c>
      <c r="BL203" s="13" t="s">
        <v>139</v>
      </c>
      <c r="BM203" s="208" t="s">
        <v>548</v>
      </c>
    </row>
    <row r="204" spans="1:65" s="2" customFormat="1" ht="44.25" customHeight="1">
      <c r="A204" s="30"/>
      <c r="B204" s="31"/>
      <c r="C204" s="196" t="s">
        <v>545</v>
      </c>
      <c r="D204" s="196" t="s">
        <v>141</v>
      </c>
      <c r="E204" s="197" t="s">
        <v>752</v>
      </c>
      <c r="F204" s="198" t="s">
        <v>753</v>
      </c>
      <c r="G204" s="199" t="s">
        <v>152</v>
      </c>
      <c r="H204" s="200">
        <v>1</v>
      </c>
      <c r="I204" s="201"/>
      <c r="J204" s="202">
        <f t="shared" si="20"/>
        <v>0</v>
      </c>
      <c r="K204" s="203"/>
      <c r="L204" s="35"/>
      <c r="M204" s="204" t="s">
        <v>1</v>
      </c>
      <c r="N204" s="205" t="s">
        <v>43</v>
      </c>
      <c r="O204" s="67"/>
      <c r="P204" s="206">
        <f t="shared" si="21"/>
        <v>0</v>
      </c>
      <c r="Q204" s="206">
        <v>0</v>
      </c>
      <c r="R204" s="206">
        <f t="shared" si="22"/>
        <v>0</v>
      </c>
      <c r="S204" s="206">
        <v>0</v>
      </c>
      <c r="T204" s="206">
        <f t="shared" si="23"/>
        <v>0</v>
      </c>
      <c r="U204" s="207" t="s">
        <v>1</v>
      </c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208" t="s">
        <v>139</v>
      </c>
      <c r="AT204" s="208" t="s">
        <v>141</v>
      </c>
      <c r="AU204" s="208" t="s">
        <v>85</v>
      </c>
      <c r="AY204" s="13" t="s">
        <v>140</v>
      </c>
      <c r="BE204" s="209">
        <f t="shared" si="24"/>
        <v>0</v>
      </c>
      <c r="BF204" s="209">
        <f t="shared" si="25"/>
        <v>0</v>
      </c>
      <c r="BG204" s="209">
        <f t="shared" si="26"/>
        <v>0</v>
      </c>
      <c r="BH204" s="209">
        <f t="shared" si="27"/>
        <v>0</v>
      </c>
      <c r="BI204" s="209">
        <f t="shared" si="28"/>
        <v>0</v>
      </c>
      <c r="BJ204" s="13" t="s">
        <v>85</v>
      </c>
      <c r="BK204" s="209">
        <f t="shared" si="29"/>
        <v>0</v>
      </c>
      <c r="BL204" s="13" t="s">
        <v>139</v>
      </c>
      <c r="BM204" s="208" t="s">
        <v>551</v>
      </c>
    </row>
    <row r="205" spans="1:65" s="2" customFormat="1" ht="44.25" customHeight="1">
      <c r="A205" s="30"/>
      <c r="B205" s="31"/>
      <c r="C205" s="196" t="s">
        <v>285</v>
      </c>
      <c r="D205" s="196" t="s">
        <v>141</v>
      </c>
      <c r="E205" s="197" t="s">
        <v>754</v>
      </c>
      <c r="F205" s="198" t="s">
        <v>755</v>
      </c>
      <c r="G205" s="199" t="s">
        <v>152</v>
      </c>
      <c r="H205" s="200">
        <v>1</v>
      </c>
      <c r="I205" s="201"/>
      <c r="J205" s="202">
        <f t="shared" si="20"/>
        <v>0</v>
      </c>
      <c r="K205" s="203"/>
      <c r="L205" s="35"/>
      <c r="M205" s="204" t="s">
        <v>1</v>
      </c>
      <c r="N205" s="205" t="s">
        <v>43</v>
      </c>
      <c r="O205" s="67"/>
      <c r="P205" s="206">
        <f t="shared" si="21"/>
        <v>0</v>
      </c>
      <c r="Q205" s="206">
        <v>0</v>
      </c>
      <c r="R205" s="206">
        <f t="shared" si="22"/>
        <v>0</v>
      </c>
      <c r="S205" s="206">
        <v>0</v>
      </c>
      <c r="T205" s="206">
        <f t="shared" si="23"/>
        <v>0</v>
      </c>
      <c r="U205" s="207" t="s">
        <v>1</v>
      </c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208" t="s">
        <v>139</v>
      </c>
      <c r="AT205" s="208" t="s">
        <v>141</v>
      </c>
      <c r="AU205" s="208" t="s">
        <v>85</v>
      </c>
      <c r="AY205" s="13" t="s">
        <v>140</v>
      </c>
      <c r="BE205" s="209">
        <f t="shared" si="24"/>
        <v>0</v>
      </c>
      <c r="BF205" s="209">
        <f t="shared" si="25"/>
        <v>0</v>
      </c>
      <c r="BG205" s="209">
        <f t="shared" si="26"/>
        <v>0</v>
      </c>
      <c r="BH205" s="209">
        <f t="shared" si="27"/>
        <v>0</v>
      </c>
      <c r="BI205" s="209">
        <f t="shared" si="28"/>
        <v>0</v>
      </c>
      <c r="BJ205" s="13" t="s">
        <v>85</v>
      </c>
      <c r="BK205" s="209">
        <f t="shared" si="29"/>
        <v>0</v>
      </c>
      <c r="BL205" s="13" t="s">
        <v>139</v>
      </c>
      <c r="BM205" s="208" t="s">
        <v>555</v>
      </c>
    </row>
    <row r="206" spans="1:65" s="2" customFormat="1" ht="44.25" customHeight="1">
      <c r="A206" s="30"/>
      <c r="B206" s="31"/>
      <c r="C206" s="196" t="s">
        <v>552</v>
      </c>
      <c r="D206" s="196" t="s">
        <v>141</v>
      </c>
      <c r="E206" s="197" t="s">
        <v>756</v>
      </c>
      <c r="F206" s="198" t="s">
        <v>757</v>
      </c>
      <c r="G206" s="199" t="s">
        <v>152</v>
      </c>
      <c r="H206" s="200">
        <v>1</v>
      </c>
      <c r="I206" s="201"/>
      <c r="J206" s="202">
        <f t="shared" si="20"/>
        <v>0</v>
      </c>
      <c r="K206" s="203"/>
      <c r="L206" s="35"/>
      <c r="M206" s="204" t="s">
        <v>1</v>
      </c>
      <c r="N206" s="205" t="s">
        <v>43</v>
      </c>
      <c r="O206" s="67"/>
      <c r="P206" s="206">
        <f t="shared" si="21"/>
        <v>0</v>
      </c>
      <c r="Q206" s="206">
        <v>0</v>
      </c>
      <c r="R206" s="206">
        <f t="shared" si="22"/>
        <v>0</v>
      </c>
      <c r="S206" s="206">
        <v>0</v>
      </c>
      <c r="T206" s="206">
        <f t="shared" si="23"/>
        <v>0</v>
      </c>
      <c r="U206" s="207" t="s">
        <v>1</v>
      </c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208" t="s">
        <v>139</v>
      </c>
      <c r="AT206" s="208" t="s">
        <v>141</v>
      </c>
      <c r="AU206" s="208" t="s">
        <v>85</v>
      </c>
      <c r="AY206" s="13" t="s">
        <v>140</v>
      </c>
      <c r="BE206" s="209">
        <f t="shared" si="24"/>
        <v>0</v>
      </c>
      <c r="BF206" s="209">
        <f t="shared" si="25"/>
        <v>0</v>
      </c>
      <c r="BG206" s="209">
        <f t="shared" si="26"/>
        <v>0</v>
      </c>
      <c r="BH206" s="209">
        <f t="shared" si="27"/>
        <v>0</v>
      </c>
      <c r="BI206" s="209">
        <f t="shared" si="28"/>
        <v>0</v>
      </c>
      <c r="BJ206" s="13" t="s">
        <v>85</v>
      </c>
      <c r="BK206" s="209">
        <f t="shared" si="29"/>
        <v>0</v>
      </c>
      <c r="BL206" s="13" t="s">
        <v>139</v>
      </c>
      <c r="BM206" s="208" t="s">
        <v>558</v>
      </c>
    </row>
    <row r="207" spans="1:65" s="2" customFormat="1" ht="44.25" customHeight="1">
      <c r="A207" s="30"/>
      <c r="B207" s="31"/>
      <c r="C207" s="196" t="s">
        <v>288</v>
      </c>
      <c r="D207" s="196" t="s">
        <v>141</v>
      </c>
      <c r="E207" s="197" t="s">
        <v>758</v>
      </c>
      <c r="F207" s="198" t="s">
        <v>759</v>
      </c>
      <c r="G207" s="199" t="s">
        <v>152</v>
      </c>
      <c r="H207" s="200">
        <v>1</v>
      </c>
      <c r="I207" s="201"/>
      <c r="J207" s="202">
        <f t="shared" si="20"/>
        <v>0</v>
      </c>
      <c r="K207" s="203"/>
      <c r="L207" s="35"/>
      <c r="M207" s="204" t="s">
        <v>1</v>
      </c>
      <c r="N207" s="205" t="s">
        <v>43</v>
      </c>
      <c r="O207" s="67"/>
      <c r="P207" s="206">
        <f t="shared" si="21"/>
        <v>0</v>
      </c>
      <c r="Q207" s="206">
        <v>0</v>
      </c>
      <c r="R207" s="206">
        <f t="shared" si="22"/>
        <v>0</v>
      </c>
      <c r="S207" s="206">
        <v>0</v>
      </c>
      <c r="T207" s="206">
        <f t="shared" si="23"/>
        <v>0</v>
      </c>
      <c r="U207" s="207" t="s">
        <v>1</v>
      </c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208" t="s">
        <v>139</v>
      </c>
      <c r="AT207" s="208" t="s">
        <v>141</v>
      </c>
      <c r="AU207" s="208" t="s">
        <v>85</v>
      </c>
      <c r="AY207" s="13" t="s">
        <v>140</v>
      </c>
      <c r="BE207" s="209">
        <f t="shared" si="24"/>
        <v>0</v>
      </c>
      <c r="BF207" s="209">
        <f t="shared" si="25"/>
        <v>0</v>
      </c>
      <c r="BG207" s="209">
        <f t="shared" si="26"/>
        <v>0</v>
      </c>
      <c r="BH207" s="209">
        <f t="shared" si="27"/>
        <v>0</v>
      </c>
      <c r="BI207" s="209">
        <f t="shared" si="28"/>
        <v>0</v>
      </c>
      <c r="BJ207" s="13" t="s">
        <v>85</v>
      </c>
      <c r="BK207" s="209">
        <f t="shared" si="29"/>
        <v>0</v>
      </c>
      <c r="BL207" s="13" t="s">
        <v>139</v>
      </c>
      <c r="BM207" s="208" t="s">
        <v>562</v>
      </c>
    </row>
    <row r="208" spans="1:65" s="2" customFormat="1" ht="44.25" customHeight="1">
      <c r="A208" s="30"/>
      <c r="B208" s="31"/>
      <c r="C208" s="196" t="s">
        <v>559</v>
      </c>
      <c r="D208" s="196" t="s">
        <v>141</v>
      </c>
      <c r="E208" s="197" t="s">
        <v>760</v>
      </c>
      <c r="F208" s="198" t="s">
        <v>761</v>
      </c>
      <c r="G208" s="199" t="s">
        <v>152</v>
      </c>
      <c r="H208" s="200">
        <v>2</v>
      </c>
      <c r="I208" s="201"/>
      <c r="J208" s="202">
        <f t="shared" si="20"/>
        <v>0</v>
      </c>
      <c r="K208" s="203"/>
      <c r="L208" s="35"/>
      <c r="M208" s="204" t="s">
        <v>1</v>
      </c>
      <c r="N208" s="205" t="s">
        <v>43</v>
      </c>
      <c r="O208" s="67"/>
      <c r="P208" s="206">
        <f t="shared" si="21"/>
        <v>0</v>
      </c>
      <c r="Q208" s="206">
        <v>0</v>
      </c>
      <c r="R208" s="206">
        <f t="shared" si="22"/>
        <v>0</v>
      </c>
      <c r="S208" s="206">
        <v>0</v>
      </c>
      <c r="T208" s="206">
        <f t="shared" si="23"/>
        <v>0</v>
      </c>
      <c r="U208" s="207" t="s">
        <v>1</v>
      </c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208" t="s">
        <v>139</v>
      </c>
      <c r="AT208" s="208" t="s">
        <v>141</v>
      </c>
      <c r="AU208" s="208" t="s">
        <v>85</v>
      </c>
      <c r="AY208" s="13" t="s">
        <v>140</v>
      </c>
      <c r="BE208" s="209">
        <f t="shared" si="24"/>
        <v>0</v>
      </c>
      <c r="BF208" s="209">
        <f t="shared" si="25"/>
        <v>0</v>
      </c>
      <c r="BG208" s="209">
        <f t="shared" si="26"/>
        <v>0</v>
      </c>
      <c r="BH208" s="209">
        <f t="shared" si="27"/>
        <v>0</v>
      </c>
      <c r="BI208" s="209">
        <f t="shared" si="28"/>
        <v>0</v>
      </c>
      <c r="BJ208" s="13" t="s">
        <v>85</v>
      </c>
      <c r="BK208" s="209">
        <f t="shared" si="29"/>
        <v>0</v>
      </c>
      <c r="BL208" s="13" t="s">
        <v>139</v>
      </c>
      <c r="BM208" s="208" t="s">
        <v>565</v>
      </c>
    </row>
    <row r="209" spans="1:65" s="2" customFormat="1" ht="44.25" customHeight="1">
      <c r="A209" s="30"/>
      <c r="B209" s="31"/>
      <c r="C209" s="196" t="s">
        <v>292</v>
      </c>
      <c r="D209" s="196" t="s">
        <v>141</v>
      </c>
      <c r="E209" s="197" t="s">
        <v>762</v>
      </c>
      <c r="F209" s="198" t="s">
        <v>763</v>
      </c>
      <c r="G209" s="199" t="s">
        <v>152</v>
      </c>
      <c r="H209" s="200">
        <v>2</v>
      </c>
      <c r="I209" s="201"/>
      <c r="J209" s="202">
        <f t="shared" si="20"/>
        <v>0</v>
      </c>
      <c r="K209" s="203"/>
      <c r="L209" s="35"/>
      <c r="M209" s="204" t="s">
        <v>1</v>
      </c>
      <c r="N209" s="205" t="s">
        <v>43</v>
      </c>
      <c r="O209" s="67"/>
      <c r="P209" s="206">
        <f t="shared" si="21"/>
        <v>0</v>
      </c>
      <c r="Q209" s="206">
        <v>0</v>
      </c>
      <c r="R209" s="206">
        <f t="shared" si="22"/>
        <v>0</v>
      </c>
      <c r="S209" s="206">
        <v>0</v>
      </c>
      <c r="T209" s="206">
        <f t="shared" si="23"/>
        <v>0</v>
      </c>
      <c r="U209" s="207" t="s">
        <v>1</v>
      </c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208" t="s">
        <v>139</v>
      </c>
      <c r="AT209" s="208" t="s">
        <v>141</v>
      </c>
      <c r="AU209" s="208" t="s">
        <v>85</v>
      </c>
      <c r="AY209" s="13" t="s">
        <v>140</v>
      </c>
      <c r="BE209" s="209">
        <f t="shared" si="24"/>
        <v>0</v>
      </c>
      <c r="BF209" s="209">
        <f t="shared" si="25"/>
        <v>0</v>
      </c>
      <c r="BG209" s="209">
        <f t="shared" si="26"/>
        <v>0</v>
      </c>
      <c r="BH209" s="209">
        <f t="shared" si="27"/>
        <v>0</v>
      </c>
      <c r="BI209" s="209">
        <f t="shared" si="28"/>
        <v>0</v>
      </c>
      <c r="BJ209" s="13" t="s">
        <v>85</v>
      </c>
      <c r="BK209" s="209">
        <f t="shared" si="29"/>
        <v>0</v>
      </c>
      <c r="BL209" s="13" t="s">
        <v>139</v>
      </c>
      <c r="BM209" s="208" t="s">
        <v>569</v>
      </c>
    </row>
    <row r="210" spans="1:65" s="2" customFormat="1" ht="44.25" customHeight="1">
      <c r="A210" s="30"/>
      <c r="B210" s="31"/>
      <c r="C210" s="196" t="s">
        <v>566</v>
      </c>
      <c r="D210" s="196" t="s">
        <v>141</v>
      </c>
      <c r="E210" s="197" t="s">
        <v>764</v>
      </c>
      <c r="F210" s="198" t="s">
        <v>765</v>
      </c>
      <c r="G210" s="199" t="s">
        <v>152</v>
      </c>
      <c r="H210" s="200">
        <v>1</v>
      </c>
      <c r="I210" s="201"/>
      <c r="J210" s="202">
        <f t="shared" si="20"/>
        <v>0</v>
      </c>
      <c r="K210" s="203"/>
      <c r="L210" s="35"/>
      <c r="M210" s="204" t="s">
        <v>1</v>
      </c>
      <c r="N210" s="205" t="s">
        <v>43</v>
      </c>
      <c r="O210" s="67"/>
      <c r="P210" s="206">
        <f t="shared" si="21"/>
        <v>0</v>
      </c>
      <c r="Q210" s="206">
        <v>0</v>
      </c>
      <c r="R210" s="206">
        <f t="shared" si="22"/>
        <v>0</v>
      </c>
      <c r="S210" s="206">
        <v>0</v>
      </c>
      <c r="T210" s="206">
        <f t="shared" si="23"/>
        <v>0</v>
      </c>
      <c r="U210" s="207" t="s">
        <v>1</v>
      </c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208" t="s">
        <v>139</v>
      </c>
      <c r="AT210" s="208" t="s">
        <v>141</v>
      </c>
      <c r="AU210" s="208" t="s">
        <v>85</v>
      </c>
      <c r="AY210" s="13" t="s">
        <v>140</v>
      </c>
      <c r="BE210" s="209">
        <f t="shared" si="24"/>
        <v>0</v>
      </c>
      <c r="BF210" s="209">
        <f t="shared" si="25"/>
        <v>0</v>
      </c>
      <c r="BG210" s="209">
        <f t="shared" si="26"/>
        <v>0</v>
      </c>
      <c r="BH210" s="209">
        <f t="shared" si="27"/>
        <v>0</v>
      </c>
      <c r="BI210" s="209">
        <f t="shared" si="28"/>
        <v>0</v>
      </c>
      <c r="BJ210" s="13" t="s">
        <v>85</v>
      </c>
      <c r="BK210" s="209">
        <f t="shared" si="29"/>
        <v>0</v>
      </c>
      <c r="BL210" s="13" t="s">
        <v>139</v>
      </c>
      <c r="BM210" s="208" t="s">
        <v>572</v>
      </c>
    </row>
    <row r="211" spans="1:65" s="2" customFormat="1" ht="44.25" customHeight="1">
      <c r="A211" s="30"/>
      <c r="B211" s="31"/>
      <c r="C211" s="196" t="s">
        <v>293</v>
      </c>
      <c r="D211" s="196" t="s">
        <v>141</v>
      </c>
      <c r="E211" s="197" t="s">
        <v>766</v>
      </c>
      <c r="F211" s="198" t="s">
        <v>767</v>
      </c>
      <c r="G211" s="199" t="s">
        <v>152</v>
      </c>
      <c r="H211" s="200">
        <v>1</v>
      </c>
      <c r="I211" s="201"/>
      <c r="J211" s="202">
        <f t="shared" si="20"/>
        <v>0</v>
      </c>
      <c r="K211" s="203"/>
      <c r="L211" s="35"/>
      <c r="M211" s="204" t="s">
        <v>1</v>
      </c>
      <c r="N211" s="205" t="s">
        <v>43</v>
      </c>
      <c r="O211" s="67"/>
      <c r="P211" s="206">
        <f t="shared" si="21"/>
        <v>0</v>
      </c>
      <c r="Q211" s="206">
        <v>0</v>
      </c>
      <c r="R211" s="206">
        <f t="shared" si="22"/>
        <v>0</v>
      </c>
      <c r="S211" s="206">
        <v>0</v>
      </c>
      <c r="T211" s="206">
        <f t="shared" si="23"/>
        <v>0</v>
      </c>
      <c r="U211" s="207" t="s">
        <v>1</v>
      </c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208" t="s">
        <v>139</v>
      </c>
      <c r="AT211" s="208" t="s">
        <v>141</v>
      </c>
      <c r="AU211" s="208" t="s">
        <v>85</v>
      </c>
      <c r="AY211" s="13" t="s">
        <v>140</v>
      </c>
      <c r="BE211" s="209">
        <f t="shared" si="24"/>
        <v>0</v>
      </c>
      <c r="BF211" s="209">
        <f t="shared" si="25"/>
        <v>0</v>
      </c>
      <c r="BG211" s="209">
        <f t="shared" si="26"/>
        <v>0</v>
      </c>
      <c r="BH211" s="209">
        <f t="shared" si="27"/>
        <v>0</v>
      </c>
      <c r="BI211" s="209">
        <f t="shared" si="28"/>
        <v>0</v>
      </c>
      <c r="BJ211" s="13" t="s">
        <v>85</v>
      </c>
      <c r="BK211" s="209">
        <f t="shared" si="29"/>
        <v>0</v>
      </c>
      <c r="BL211" s="13" t="s">
        <v>139</v>
      </c>
      <c r="BM211" s="208" t="s">
        <v>576</v>
      </c>
    </row>
    <row r="212" spans="1:65" s="2" customFormat="1" ht="44.25" customHeight="1">
      <c r="A212" s="30"/>
      <c r="B212" s="31"/>
      <c r="C212" s="196" t="s">
        <v>573</v>
      </c>
      <c r="D212" s="196" t="s">
        <v>141</v>
      </c>
      <c r="E212" s="197" t="s">
        <v>768</v>
      </c>
      <c r="F212" s="198" t="s">
        <v>769</v>
      </c>
      <c r="G212" s="199" t="s">
        <v>152</v>
      </c>
      <c r="H212" s="200">
        <v>1</v>
      </c>
      <c r="I212" s="201"/>
      <c r="J212" s="202">
        <f t="shared" si="20"/>
        <v>0</v>
      </c>
      <c r="K212" s="203"/>
      <c r="L212" s="35"/>
      <c r="M212" s="204" t="s">
        <v>1</v>
      </c>
      <c r="N212" s="205" t="s">
        <v>43</v>
      </c>
      <c r="O212" s="67"/>
      <c r="P212" s="206">
        <f t="shared" si="21"/>
        <v>0</v>
      </c>
      <c r="Q212" s="206">
        <v>0</v>
      </c>
      <c r="R212" s="206">
        <f t="shared" si="22"/>
        <v>0</v>
      </c>
      <c r="S212" s="206">
        <v>0</v>
      </c>
      <c r="T212" s="206">
        <f t="shared" si="23"/>
        <v>0</v>
      </c>
      <c r="U212" s="207" t="s">
        <v>1</v>
      </c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208" t="s">
        <v>139</v>
      </c>
      <c r="AT212" s="208" t="s">
        <v>141</v>
      </c>
      <c r="AU212" s="208" t="s">
        <v>85</v>
      </c>
      <c r="AY212" s="13" t="s">
        <v>140</v>
      </c>
      <c r="BE212" s="209">
        <f t="shared" si="24"/>
        <v>0</v>
      </c>
      <c r="BF212" s="209">
        <f t="shared" si="25"/>
        <v>0</v>
      </c>
      <c r="BG212" s="209">
        <f t="shared" si="26"/>
        <v>0</v>
      </c>
      <c r="BH212" s="209">
        <f t="shared" si="27"/>
        <v>0</v>
      </c>
      <c r="BI212" s="209">
        <f t="shared" si="28"/>
        <v>0</v>
      </c>
      <c r="BJ212" s="13" t="s">
        <v>85</v>
      </c>
      <c r="BK212" s="209">
        <f t="shared" si="29"/>
        <v>0</v>
      </c>
      <c r="BL212" s="13" t="s">
        <v>139</v>
      </c>
      <c r="BM212" s="208" t="s">
        <v>579</v>
      </c>
    </row>
    <row r="213" spans="1:65" s="2" customFormat="1" ht="44.25" customHeight="1">
      <c r="A213" s="30"/>
      <c r="B213" s="31"/>
      <c r="C213" s="196" t="s">
        <v>297</v>
      </c>
      <c r="D213" s="196" t="s">
        <v>141</v>
      </c>
      <c r="E213" s="197" t="s">
        <v>770</v>
      </c>
      <c r="F213" s="198" t="s">
        <v>771</v>
      </c>
      <c r="G213" s="199" t="s">
        <v>152</v>
      </c>
      <c r="H213" s="200">
        <v>1</v>
      </c>
      <c r="I213" s="201"/>
      <c r="J213" s="202">
        <f t="shared" si="20"/>
        <v>0</v>
      </c>
      <c r="K213" s="203"/>
      <c r="L213" s="35"/>
      <c r="M213" s="204" t="s">
        <v>1</v>
      </c>
      <c r="N213" s="205" t="s">
        <v>43</v>
      </c>
      <c r="O213" s="67"/>
      <c r="P213" s="206">
        <f t="shared" si="21"/>
        <v>0</v>
      </c>
      <c r="Q213" s="206">
        <v>0</v>
      </c>
      <c r="R213" s="206">
        <f t="shared" si="22"/>
        <v>0</v>
      </c>
      <c r="S213" s="206">
        <v>0</v>
      </c>
      <c r="T213" s="206">
        <f t="shared" si="23"/>
        <v>0</v>
      </c>
      <c r="U213" s="207" t="s">
        <v>1</v>
      </c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208" t="s">
        <v>139</v>
      </c>
      <c r="AT213" s="208" t="s">
        <v>141</v>
      </c>
      <c r="AU213" s="208" t="s">
        <v>85</v>
      </c>
      <c r="AY213" s="13" t="s">
        <v>140</v>
      </c>
      <c r="BE213" s="209">
        <f t="shared" si="24"/>
        <v>0</v>
      </c>
      <c r="BF213" s="209">
        <f t="shared" si="25"/>
        <v>0</v>
      </c>
      <c r="BG213" s="209">
        <f t="shared" si="26"/>
        <v>0</v>
      </c>
      <c r="BH213" s="209">
        <f t="shared" si="27"/>
        <v>0</v>
      </c>
      <c r="BI213" s="209">
        <f t="shared" si="28"/>
        <v>0</v>
      </c>
      <c r="BJ213" s="13" t="s">
        <v>85</v>
      </c>
      <c r="BK213" s="209">
        <f t="shared" si="29"/>
        <v>0</v>
      </c>
      <c r="BL213" s="13" t="s">
        <v>139</v>
      </c>
      <c r="BM213" s="208" t="s">
        <v>583</v>
      </c>
    </row>
    <row r="214" spans="1:65" s="2" customFormat="1" ht="44.25" customHeight="1">
      <c r="A214" s="30"/>
      <c r="B214" s="31"/>
      <c r="C214" s="196" t="s">
        <v>580</v>
      </c>
      <c r="D214" s="196" t="s">
        <v>141</v>
      </c>
      <c r="E214" s="197" t="s">
        <v>772</v>
      </c>
      <c r="F214" s="198" t="s">
        <v>773</v>
      </c>
      <c r="G214" s="199" t="s">
        <v>152</v>
      </c>
      <c r="H214" s="200">
        <v>1</v>
      </c>
      <c r="I214" s="201"/>
      <c r="J214" s="202">
        <f t="shared" si="20"/>
        <v>0</v>
      </c>
      <c r="K214" s="203"/>
      <c r="L214" s="35"/>
      <c r="M214" s="204" t="s">
        <v>1</v>
      </c>
      <c r="N214" s="205" t="s">
        <v>43</v>
      </c>
      <c r="O214" s="67"/>
      <c r="P214" s="206">
        <f t="shared" si="21"/>
        <v>0</v>
      </c>
      <c r="Q214" s="206">
        <v>0</v>
      </c>
      <c r="R214" s="206">
        <f t="shared" si="22"/>
        <v>0</v>
      </c>
      <c r="S214" s="206">
        <v>0</v>
      </c>
      <c r="T214" s="206">
        <f t="shared" si="23"/>
        <v>0</v>
      </c>
      <c r="U214" s="207" t="s">
        <v>1</v>
      </c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208" t="s">
        <v>139</v>
      </c>
      <c r="AT214" s="208" t="s">
        <v>141</v>
      </c>
      <c r="AU214" s="208" t="s">
        <v>85</v>
      </c>
      <c r="AY214" s="13" t="s">
        <v>140</v>
      </c>
      <c r="BE214" s="209">
        <f t="shared" si="24"/>
        <v>0</v>
      </c>
      <c r="BF214" s="209">
        <f t="shared" si="25"/>
        <v>0</v>
      </c>
      <c r="BG214" s="209">
        <f t="shared" si="26"/>
        <v>0</v>
      </c>
      <c r="BH214" s="209">
        <f t="shared" si="27"/>
        <v>0</v>
      </c>
      <c r="BI214" s="209">
        <f t="shared" si="28"/>
        <v>0</v>
      </c>
      <c r="BJ214" s="13" t="s">
        <v>85</v>
      </c>
      <c r="BK214" s="209">
        <f t="shared" si="29"/>
        <v>0</v>
      </c>
      <c r="BL214" s="13" t="s">
        <v>139</v>
      </c>
      <c r="BM214" s="208" t="s">
        <v>586</v>
      </c>
    </row>
    <row r="215" spans="1:65" s="2" customFormat="1" ht="55.5" customHeight="1">
      <c r="A215" s="30"/>
      <c r="B215" s="31"/>
      <c r="C215" s="196" t="s">
        <v>300</v>
      </c>
      <c r="D215" s="196" t="s">
        <v>141</v>
      </c>
      <c r="E215" s="197" t="s">
        <v>774</v>
      </c>
      <c r="F215" s="198" t="s">
        <v>775</v>
      </c>
      <c r="G215" s="199" t="s">
        <v>152</v>
      </c>
      <c r="H215" s="200">
        <v>1</v>
      </c>
      <c r="I215" s="201"/>
      <c r="J215" s="202">
        <f t="shared" si="20"/>
        <v>0</v>
      </c>
      <c r="K215" s="203"/>
      <c r="L215" s="35"/>
      <c r="M215" s="204" t="s">
        <v>1</v>
      </c>
      <c r="N215" s="205" t="s">
        <v>43</v>
      </c>
      <c r="O215" s="67"/>
      <c r="P215" s="206">
        <f t="shared" si="21"/>
        <v>0</v>
      </c>
      <c r="Q215" s="206">
        <v>0</v>
      </c>
      <c r="R215" s="206">
        <f t="shared" si="22"/>
        <v>0</v>
      </c>
      <c r="S215" s="206">
        <v>0</v>
      </c>
      <c r="T215" s="206">
        <f t="shared" si="23"/>
        <v>0</v>
      </c>
      <c r="U215" s="207" t="s">
        <v>1</v>
      </c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208" t="s">
        <v>139</v>
      </c>
      <c r="AT215" s="208" t="s">
        <v>141</v>
      </c>
      <c r="AU215" s="208" t="s">
        <v>85</v>
      </c>
      <c r="AY215" s="13" t="s">
        <v>140</v>
      </c>
      <c r="BE215" s="209">
        <f t="shared" si="24"/>
        <v>0</v>
      </c>
      <c r="BF215" s="209">
        <f t="shared" si="25"/>
        <v>0</v>
      </c>
      <c r="BG215" s="209">
        <f t="shared" si="26"/>
        <v>0</v>
      </c>
      <c r="BH215" s="209">
        <f t="shared" si="27"/>
        <v>0</v>
      </c>
      <c r="BI215" s="209">
        <f t="shared" si="28"/>
        <v>0</v>
      </c>
      <c r="BJ215" s="13" t="s">
        <v>85</v>
      </c>
      <c r="BK215" s="209">
        <f t="shared" si="29"/>
        <v>0</v>
      </c>
      <c r="BL215" s="13" t="s">
        <v>139</v>
      </c>
      <c r="BM215" s="208" t="s">
        <v>590</v>
      </c>
    </row>
    <row r="216" spans="1:65" s="2" customFormat="1" ht="44.25" customHeight="1">
      <c r="A216" s="30"/>
      <c r="B216" s="31"/>
      <c r="C216" s="196" t="s">
        <v>587</v>
      </c>
      <c r="D216" s="196" t="s">
        <v>141</v>
      </c>
      <c r="E216" s="197" t="s">
        <v>776</v>
      </c>
      <c r="F216" s="198" t="s">
        <v>777</v>
      </c>
      <c r="G216" s="199" t="s">
        <v>152</v>
      </c>
      <c r="H216" s="200">
        <v>1</v>
      </c>
      <c r="I216" s="201"/>
      <c r="J216" s="202">
        <f t="shared" si="20"/>
        <v>0</v>
      </c>
      <c r="K216" s="203"/>
      <c r="L216" s="35"/>
      <c r="M216" s="204" t="s">
        <v>1</v>
      </c>
      <c r="N216" s="205" t="s">
        <v>43</v>
      </c>
      <c r="O216" s="67"/>
      <c r="P216" s="206">
        <f t="shared" si="21"/>
        <v>0</v>
      </c>
      <c r="Q216" s="206">
        <v>0</v>
      </c>
      <c r="R216" s="206">
        <f t="shared" si="22"/>
        <v>0</v>
      </c>
      <c r="S216" s="206">
        <v>0</v>
      </c>
      <c r="T216" s="206">
        <f t="shared" si="23"/>
        <v>0</v>
      </c>
      <c r="U216" s="207" t="s">
        <v>1</v>
      </c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208" t="s">
        <v>139</v>
      </c>
      <c r="AT216" s="208" t="s">
        <v>141</v>
      </c>
      <c r="AU216" s="208" t="s">
        <v>85</v>
      </c>
      <c r="AY216" s="13" t="s">
        <v>140</v>
      </c>
      <c r="BE216" s="209">
        <f t="shared" si="24"/>
        <v>0</v>
      </c>
      <c r="BF216" s="209">
        <f t="shared" si="25"/>
        <v>0</v>
      </c>
      <c r="BG216" s="209">
        <f t="shared" si="26"/>
        <v>0</v>
      </c>
      <c r="BH216" s="209">
        <f t="shared" si="27"/>
        <v>0</v>
      </c>
      <c r="BI216" s="209">
        <f t="shared" si="28"/>
        <v>0</v>
      </c>
      <c r="BJ216" s="13" t="s">
        <v>85</v>
      </c>
      <c r="BK216" s="209">
        <f t="shared" si="29"/>
        <v>0</v>
      </c>
      <c r="BL216" s="13" t="s">
        <v>139</v>
      </c>
      <c r="BM216" s="208" t="s">
        <v>593</v>
      </c>
    </row>
    <row r="217" spans="1:65" s="2" customFormat="1" ht="44.25" customHeight="1">
      <c r="A217" s="30"/>
      <c r="B217" s="31"/>
      <c r="C217" s="196" t="s">
        <v>304</v>
      </c>
      <c r="D217" s="196" t="s">
        <v>141</v>
      </c>
      <c r="E217" s="197" t="s">
        <v>778</v>
      </c>
      <c r="F217" s="198" t="s">
        <v>779</v>
      </c>
      <c r="G217" s="199" t="s">
        <v>152</v>
      </c>
      <c r="H217" s="200">
        <v>1</v>
      </c>
      <c r="I217" s="201"/>
      <c r="J217" s="202">
        <f t="shared" si="20"/>
        <v>0</v>
      </c>
      <c r="K217" s="203"/>
      <c r="L217" s="35"/>
      <c r="M217" s="204" t="s">
        <v>1</v>
      </c>
      <c r="N217" s="205" t="s">
        <v>43</v>
      </c>
      <c r="O217" s="67"/>
      <c r="P217" s="206">
        <f t="shared" si="21"/>
        <v>0</v>
      </c>
      <c r="Q217" s="206">
        <v>0</v>
      </c>
      <c r="R217" s="206">
        <f t="shared" si="22"/>
        <v>0</v>
      </c>
      <c r="S217" s="206">
        <v>0</v>
      </c>
      <c r="T217" s="206">
        <f t="shared" si="23"/>
        <v>0</v>
      </c>
      <c r="U217" s="207" t="s">
        <v>1</v>
      </c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208" t="s">
        <v>139</v>
      </c>
      <c r="AT217" s="208" t="s">
        <v>141</v>
      </c>
      <c r="AU217" s="208" t="s">
        <v>85</v>
      </c>
      <c r="AY217" s="13" t="s">
        <v>140</v>
      </c>
      <c r="BE217" s="209">
        <f t="shared" si="24"/>
        <v>0</v>
      </c>
      <c r="BF217" s="209">
        <f t="shared" si="25"/>
        <v>0</v>
      </c>
      <c r="BG217" s="209">
        <f t="shared" si="26"/>
        <v>0</v>
      </c>
      <c r="BH217" s="209">
        <f t="shared" si="27"/>
        <v>0</v>
      </c>
      <c r="BI217" s="209">
        <f t="shared" si="28"/>
        <v>0</v>
      </c>
      <c r="BJ217" s="13" t="s">
        <v>85</v>
      </c>
      <c r="BK217" s="209">
        <f t="shared" si="29"/>
        <v>0</v>
      </c>
      <c r="BL217" s="13" t="s">
        <v>139</v>
      </c>
      <c r="BM217" s="208" t="s">
        <v>780</v>
      </c>
    </row>
    <row r="218" spans="1:65" s="2" customFormat="1" ht="44.25" customHeight="1">
      <c r="A218" s="30"/>
      <c r="B218" s="31"/>
      <c r="C218" s="196" t="s">
        <v>781</v>
      </c>
      <c r="D218" s="196" t="s">
        <v>141</v>
      </c>
      <c r="E218" s="197" t="s">
        <v>782</v>
      </c>
      <c r="F218" s="198" t="s">
        <v>783</v>
      </c>
      <c r="G218" s="199" t="s">
        <v>152</v>
      </c>
      <c r="H218" s="200">
        <v>1</v>
      </c>
      <c r="I218" s="201"/>
      <c r="J218" s="202">
        <f t="shared" si="20"/>
        <v>0</v>
      </c>
      <c r="K218" s="203"/>
      <c r="L218" s="35"/>
      <c r="M218" s="204" t="s">
        <v>1</v>
      </c>
      <c r="N218" s="205" t="s">
        <v>43</v>
      </c>
      <c r="O218" s="67"/>
      <c r="P218" s="206">
        <f t="shared" si="21"/>
        <v>0</v>
      </c>
      <c r="Q218" s="206">
        <v>0</v>
      </c>
      <c r="R218" s="206">
        <f t="shared" si="22"/>
        <v>0</v>
      </c>
      <c r="S218" s="206">
        <v>0</v>
      </c>
      <c r="T218" s="206">
        <f t="shared" si="23"/>
        <v>0</v>
      </c>
      <c r="U218" s="207" t="s">
        <v>1</v>
      </c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208" t="s">
        <v>139</v>
      </c>
      <c r="AT218" s="208" t="s">
        <v>141</v>
      </c>
      <c r="AU218" s="208" t="s">
        <v>85</v>
      </c>
      <c r="AY218" s="13" t="s">
        <v>140</v>
      </c>
      <c r="BE218" s="209">
        <f t="shared" si="24"/>
        <v>0</v>
      </c>
      <c r="BF218" s="209">
        <f t="shared" si="25"/>
        <v>0</v>
      </c>
      <c r="BG218" s="209">
        <f t="shared" si="26"/>
        <v>0</v>
      </c>
      <c r="BH218" s="209">
        <f t="shared" si="27"/>
        <v>0</v>
      </c>
      <c r="BI218" s="209">
        <f t="shared" si="28"/>
        <v>0</v>
      </c>
      <c r="BJ218" s="13" t="s">
        <v>85</v>
      </c>
      <c r="BK218" s="209">
        <f t="shared" si="29"/>
        <v>0</v>
      </c>
      <c r="BL218" s="13" t="s">
        <v>139</v>
      </c>
      <c r="BM218" s="208" t="s">
        <v>784</v>
      </c>
    </row>
    <row r="219" spans="1:65" s="2" customFormat="1" ht="44.25" customHeight="1">
      <c r="A219" s="30"/>
      <c r="B219" s="31"/>
      <c r="C219" s="196" t="s">
        <v>307</v>
      </c>
      <c r="D219" s="196" t="s">
        <v>141</v>
      </c>
      <c r="E219" s="197" t="s">
        <v>785</v>
      </c>
      <c r="F219" s="198" t="s">
        <v>786</v>
      </c>
      <c r="G219" s="199" t="s">
        <v>152</v>
      </c>
      <c r="H219" s="200">
        <v>1</v>
      </c>
      <c r="I219" s="201"/>
      <c r="J219" s="202">
        <f t="shared" si="20"/>
        <v>0</v>
      </c>
      <c r="K219" s="203"/>
      <c r="L219" s="35"/>
      <c r="M219" s="204" t="s">
        <v>1</v>
      </c>
      <c r="N219" s="205" t="s">
        <v>43</v>
      </c>
      <c r="O219" s="67"/>
      <c r="P219" s="206">
        <f t="shared" si="21"/>
        <v>0</v>
      </c>
      <c r="Q219" s="206">
        <v>0</v>
      </c>
      <c r="R219" s="206">
        <f t="shared" si="22"/>
        <v>0</v>
      </c>
      <c r="S219" s="206">
        <v>0</v>
      </c>
      <c r="T219" s="206">
        <f t="shared" si="23"/>
        <v>0</v>
      </c>
      <c r="U219" s="207" t="s">
        <v>1</v>
      </c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208" t="s">
        <v>139</v>
      </c>
      <c r="AT219" s="208" t="s">
        <v>141</v>
      </c>
      <c r="AU219" s="208" t="s">
        <v>85</v>
      </c>
      <c r="AY219" s="13" t="s">
        <v>140</v>
      </c>
      <c r="BE219" s="209">
        <f t="shared" si="24"/>
        <v>0</v>
      </c>
      <c r="BF219" s="209">
        <f t="shared" si="25"/>
        <v>0</v>
      </c>
      <c r="BG219" s="209">
        <f t="shared" si="26"/>
        <v>0</v>
      </c>
      <c r="BH219" s="209">
        <f t="shared" si="27"/>
        <v>0</v>
      </c>
      <c r="BI219" s="209">
        <f t="shared" si="28"/>
        <v>0</v>
      </c>
      <c r="BJ219" s="13" t="s">
        <v>85</v>
      </c>
      <c r="BK219" s="209">
        <f t="shared" si="29"/>
        <v>0</v>
      </c>
      <c r="BL219" s="13" t="s">
        <v>139</v>
      </c>
      <c r="BM219" s="208" t="s">
        <v>787</v>
      </c>
    </row>
    <row r="220" spans="1:65" s="2" customFormat="1" ht="44.25" customHeight="1">
      <c r="A220" s="30"/>
      <c r="B220" s="31"/>
      <c r="C220" s="196" t="s">
        <v>788</v>
      </c>
      <c r="D220" s="196" t="s">
        <v>141</v>
      </c>
      <c r="E220" s="197" t="s">
        <v>789</v>
      </c>
      <c r="F220" s="198" t="s">
        <v>790</v>
      </c>
      <c r="G220" s="199" t="s">
        <v>152</v>
      </c>
      <c r="H220" s="200">
        <v>1</v>
      </c>
      <c r="I220" s="201"/>
      <c r="J220" s="202">
        <f t="shared" si="20"/>
        <v>0</v>
      </c>
      <c r="K220" s="203"/>
      <c r="L220" s="35"/>
      <c r="M220" s="204" t="s">
        <v>1</v>
      </c>
      <c r="N220" s="205" t="s">
        <v>43</v>
      </c>
      <c r="O220" s="67"/>
      <c r="P220" s="206">
        <f t="shared" si="21"/>
        <v>0</v>
      </c>
      <c r="Q220" s="206">
        <v>0</v>
      </c>
      <c r="R220" s="206">
        <f t="shared" si="22"/>
        <v>0</v>
      </c>
      <c r="S220" s="206">
        <v>0</v>
      </c>
      <c r="T220" s="206">
        <f t="shared" si="23"/>
        <v>0</v>
      </c>
      <c r="U220" s="207" t="s">
        <v>1</v>
      </c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208" t="s">
        <v>139</v>
      </c>
      <c r="AT220" s="208" t="s">
        <v>141</v>
      </c>
      <c r="AU220" s="208" t="s">
        <v>85</v>
      </c>
      <c r="AY220" s="13" t="s">
        <v>140</v>
      </c>
      <c r="BE220" s="209">
        <f t="shared" si="24"/>
        <v>0</v>
      </c>
      <c r="BF220" s="209">
        <f t="shared" si="25"/>
        <v>0</v>
      </c>
      <c r="BG220" s="209">
        <f t="shared" si="26"/>
        <v>0</v>
      </c>
      <c r="BH220" s="209">
        <f t="shared" si="27"/>
        <v>0</v>
      </c>
      <c r="BI220" s="209">
        <f t="shared" si="28"/>
        <v>0</v>
      </c>
      <c r="BJ220" s="13" t="s">
        <v>85</v>
      </c>
      <c r="BK220" s="209">
        <f t="shared" si="29"/>
        <v>0</v>
      </c>
      <c r="BL220" s="13" t="s">
        <v>139</v>
      </c>
      <c r="BM220" s="208" t="s">
        <v>791</v>
      </c>
    </row>
    <row r="221" spans="1:65" s="2" customFormat="1" ht="44.25" customHeight="1">
      <c r="A221" s="30"/>
      <c r="B221" s="31"/>
      <c r="C221" s="196" t="s">
        <v>311</v>
      </c>
      <c r="D221" s="196" t="s">
        <v>141</v>
      </c>
      <c r="E221" s="197" t="s">
        <v>792</v>
      </c>
      <c r="F221" s="198" t="s">
        <v>793</v>
      </c>
      <c r="G221" s="199" t="s">
        <v>152</v>
      </c>
      <c r="H221" s="200">
        <v>1</v>
      </c>
      <c r="I221" s="201"/>
      <c r="J221" s="202">
        <f t="shared" si="20"/>
        <v>0</v>
      </c>
      <c r="K221" s="203"/>
      <c r="L221" s="35"/>
      <c r="M221" s="204" t="s">
        <v>1</v>
      </c>
      <c r="N221" s="205" t="s">
        <v>43</v>
      </c>
      <c r="O221" s="67"/>
      <c r="P221" s="206">
        <f t="shared" si="21"/>
        <v>0</v>
      </c>
      <c r="Q221" s="206">
        <v>0</v>
      </c>
      <c r="R221" s="206">
        <f t="shared" si="22"/>
        <v>0</v>
      </c>
      <c r="S221" s="206">
        <v>0</v>
      </c>
      <c r="T221" s="206">
        <f t="shared" si="23"/>
        <v>0</v>
      </c>
      <c r="U221" s="207" t="s">
        <v>1</v>
      </c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208" t="s">
        <v>139</v>
      </c>
      <c r="AT221" s="208" t="s">
        <v>141</v>
      </c>
      <c r="AU221" s="208" t="s">
        <v>85</v>
      </c>
      <c r="AY221" s="13" t="s">
        <v>140</v>
      </c>
      <c r="BE221" s="209">
        <f t="shared" si="24"/>
        <v>0</v>
      </c>
      <c r="BF221" s="209">
        <f t="shared" si="25"/>
        <v>0</v>
      </c>
      <c r="BG221" s="209">
        <f t="shared" si="26"/>
        <v>0</v>
      </c>
      <c r="BH221" s="209">
        <f t="shared" si="27"/>
        <v>0</v>
      </c>
      <c r="BI221" s="209">
        <f t="shared" si="28"/>
        <v>0</v>
      </c>
      <c r="BJ221" s="13" t="s">
        <v>85</v>
      </c>
      <c r="BK221" s="209">
        <f t="shared" si="29"/>
        <v>0</v>
      </c>
      <c r="BL221" s="13" t="s">
        <v>139</v>
      </c>
      <c r="BM221" s="208" t="s">
        <v>794</v>
      </c>
    </row>
    <row r="222" spans="1:65" s="2" customFormat="1" ht="44.25" customHeight="1">
      <c r="A222" s="30"/>
      <c r="B222" s="31"/>
      <c r="C222" s="196" t="s">
        <v>795</v>
      </c>
      <c r="D222" s="196" t="s">
        <v>141</v>
      </c>
      <c r="E222" s="197" t="s">
        <v>796</v>
      </c>
      <c r="F222" s="198" t="s">
        <v>797</v>
      </c>
      <c r="G222" s="199" t="s">
        <v>152</v>
      </c>
      <c r="H222" s="200">
        <v>1</v>
      </c>
      <c r="I222" s="201"/>
      <c r="J222" s="202">
        <f t="shared" si="20"/>
        <v>0</v>
      </c>
      <c r="K222" s="203"/>
      <c r="L222" s="35"/>
      <c r="M222" s="204" t="s">
        <v>1</v>
      </c>
      <c r="N222" s="205" t="s">
        <v>43</v>
      </c>
      <c r="O222" s="67"/>
      <c r="P222" s="206">
        <f t="shared" si="21"/>
        <v>0</v>
      </c>
      <c r="Q222" s="206">
        <v>0</v>
      </c>
      <c r="R222" s="206">
        <f t="shared" si="22"/>
        <v>0</v>
      </c>
      <c r="S222" s="206">
        <v>0</v>
      </c>
      <c r="T222" s="206">
        <f t="shared" si="23"/>
        <v>0</v>
      </c>
      <c r="U222" s="207" t="s">
        <v>1</v>
      </c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208" t="s">
        <v>139</v>
      </c>
      <c r="AT222" s="208" t="s">
        <v>141</v>
      </c>
      <c r="AU222" s="208" t="s">
        <v>85</v>
      </c>
      <c r="AY222" s="13" t="s">
        <v>140</v>
      </c>
      <c r="BE222" s="209">
        <f t="shared" si="24"/>
        <v>0</v>
      </c>
      <c r="BF222" s="209">
        <f t="shared" si="25"/>
        <v>0</v>
      </c>
      <c r="BG222" s="209">
        <f t="shared" si="26"/>
        <v>0</v>
      </c>
      <c r="BH222" s="209">
        <f t="shared" si="27"/>
        <v>0</v>
      </c>
      <c r="BI222" s="209">
        <f t="shared" si="28"/>
        <v>0</v>
      </c>
      <c r="BJ222" s="13" t="s">
        <v>85</v>
      </c>
      <c r="BK222" s="209">
        <f t="shared" si="29"/>
        <v>0</v>
      </c>
      <c r="BL222" s="13" t="s">
        <v>139</v>
      </c>
      <c r="BM222" s="208" t="s">
        <v>798</v>
      </c>
    </row>
    <row r="223" spans="1:65" s="2" customFormat="1" ht="44.25" customHeight="1">
      <c r="A223" s="30"/>
      <c r="B223" s="31"/>
      <c r="C223" s="196" t="s">
        <v>314</v>
      </c>
      <c r="D223" s="196" t="s">
        <v>141</v>
      </c>
      <c r="E223" s="197" t="s">
        <v>799</v>
      </c>
      <c r="F223" s="198" t="s">
        <v>800</v>
      </c>
      <c r="G223" s="199" t="s">
        <v>152</v>
      </c>
      <c r="H223" s="200">
        <v>1</v>
      </c>
      <c r="I223" s="201"/>
      <c r="J223" s="202">
        <f t="shared" ref="J223:J254" si="30">ROUND(I223*H223,2)</f>
        <v>0</v>
      </c>
      <c r="K223" s="203"/>
      <c r="L223" s="35"/>
      <c r="M223" s="204" t="s">
        <v>1</v>
      </c>
      <c r="N223" s="205" t="s">
        <v>43</v>
      </c>
      <c r="O223" s="67"/>
      <c r="P223" s="206">
        <f t="shared" ref="P223:P254" si="31">O223*H223</f>
        <v>0</v>
      </c>
      <c r="Q223" s="206">
        <v>0</v>
      </c>
      <c r="R223" s="206">
        <f t="shared" ref="R223:R254" si="32">Q223*H223</f>
        <v>0</v>
      </c>
      <c r="S223" s="206">
        <v>0</v>
      </c>
      <c r="T223" s="206">
        <f t="shared" ref="T223:T254" si="33">S223*H223</f>
        <v>0</v>
      </c>
      <c r="U223" s="207" t="s">
        <v>1</v>
      </c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208" t="s">
        <v>139</v>
      </c>
      <c r="AT223" s="208" t="s">
        <v>141</v>
      </c>
      <c r="AU223" s="208" t="s">
        <v>85</v>
      </c>
      <c r="AY223" s="13" t="s">
        <v>140</v>
      </c>
      <c r="BE223" s="209">
        <f t="shared" si="24"/>
        <v>0</v>
      </c>
      <c r="BF223" s="209">
        <f t="shared" si="25"/>
        <v>0</v>
      </c>
      <c r="BG223" s="209">
        <f t="shared" si="26"/>
        <v>0</v>
      </c>
      <c r="BH223" s="209">
        <f t="shared" si="27"/>
        <v>0</v>
      </c>
      <c r="BI223" s="209">
        <f t="shared" si="28"/>
        <v>0</v>
      </c>
      <c r="BJ223" s="13" t="s">
        <v>85</v>
      </c>
      <c r="BK223" s="209">
        <f t="shared" si="29"/>
        <v>0</v>
      </c>
      <c r="BL223" s="13" t="s">
        <v>139</v>
      </c>
      <c r="BM223" s="208" t="s">
        <v>801</v>
      </c>
    </row>
    <row r="224" spans="1:65" s="2" customFormat="1" ht="44.25" customHeight="1">
      <c r="A224" s="30"/>
      <c r="B224" s="31"/>
      <c r="C224" s="196" t="s">
        <v>802</v>
      </c>
      <c r="D224" s="196" t="s">
        <v>141</v>
      </c>
      <c r="E224" s="197" t="s">
        <v>803</v>
      </c>
      <c r="F224" s="198" t="s">
        <v>804</v>
      </c>
      <c r="G224" s="199" t="s">
        <v>152</v>
      </c>
      <c r="H224" s="200">
        <v>1</v>
      </c>
      <c r="I224" s="201"/>
      <c r="J224" s="202">
        <f t="shared" si="30"/>
        <v>0</v>
      </c>
      <c r="K224" s="203"/>
      <c r="L224" s="35"/>
      <c r="M224" s="204" t="s">
        <v>1</v>
      </c>
      <c r="N224" s="205" t="s">
        <v>43</v>
      </c>
      <c r="O224" s="67"/>
      <c r="P224" s="206">
        <f t="shared" si="31"/>
        <v>0</v>
      </c>
      <c r="Q224" s="206">
        <v>0</v>
      </c>
      <c r="R224" s="206">
        <f t="shared" si="32"/>
        <v>0</v>
      </c>
      <c r="S224" s="206">
        <v>0</v>
      </c>
      <c r="T224" s="206">
        <f t="shared" si="33"/>
        <v>0</v>
      </c>
      <c r="U224" s="207" t="s">
        <v>1</v>
      </c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208" t="s">
        <v>139</v>
      </c>
      <c r="AT224" s="208" t="s">
        <v>141</v>
      </c>
      <c r="AU224" s="208" t="s">
        <v>85</v>
      </c>
      <c r="AY224" s="13" t="s">
        <v>140</v>
      </c>
      <c r="BE224" s="209">
        <f t="shared" si="24"/>
        <v>0</v>
      </c>
      <c r="BF224" s="209">
        <f t="shared" si="25"/>
        <v>0</v>
      </c>
      <c r="BG224" s="209">
        <f t="shared" si="26"/>
        <v>0</v>
      </c>
      <c r="BH224" s="209">
        <f t="shared" si="27"/>
        <v>0</v>
      </c>
      <c r="BI224" s="209">
        <f t="shared" si="28"/>
        <v>0</v>
      </c>
      <c r="BJ224" s="13" t="s">
        <v>85</v>
      </c>
      <c r="BK224" s="209">
        <f t="shared" si="29"/>
        <v>0</v>
      </c>
      <c r="BL224" s="13" t="s">
        <v>139</v>
      </c>
      <c r="BM224" s="208" t="s">
        <v>805</v>
      </c>
    </row>
    <row r="225" spans="1:65" s="2" customFormat="1" ht="44.25" customHeight="1">
      <c r="A225" s="30"/>
      <c r="B225" s="31"/>
      <c r="C225" s="196" t="s">
        <v>318</v>
      </c>
      <c r="D225" s="196" t="s">
        <v>141</v>
      </c>
      <c r="E225" s="197" t="s">
        <v>806</v>
      </c>
      <c r="F225" s="198" t="s">
        <v>807</v>
      </c>
      <c r="G225" s="199" t="s">
        <v>152</v>
      </c>
      <c r="H225" s="200">
        <v>1</v>
      </c>
      <c r="I225" s="201"/>
      <c r="J225" s="202">
        <f t="shared" si="30"/>
        <v>0</v>
      </c>
      <c r="K225" s="203"/>
      <c r="L225" s="35"/>
      <c r="M225" s="204" t="s">
        <v>1</v>
      </c>
      <c r="N225" s="205" t="s">
        <v>43</v>
      </c>
      <c r="O225" s="67"/>
      <c r="P225" s="206">
        <f t="shared" si="31"/>
        <v>0</v>
      </c>
      <c r="Q225" s="206">
        <v>0</v>
      </c>
      <c r="R225" s="206">
        <f t="shared" si="32"/>
        <v>0</v>
      </c>
      <c r="S225" s="206">
        <v>0</v>
      </c>
      <c r="T225" s="206">
        <f t="shared" si="33"/>
        <v>0</v>
      </c>
      <c r="U225" s="207" t="s">
        <v>1</v>
      </c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208" t="s">
        <v>139</v>
      </c>
      <c r="AT225" s="208" t="s">
        <v>141</v>
      </c>
      <c r="AU225" s="208" t="s">
        <v>85</v>
      </c>
      <c r="AY225" s="13" t="s">
        <v>140</v>
      </c>
      <c r="BE225" s="209">
        <f t="shared" si="24"/>
        <v>0</v>
      </c>
      <c r="BF225" s="209">
        <f t="shared" si="25"/>
        <v>0</v>
      </c>
      <c r="BG225" s="209">
        <f t="shared" si="26"/>
        <v>0</v>
      </c>
      <c r="BH225" s="209">
        <f t="shared" si="27"/>
        <v>0</v>
      </c>
      <c r="BI225" s="209">
        <f t="shared" si="28"/>
        <v>0</v>
      </c>
      <c r="BJ225" s="13" t="s">
        <v>85</v>
      </c>
      <c r="BK225" s="209">
        <f t="shared" si="29"/>
        <v>0</v>
      </c>
      <c r="BL225" s="13" t="s">
        <v>139</v>
      </c>
      <c r="BM225" s="208" t="s">
        <v>808</v>
      </c>
    </row>
    <row r="226" spans="1:65" s="2" customFormat="1" ht="33" customHeight="1">
      <c r="A226" s="30"/>
      <c r="B226" s="31"/>
      <c r="C226" s="196" t="s">
        <v>809</v>
      </c>
      <c r="D226" s="196" t="s">
        <v>141</v>
      </c>
      <c r="E226" s="197" t="s">
        <v>810</v>
      </c>
      <c r="F226" s="198" t="s">
        <v>811</v>
      </c>
      <c r="G226" s="199" t="s">
        <v>152</v>
      </c>
      <c r="H226" s="200">
        <v>1</v>
      </c>
      <c r="I226" s="201"/>
      <c r="J226" s="202">
        <f t="shared" si="30"/>
        <v>0</v>
      </c>
      <c r="K226" s="203"/>
      <c r="L226" s="35"/>
      <c r="M226" s="214" t="s">
        <v>1</v>
      </c>
      <c r="N226" s="215" t="s">
        <v>43</v>
      </c>
      <c r="O226" s="216"/>
      <c r="P226" s="217">
        <f t="shared" si="31"/>
        <v>0</v>
      </c>
      <c r="Q226" s="217">
        <v>0</v>
      </c>
      <c r="R226" s="217">
        <f t="shared" si="32"/>
        <v>0</v>
      </c>
      <c r="S226" s="217">
        <v>0</v>
      </c>
      <c r="T226" s="217">
        <f t="shared" si="33"/>
        <v>0</v>
      </c>
      <c r="U226" s="218" t="s">
        <v>1</v>
      </c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208" t="s">
        <v>139</v>
      </c>
      <c r="AT226" s="208" t="s">
        <v>141</v>
      </c>
      <c r="AU226" s="208" t="s">
        <v>85</v>
      </c>
      <c r="AY226" s="13" t="s">
        <v>140</v>
      </c>
      <c r="BE226" s="209">
        <f t="shared" si="24"/>
        <v>0</v>
      </c>
      <c r="BF226" s="209">
        <f t="shared" si="25"/>
        <v>0</v>
      </c>
      <c r="BG226" s="209">
        <f t="shared" si="26"/>
        <v>0</v>
      </c>
      <c r="BH226" s="209">
        <f t="shared" si="27"/>
        <v>0</v>
      </c>
      <c r="BI226" s="209">
        <f t="shared" si="28"/>
        <v>0</v>
      </c>
      <c r="BJ226" s="13" t="s">
        <v>85</v>
      </c>
      <c r="BK226" s="209">
        <f t="shared" si="29"/>
        <v>0</v>
      </c>
      <c r="BL226" s="13" t="s">
        <v>139</v>
      </c>
      <c r="BM226" s="208" t="s">
        <v>812</v>
      </c>
    </row>
    <row r="227" spans="1:65" s="2" customFormat="1" ht="6.95" customHeight="1">
      <c r="A227" s="30"/>
      <c r="B227" s="50"/>
      <c r="C227" s="51"/>
      <c r="D227" s="51"/>
      <c r="E227" s="51"/>
      <c r="F227" s="51"/>
      <c r="G227" s="51"/>
      <c r="H227" s="51"/>
      <c r="I227" s="154"/>
      <c r="J227" s="51"/>
      <c r="K227" s="51"/>
      <c r="L227" s="35"/>
      <c r="M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</row>
  </sheetData>
  <sheetProtection algorithmName="SHA-512" hashValue="v+Urlol+JEtqa3ew/1ngRds210u9asZpFQ/8ye8LH4S579TibAUCVEEwpT3w6WCESC42JjVmDHm1kKoiFTCk7w==" saltValue="bHQkOIoERZ2HxOCM4tGv24o2CFILe+OnnoPYto7Gnb9sRf8npJsZ/vdMLEaGXZEF1M4JFCMo/QiS7xV5t3DZ7Q==" spinCount="100000" sheet="1" objects="1" scenarios="1" formatColumns="0" formatRows="0" autoFilter="0"/>
  <autoFilter ref="C121:K226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1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3" t="s">
        <v>102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4"/>
      <c r="J3" s="113"/>
      <c r="K3" s="113"/>
      <c r="L3" s="16"/>
      <c r="AT3" s="13" t="s">
        <v>87</v>
      </c>
    </row>
    <row r="4" spans="1:46" s="1" customFormat="1" ht="24.95" customHeight="1">
      <c r="B4" s="16"/>
      <c r="D4" s="115" t="s">
        <v>110</v>
      </c>
      <c r="I4" s="111"/>
      <c r="L4" s="16"/>
      <c r="M4" s="116" t="s">
        <v>10</v>
      </c>
      <c r="AT4" s="13" t="s">
        <v>4</v>
      </c>
    </row>
    <row r="5" spans="1:46" s="1" customFormat="1" ht="6.95" customHeight="1">
      <c r="B5" s="16"/>
      <c r="I5" s="111"/>
      <c r="L5" s="16"/>
    </row>
    <row r="6" spans="1:46" s="1" customFormat="1" ht="12" customHeight="1">
      <c r="B6" s="16"/>
      <c r="D6" s="117" t="s">
        <v>16</v>
      </c>
      <c r="I6" s="111"/>
      <c r="L6" s="16"/>
    </row>
    <row r="7" spans="1:46" s="1" customFormat="1" ht="16.5" customHeight="1">
      <c r="B7" s="16"/>
      <c r="E7" s="264" t="str">
        <f>'Rekapitulace zakázky'!K6</f>
        <v>Pravidelná kontrola a čištění spalinových cest v obvodu OŘ Praha</v>
      </c>
      <c r="F7" s="265"/>
      <c r="G7" s="265"/>
      <c r="H7" s="265"/>
      <c r="I7" s="111"/>
      <c r="L7" s="16"/>
    </row>
    <row r="8" spans="1:46" s="1" customFormat="1" ht="12" customHeight="1">
      <c r="B8" s="16"/>
      <c r="D8" s="117" t="s">
        <v>111</v>
      </c>
      <c r="I8" s="111"/>
      <c r="L8" s="16"/>
    </row>
    <row r="9" spans="1:46" s="2" customFormat="1" ht="16.5" customHeight="1">
      <c r="A9" s="30"/>
      <c r="B9" s="35"/>
      <c r="C9" s="30"/>
      <c r="D9" s="30"/>
      <c r="E9" s="264" t="s">
        <v>594</v>
      </c>
      <c r="F9" s="266"/>
      <c r="G9" s="266"/>
      <c r="H9" s="266"/>
      <c r="I9" s="118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7" t="s">
        <v>113</v>
      </c>
      <c r="E10" s="30"/>
      <c r="F10" s="30"/>
      <c r="G10" s="30"/>
      <c r="H10" s="30"/>
      <c r="I10" s="118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67" t="s">
        <v>813</v>
      </c>
      <c r="F11" s="266"/>
      <c r="G11" s="266"/>
      <c r="H11" s="266"/>
      <c r="I11" s="118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18"/>
      <c r="J12" s="30"/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7" t="s">
        <v>18</v>
      </c>
      <c r="E13" s="30"/>
      <c r="F13" s="106" t="s">
        <v>1</v>
      </c>
      <c r="G13" s="30"/>
      <c r="H13" s="30"/>
      <c r="I13" s="119" t="s">
        <v>19</v>
      </c>
      <c r="J13" s="106" t="s">
        <v>1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7" t="s">
        <v>20</v>
      </c>
      <c r="E14" s="30"/>
      <c r="F14" s="106" t="s">
        <v>596</v>
      </c>
      <c r="G14" s="30"/>
      <c r="H14" s="30"/>
      <c r="I14" s="119" t="s">
        <v>22</v>
      </c>
      <c r="J14" s="120" t="str">
        <f>'Rekapitulace zakázky'!AN8</f>
        <v>13. 7. 2020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18"/>
      <c r="J15" s="30"/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7" t="s">
        <v>24</v>
      </c>
      <c r="E16" s="30"/>
      <c r="F16" s="30"/>
      <c r="G16" s="30"/>
      <c r="H16" s="30"/>
      <c r="I16" s="119" t="s">
        <v>25</v>
      </c>
      <c r="J16" s="106" t="str">
        <f>IF('Rekapitulace zakázky'!AN10="","",'Rekapitulace zakázky'!AN10)</f>
        <v>70994234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6" t="str">
        <f>IF('Rekapitulace zakázky'!E11="","",'Rekapitulace zakázky'!E11)</f>
        <v>Správa železnic, státní organizace</v>
      </c>
      <c r="F17" s="30"/>
      <c r="G17" s="30"/>
      <c r="H17" s="30"/>
      <c r="I17" s="119" t="s">
        <v>28</v>
      </c>
      <c r="J17" s="106" t="str">
        <f>IF('Rekapitulace zakázky'!AN11="","",'Rekapitulace zakázky'!AN11)</f>
        <v>CZ70994234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18"/>
      <c r="J18" s="30"/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7" t="s">
        <v>30</v>
      </c>
      <c r="E19" s="30"/>
      <c r="F19" s="30"/>
      <c r="G19" s="30"/>
      <c r="H19" s="30"/>
      <c r="I19" s="119" t="s">
        <v>25</v>
      </c>
      <c r="J19" s="26" t="str">
        <f>'Rekapitulace zakázky'!AN13</f>
        <v>Vyplň údaj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68" t="str">
        <f>'Rekapitulace zakázky'!E14</f>
        <v>Vyplň údaj</v>
      </c>
      <c r="F20" s="269"/>
      <c r="G20" s="269"/>
      <c r="H20" s="269"/>
      <c r="I20" s="119" t="s">
        <v>28</v>
      </c>
      <c r="J20" s="26" t="str">
        <f>'Rekapitulace zakázky'!AN14</f>
        <v>Vyplň údaj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18"/>
      <c r="J21" s="30"/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7" t="s">
        <v>32</v>
      </c>
      <c r="E22" s="30"/>
      <c r="F22" s="30"/>
      <c r="G22" s="30"/>
      <c r="H22" s="30"/>
      <c r="I22" s="119" t="s">
        <v>25</v>
      </c>
      <c r="J22" s="106" t="str">
        <f>IF('Rekapitulace zakázky'!AN16="","",'Rekapitulace zakázky'!AN16)</f>
        <v/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6" t="str">
        <f>IF('Rekapitulace zakázky'!E17="","",'Rekapitulace zakázky'!E17)</f>
        <v xml:space="preserve"> </v>
      </c>
      <c r="F23" s="30"/>
      <c r="G23" s="30"/>
      <c r="H23" s="30"/>
      <c r="I23" s="119" t="s">
        <v>28</v>
      </c>
      <c r="J23" s="106" t="str">
        <f>IF('Rekapitulace zakázky'!AN17="","",'Rekapitulace zakázky'!AN17)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18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7" t="s">
        <v>35</v>
      </c>
      <c r="E25" s="30"/>
      <c r="F25" s="30"/>
      <c r="G25" s="30"/>
      <c r="H25" s="30"/>
      <c r="I25" s="119" t="s">
        <v>25</v>
      </c>
      <c r="J25" s="106" t="str">
        <f>IF('Rekapitulace zakázky'!AN19="","",'Rekapitulace zakázky'!AN19)</f>
        <v/>
      </c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6" t="str">
        <f>IF('Rekapitulace zakázky'!E20="","",'Rekapitulace zakázky'!E20)</f>
        <v>L. Ulrich, DiS</v>
      </c>
      <c r="F26" s="30"/>
      <c r="G26" s="30"/>
      <c r="H26" s="30"/>
      <c r="I26" s="119" t="s">
        <v>28</v>
      </c>
      <c r="J26" s="106" t="str">
        <f>IF('Rekapitulace zakázky'!AN20="","",'Rekapitulace zakázky'!AN20)</f>
        <v/>
      </c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18"/>
      <c r="J27" s="30"/>
      <c r="K27" s="30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7" t="s">
        <v>37</v>
      </c>
      <c r="E28" s="30"/>
      <c r="F28" s="30"/>
      <c r="G28" s="30"/>
      <c r="H28" s="30"/>
      <c r="I28" s="118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1"/>
      <c r="B29" s="122"/>
      <c r="C29" s="121"/>
      <c r="D29" s="121"/>
      <c r="E29" s="270" t="s">
        <v>1</v>
      </c>
      <c r="F29" s="270"/>
      <c r="G29" s="270"/>
      <c r="H29" s="27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18"/>
      <c r="J30" s="30"/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5"/>
      <c r="E31" s="125"/>
      <c r="F31" s="125"/>
      <c r="G31" s="125"/>
      <c r="H31" s="125"/>
      <c r="I31" s="126"/>
      <c r="J31" s="125"/>
      <c r="K31" s="125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7" t="s">
        <v>38</v>
      </c>
      <c r="E32" s="30"/>
      <c r="F32" s="30"/>
      <c r="G32" s="30"/>
      <c r="H32" s="30"/>
      <c r="I32" s="118"/>
      <c r="J32" s="128">
        <f>ROUND(J122,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5"/>
      <c r="E33" s="125"/>
      <c r="F33" s="125"/>
      <c r="G33" s="125"/>
      <c r="H33" s="125"/>
      <c r="I33" s="126"/>
      <c r="J33" s="125"/>
      <c r="K33" s="125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9" t="s">
        <v>40</v>
      </c>
      <c r="G34" s="30"/>
      <c r="H34" s="30"/>
      <c r="I34" s="130" t="s">
        <v>39</v>
      </c>
      <c r="J34" s="129" t="s">
        <v>41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31" t="s">
        <v>42</v>
      </c>
      <c r="E35" s="117" t="s">
        <v>43</v>
      </c>
      <c r="F35" s="132">
        <f>ROUND((SUM(BE122:BE286)),  2)</f>
        <v>0</v>
      </c>
      <c r="G35" s="30"/>
      <c r="H35" s="30"/>
      <c r="I35" s="133">
        <v>0.21</v>
      </c>
      <c r="J35" s="132">
        <f>ROUND(((SUM(BE122:BE286))*I35),  2)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7" t="s">
        <v>44</v>
      </c>
      <c r="F36" s="132">
        <f>ROUND((SUM(BF122:BF286)),  2)</f>
        <v>0</v>
      </c>
      <c r="G36" s="30"/>
      <c r="H36" s="30"/>
      <c r="I36" s="133">
        <v>0.15</v>
      </c>
      <c r="J36" s="132">
        <f>ROUND(((SUM(BF122:BF286))*I36),  2)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7" t="s">
        <v>45</v>
      </c>
      <c r="F37" s="132">
        <f>ROUND((SUM(BG122:BG286)),  2)</f>
        <v>0</v>
      </c>
      <c r="G37" s="30"/>
      <c r="H37" s="30"/>
      <c r="I37" s="133">
        <v>0.21</v>
      </c>
      <c r="J37" s="132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7" t="s">
        <v>46</v>
      </c>
      <c r="F38" s="132">
        <f>ROUND((SUM(BH122:BH286)),  2)</f>
        <v>0</v>
      </c>
      <c r="G38" s="30"/>
      <c r="H38" s="30"/>
      <c r="I38" s="133">
        <v>0.15</v>
      </c>
      <c r="J38" s="132">
        <f>0</f>
        <v>0</v>
      </c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7" t="s">
        <v>47</v>
      </c>
      <c r="F39" s="132">
        <f>ROUND((SUM(BI122:BI286)),  2)</f>
        <v>0</v>
      </c>
      <c r="G39" s="30"/>
      <c r="H39" s="30"/>
      <c r="I39" s="133">
        <v>0</v>
      </c>
      <c r="J39" s="132">
        <f>0</f>
        <v>0</v>
      </c>
      <c r="K39" s="30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8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34"/>
      <c r="D41" s="135" t="s">
        <v>48</v>
      </c>
      <c r="E41" s="136"/>
      <c r="F41" s="136"/>
      <c r="G41" s="137" t="s">
        <v>49</v>
      </c>
      <c r="H41" s="138" t="s">
        <v>50</v>
      </c>
      <c r="I41" s="139"/>
      <c r="J41" s="140">
        <f>SUM(J32:J39)</f>
        <v>0</v>
      </c>
      <c r="K41" s="141"/>
      <c r="L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8"/>
      <c r="J42" s="30"/>
      <c r="K42" s="30"/>
      <c r="L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I43" s="111"/>
      <c r="L43" s="16"/>
    </row>
    <row r="44" spans="1:31" s="1" customFormat="1" ht="14.45" customHeight="1">
      <c r="B44" s="16"/>
      <c r="I44" s="111"/>
      <c r="L44" s="16"/>
    </row>
    <row r="45" spans="1:31" s="1" customFormat="1" ht="14.45" customHeight="1">
      <c r="B45" s="16"/>
      <c r="I45" s="111"/>
      <c r="L45" s="16"/>
    </row>
    <row r="46" spans="1:31" s="1" customFormat="1" ht="14.45" customHeight="1">
      <c r="B46" s="16"/>
      <c r="I46" s="111"/>
      <c r="L46" s="16"/>
    </row>
    <row r="47" spans="1:31" s="1" customFormat="1" ht="14.45" customHeight="1">
      <c r="B47" s="16"/>
      <c r="I47" s="111"/>
      <c r="L47" s="16"/>
    </row>
    <row r="48" spans="1:31" s="1" customFormat="1" ht="14.45" customHeight="1">
      <c r="B48" s="16"/>
      <c r="I48" s="111"/>
      <c r="L48" s="16"/>
    </row>
    <row r="49" spans="1:31" s="1" customFormat="1" ht="14.45" customHeight="1">
      <c r="B49" s="16"/>
      <c r="I49" s="111"/>
      <c r="L49" s="16"/>
    </row>
    <row r="50" spans="1:31" s="2" customFormat="1" ht="14.45" customHeight="1">
      <c r="B50" s="47"/>
      <c r="D50" s="142" t="s">
        <v>51</v>
      </c>
      <c r="E50" s="143"/>
      <c r="F50" s="143"/>
      <c r="G50" s="142" t="s">
        <v>52</v>
      </c>
      <c r="H50" s="143"/>
      <c r="I50" s="144"/>
      <c r="J50" s="143"/>
      <c r="K50" s="143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45" t="s">
        <v>53</v>
      </c>
      <c r="E61" s="146"/>
      <c r="F61" s="147" t="s">
        <v>54</v>
      </c>
      <c r="G61" s="145" t="s">
        <v>53</v>
      </c>
      <c r="H61" s="146"/>
      <c r="I61" s="148"/>
      <c r="J61" s="149" t="s">
        <v>54</v>
      </c>
      <c r="K61" s="14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42" t="s">
        <v>55</v>
      </c>
      <c r="E65" s="150"/>
      <c r="F65" s="150"/>
      <c r="G65" s="142" t="s">
        <v>56</v>
      </c>
      <c r="H65" s="150"/>
      <c r="I65" s="151"/>
      <c r="J65" s="150"/>
      <c r="K65" s="15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45" t="s">
        <v>53</v>
      </c>
      <c r="E76" s="146"/>
      <c r="F76" s="147" t="s">
        <v>54</v>
      </c>
      <c r="G76" s="145" t="s">
        <v>53</v>
      </c>
      <c r="H76" s="146"/>
      <c r="I76" s="148"/>
      <c r="J76" s="149" t="s">
        <v>54</v>
      </c>
      <c r="K76" s="14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2"/>
      <c r="C77" s="153"/>
      <c r="D77" s="153"/>
      <c r="E77" s="153"/>
      <c r="F77" s="153"/>
      <c r="G77" s="153"/>
      <c r="H77" s="153"/>
      <c r="I77" s="154"/>
      <c r="J77" s="153"/>
      <c r="K77" s="153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5"/>
      <c r="C81" s="156"/>
      <c r="D81" s="156"/>
      <c r="E81" s="156"/>
      <c r="F81" s="156"/>
      <c r="G81" s="156"/>
      <c r="H81" s="156"/>
      <c r="I81" s="157"/>
      <c r="J81" s="156"/>
      <c r="K81" s="156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116</v>
      </c>
      <c r="D82" s="32"/>
      <c r="E82" s="32"/>
      <c r="F82" s="32"/>
      <c r="G82" s="32"/>
      <c r="H82" s="32"/>
      <c r="I82" s="118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8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118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71" t="str">
        <f>E7</f>
        <v>Pravidelná kontrola a čištění spalinových cest v obvodu OŘ Praha</v>
      </c>
      <c r="F85" s="272"/>
      <c r="G85" s="272"/>
      <c r="H85" s="272"/>
      <c r="I85" s="118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7"/>
      <c r="C86" s="25" t="s">
        <v>111</v>
      </c>
      <c r="D86" s="18"/>
      <c r="E86" s="18"/>
      <c r="F86" s="18"/>
      <c r="G86" s="18"/>
      <c r="H86" s="18"/>
      <c r="I86" s="111"/>
      <c r="J86" s="18"/>
      <c r="K86" s="18"/>
      <c r="L86" s="16"/>
    </row>
    <row r="87" spans="1:31" s="2" customFormat="1" ht="16.5" customHeight="1">
      <c r="A87" s="30"/>
      <c r="B87" s="31"/>
      <c r="C87" s="32"/>
      <c r="D87" s="32"/>
      <c r="E87" s="271" t="s">
        <v>594</v>
      </c>
      <c r="F87" s="273"/>
      <c r="G87" s="273"/>
      <c r="H87" s="273"/>
      <c r="I87" s="118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113</v>
      </c>
      <c r="D88" s="32"/>
      <c r="E88" s="32"/>
      <c r="F88" s="32"/>
      <c r="G88" s="32"/>
      <c r="H88" s="32"/>
      <c r="I88" s="118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19" t="str">
        <f>E11</f>
        <v>002.2 - Byty</v>
      </c>
      <c r="F89" s="273"/>
      <c r="G89" s="273"/>
      <c r="H89" s="273"/>
      <c r="I89" s="118"/>
      <c r="J89" s="32"/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8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2"/>
      <c r="E91" s="32"/>
      <c r="F91" s="23" t="str">
        <f>F14</f>
        <v>Obvod provoz II - západ</v>
      </c>
      <c r="G91" s="32"/>
      <c r="H91" s="32"/>
      <c r="I91" s="119" t="s">
        <v>22</v>
      </c>
      <c r="J91" s="62" t="str">
        <f>IF(J14="","",J14)</f>
        <v>13. 7. 2020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18"/>
      <c r="J92" s="32"/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24</v>
      </c>
      <c r="D93" s="32"/>
      <c r="E93" s="32"/>
      <c r="F93" s="23" t="str">
        <f>E17</f>
        <v>Správa železnic, státní organizace</v>
      </c>
      <c r="G93" s="32"/>
      <c r="H93" s="32"/>
      <c r="I93" s="119" t="s">
        <v>32</v>
      </c>
      <c r="J93" s="28" t="str">
        <f>E23</f>
        <v xml:space="preserve"> </v>
      </c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30</v>
      </c>
      <c r="D94" s="32"/>
      <c r="E94" s="32"/>
      <c r="F94" s="23" t="str">
        <f>IF(E20="","",E20)</f>
        <v>Vyplň údaj</v>
      </c>
      <c r="G94" s="32"/>
      <c r="H94" s="32"/>
      <c r="I94" s="119" t="s">
        <v>35</v>
      </c>
      <c r="J94" s="28" t="str">
        <f>E26</f>
        <v>L. Ulrich, DiS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8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58" t="s">
        <v>117</v>
      </c>
      <c r="D96" s="159"/>
      <c r="E96" s="159"/>
      <c r="F96" s="159"/>
      <c r="G96" s="159"/>
      <c r="H96" s="159"/>
      <c r="I96" s="160"/>
      <c r="J96" s="161" t="s">
        <v>118</v>
      </c>
      <c r="K96" s="159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18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2" t="s">
        <v>119</v>
      </c>
      <c r="D98" s="32"/>
      <c r="E98" s="32"/>
      <c r="F98" s="32"/>
      <c r="G98" s="32"/>
      <c r="H98" s="32"/>
      <c r="I98" s="118"/>
      <c r="J98" s="80">
        <f>J122</f>
        <v>0</v>
      </c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120</v>
      </c>
    </row>
    <row r="99" spans="1:47" s="9" customFormat="1" ht="24.95" customHeight="1">
      <c r="B99" s="163"/>
      <c r="C99" s="164"/>
      <c r="D99" s="165" t="s">
        <v>121</v>
      </c>
      <c r="E99" s="166"/>
      <c r="F99" s="166"/>
      <c r="G99" s="166"/>
      <c r="H99" s="166"/>
      <c r="I99" s="167"/>
      <c r="J99" s="168">
        <f>J123</f>
        <v>0</v>
      </c>
      <c r="K99" s="164"/>
      <c r="L99" s="169"/>
    </row>
    <row r="100" spans="1:47" s="9" customFormat="1" ht="24.95" customHeight="1">
      <c r="B100" s="163"/>
      <c r="C100" s="164"/>
      <c r="D100" s="165" t="s">
        <v>122</v>
      </c>
      <c r="E100" s="166"/>
      <c r="F100" s="166"/>
      <c r="G100" s="166"/>
      <c r="H100" s="166"/>
      <c r="I100" s="167"/>
      <c r="J100" s="168">
        <f>J126</f>
        <v>0</v>
      </c>
      <c r="K100" s="164"/>
      <c r="L100" s="169"/>
    </row>
    <row r="101" spans="1:47" s="2" customFormat="1" ht="21.75" customHeight="1">
      <c r="A101" s="30"/>
      <c r="B101" s="31"/>
      <c r="C101" s="32"/>
      <c r="D101" s="32"/>
      <c r="E101" s="32"/>
      <c r="F101" s="32"/>
      <c r="G101" s="32"/>
      <c r="H101" s="32"/>
      <c r="I101" s="118"/>
      <c r="J101" s="32"/>
      <c r="K101" s="32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47" s="2" customFormat="1" ht="6.95" customHeight="1">
      <c r="A102" s="30"/>
      <c r="B102" s="50"/>
      <c r="C102" s="51"/>
      <c r="D102" s="51"/>
      <c r="E102" s="51"/>
      <c r="F102" s="51"/>
      <c r="G102" s="51"/>
      <c r="H102" s="51"/>
      <c r="I102" s="154"/>
      <c r="J102" s="51"/>
      <c r="K102" s="51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47" s="2" customFormat="1" ht="6.95" customHeight="1">
      <c r="A106" s="30"/>
      <c r="B106" s="52"/>
      <c r="C106" s="53"/>
      <c r="D106" s="53"/>
      <c r="E106" s="53"/>
      <c r="F106" s="53"/>
      <c r="G106" s="53"/>
      <c r="H106" s="53"/>
      <c r="I106" s="157"/>
      <c r="J106" s="53"/>
      <c r="K106" s="53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24.95" customHeight="1">
      <c r="A107" s="30"/>
      <c r="B107" s="31"/>
      <c r="C107" s="19" t="s">
        <v>123</v>
      </c>
      <c r="D107" s="32"/>
      <c r="E107" s="32"/>
      <c r="F107" s="32"/>
      <c r="G107" s="32"/>
      <c r="H107" s="32"/>
      <c r="I107" s="118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118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2" customHeight="1">
      <c r="A109" s="30"/>
      <c r="B109" s="31"/>
      <c r="C109" s="25" t="s">
        <v>16</v>
      </c>
      <c r="D109" s="32"/>
      <c r="E109" s="32"/>
      <c r="F109" s="32"/>
      <c r="G109" s="32"/>
      <c r="H109" s="32"/>
      <c r="I109" s="118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6.5" customHeight="1">
      <c r="A110" s="30"/>
      <c r="B110" s="31"/>
      <c r="C110" s="32"/>
      <c r="D110" s="32"/>
      <c r="E110" s="271" t="str">
        <f>E7</f>
        <v>Pravidelná kontrola a čištění spalinových cest v obvodu OŘ Praha</v>
      </c>
      <c r="F110" s="272"/>
      <c r="G110" s="272"/>
      <c r="H110" s="272"/>
      <c r="I110" s="118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12" customHeight="1">
      <c r="B111" s="17"/>
      <c r="C111" s="25" t="s">
        <v>111</v>
      </c>
      <c r="D111" s="18"/>
      <c r="E111" s="18"/>
      <c r="F111" s="18"/>
      <c r="G111" s="18"/>
      <c r="H111" s="18"/>
      <c r="I111" s="111"/>
      <c r="J111" s="18"/>
      <c r="K111" s="18"/>
      <c r="L111" s="16"/>
    </row>
    <row r="112" spans="1:47" s="2" customFormat="1" ht="16.5" customHeight="1">
      <c r="A112" s="30"/>
      <c r="B112" s="31"/>
      <c r="C112" s="32"/>
      <c r="D112" s="32"/>
      <c r="E112" s="271" t="s">
        <v>594</v>
      </c>
      <c r="F112" s="273"/>
      <c r="G112" s="273"/>
      <c r="H112" s="273"/>
      <c r="I112" s="118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113</v>
      </c>
      <c r="D113" s="32"/>
      <c r="E113" s="32"/>
      <c r="F113" s="32"/>
      <c r="G113" s="32"/>
      <c r="H113" s="32"/>
      <c r="I113" s="118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2"/>
      <c r="D114" s="32"/>
      <c r="E114" s="219" t="str">
        <f>E11</f>
        <v>002.2 - Byty</v>
      </c>
      <c r="F114" s="273"/>
      <c r="G114" s="273"/>
      <c r="H114" s="273"/>
      <c r="I114" s="118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118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20</v>
      </c>
      <c r="D116" s="32"/>
      <c r="E116" s="32"/>
      <c r="F116" s="23" t="str">
        <f>F14</f>
        <v>Obvod provoz II - západ</v>
      </c>
      <c r="G116" s="32"/>
      <c r="H116" s="32"/>
      <c r="I116" s="119" t="s">
        <v>22</v>
      </c>
      <c r="J116" s="62" t="str">
        <f>IF(J14="","",J14)</f>
        <v>13. 7. 2020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118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24</v>
      </c>
      <c r="D118" s="32"/>
      <c r="E118" s="32"/>
      <c r="F118" s="23" t="str">
        <f>E17</f>
        <v>Správa železnic, státní organizace</v>
      </c>
      <c r="G118" s="32"/>
      <c r="H118" s="32"/>
      <c r="I118" s="119" t="s">
        <v>32</v>
      </c>
      <c r="J118" s="28" t="str">
        <f>E23</f>
        <v xml:space="preserve"> 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30</v>
      </c>
      <c r="D119" s="32"/>
      <c r="E119" s="32"/>
      <c r="F119" s="23" t="str">
        <f>IF(E20="","",E20)</f>
        <v>Vyplň údaj</v>
      </c>
      <c r="G119" s="32"/>
      <c r="H119" s="32"/>
      <c r="I119" s="119" t="s">
        <v>35</v>
      </c>
      <c r="J119" s="28" t="str">
        <f>E26</f>
        <v>L. Ulrich, DiS</v>
      </c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2"/>
      <c r="D120" s="32"/>
      <c r="E120" s="32"/>
      <c r="F120" s="32"/>
      <c r="G120" s="32"/>
      <c r="H120" s="32"/>
      <c r="I120" s="118"/>
      <c r="J120" s="32"/>
      <c r="K120" s="32"/>
      <c r="L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0" customFormat="1" ht="29.25" customHeight="1">
      <c r="A121" s="170"/>
      <c r="B121" s="171"/>
      <c r="C121" s="172" t="s">
        <v>124</v>
      </c>
      <c r="D121" s="173" t="s">
        <v>63</v>
      </c>
      <c r="E121" s="173" t="s">
        <v>59</v>
      </c>
      <c r="F121" s="173" t="s">
        <v>60</v>
      </c>
      <c r="G121" s="173" t="s">
        <v>125</v>
      </c>
      <c r="H121" s="173" t="s">
        <v>126</v>
      </c>
      <c r="I121" s="174" t="s">
        <v>127</v>
      </c>
      <c r="J121" s="175" t="s">
        <v>118</v>
      </c>
      <c r="K121" s="176" t="s">
        <v>128</v>
      </c>
      <c r="L121" s="177"/>
      <c r="M121" s="71" t="s">
        <v>1</v>
      </c>
      <c r="N121" s="72" t="s">
        <v>42</v>
      </c>
      <c r="O121" s="72" t="s">
        <v>129</v>
      </c>
      <c r="P121" s="72" t="s">
        <v>130</v>
      </c>
      <c r="Q121" s="72" t="s">
        <v>131</v>
      </c>
      <c r="R121" s="72" t="s">
        <v>132</v>
      </c>
      <c r="S121" s="72" t="s">
        <v>133</v>
      </c>
      <c r="T121" s="72" t="s">
        <v>134</v>
      </c>
      <c r="U121" s="73" t="s">
        <v>135</v>
      </c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</row>
    <row r="122" spans="1:65" s="2" customFormat="1" ht="22.9" customHeight="1">
      <c r="A122" s="30"/>
      <c r="B122" s="31"/>
      <c r="C122" s="78" t="s">
        <v>136</v>
      </c>
      <c r="D122" s="32"/>
      <c r="E122" s="32"/>
      <c r="F122" s="32"/>
      <c r="G122" s="32"/>
      <c r="H122" s="32"/>
      <c r="I122" s="118"/>
      <c r="J122" s="178">
        <f>BK122</f>
        <v>0</v>
      </c>
      <c r="K122" s="32"/>
      <c r="L122" s="35"/>
      <c r="M122" s="74"/>
      <c r="N122" s="179"/>
      <c r="O122" s="75"/>
      <c r="P122" s="180">
        <f>P123+P126</f>
        <v>0</v>
      </c>
      <c r="Q122" s="75"/>
      <c r="R122" s="180">
        <f>R123+R126</f>
        <v>0</v>
      </c>
      <c r="S122" s="75"/>
      <c r="T122" s="180">
        <f>T123+T126</f>
        <v>0</v>
      </c>
      <c r="U122" s="76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77</v>
      </c>
      <c r="AU122" s="13" t="s">
        <v>120</v>
      </c>
      <c r="BK122" s="181">
        <f>BK123+BK126</f>
        <v>0</v>
      </c>
    </row>
    <row r="123" spans="1:65" s="11" customFormat="1" ht="25.9" customHeight="1">
      <c r="B123" s="182"/>
      <c r="C123" s="183"/>
      <c r="D123" s="184" t="s">
        <v>77</v>
      </c>
      <c r="E123" s="185" t="s">
        <v>137</v>
      </c>
      <c r="F123" s="185" t="s">
        <v>138</v>
      </c>
      <c r="G123" s="183"/>
      <c r="H123" s="183"/>
      <c r="I123" s="186"/>
      <c r="J123" s="187">
        <f>BK123</f>
        <v>0</v>
      </c>
      <c r="K123" s="183"/>
      <c r="L123" s="188"/>
      <c r="M123" s="189"/>
      <c r="N123" s="190"/>
      <c r="O123" s="190"/>
      <c r="P123" s="191">
        <f>SUM(P124:P125)</f>
        <v>0</v>
      </c>
      <c r="Q123" s="190"/>
      <c r="R123" s="191">
        <f>SUM(R124:R125)</f>
        <v>0</v>
      </c>
      <c r="S123" s="190"/>
      <c r="T123" s="191">
        <f>SUM(T124:T125)</f>
        <v>0</v>
      </c>
      <c r="U123" s="192"/>
      <c r="AR123" s="193" t="s">
        <v>139</v>
      </c>
      <c r="AT123" s="194" t="s">
        <v>77</v>
      </c>
      <c r="AU123" s="194" t="s">
        <v>78</v>
      </c>
      <c r="AY123" s="193" t="s">
        <v>140</v>
      </c>
      <c r="BK123" s="195">
        <f>SUM(BK124:BK125)</f>
        <v>0</v>
      </c>
    </row>
    <row r="124" spans="1:65" s="2" customFormat="1" ht="16.5" customHeight="1">
      <c r="A124" s="30"/>
      <c r="B124" s="31"/>
      <c r="C124" s="196" t="s">
        <v>85</v>
      </c>
      <c r="D124" s="196" t="s">
        <v>141</v>
      </c>
      <c r="E124" s="197" t="s">
        <v>142</v>
      </c>
      <c r="F124" s="198" t="s">
        <v>138</v>
      </c>
      <c r="G124" s="199" t="s">
        <v>1</v>
      </c>
      <c r="H124" s="200">
        <v>0</v>
      </c>
      <c r="I124" s="201"/>
      <c r="J124" s="202">
        <f>ROUND(I124*H124,2)</f>
        <v>0</v>
      </c>
      <c r="K124" s="203"/>
      <c r="L124" s="35"/>
      <c r="M124" s="204" t="s">
        <v>1</v>
      </c>
      <c r="N124" s="205" t="s">
        <v>43</v>
      </c>
      <c r="O124" s="67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6">
        <f>S124*H124</f>
        <v>0</v>
      </c>
      <c r="U124" s="207" t="s">
        <v>1</v>
      </c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208" t="s">
        <v>143</v>
      </c>
      <c r="AT124" s="208" t="s">
        <v>141</v>
      </c>
      <c r="AU124" s="208" t="s">
        <v>85</v>
      </c>
      <c r="AY124" s="13" t="s">
        <v>140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3" t="s">
        <v>85</v>
      </c>
      <c r="BK124" s="209">
        <f>ROUND(I124*H124,2)</f>
        <v>0</v>
      </c>
      <c r="BL124" s="13" t="s">
        <v>143</v>
      </c>
      <c r="BM124" s="208" t="s">
        <v>814</v>
      </c>
    </row>
    <row r="125" spans="1:65" s="2" customFormat="1" ht="136.5">
      <c r="A125" s="30"/>
      <c r="B125" s="31"/>
      <c r="C125" s="32"/>
      <c r="D125" s="210" t="s">
        <v>145</v>
      </c>
      <c r="E125" s="32"/>
      <c r="F125" s="211" t="s">
        <v>146</v>
      </c>
      <c r="G125" s="32"/>
      <c r="H125" s="32"/>
      <c r="I125" s="118"/>
      <c r="J125" s="32"/>
      <c r="K125" s="32"/>
      <c r="L125" s="35"/>
      <c r="M125" s="212"/>
      <c r="N125" s="213"/>
      <c r="O125" s="67"/>
      <c r="P125" s="67"/>
      <c r="Q125" s="67"/>
      <c r="R125" s="67"/>
      <c r="S125" s="67"/>
      <c r="T125" s="67"/>
      <c r="U125" s="68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145</v>
      </c>
      <c r="AU125" s="13" t="s">
        <v>85</v>
      </c>
    </row>
    <row r="126" spans="1:65" s="11" customFormat="1" ht="25.9" customHeight="1">
      <c r="B126" s="182"/>
      <c r="C126" s="183"/>
      <c r="D126" s="184" t="s">
        <v>77</v>
      </c>
      <c r="E126" s="185" t="s">
        <v>147</v>
      </c>
      <c r="F126" s="185" t="s">
        <v>148</v>
      </c>
      <c r="G126" s="183"/>
      <c r="H126" s="183"/>
      <c r="I126" s="186"/>
      <c r="J126" s="187">
        <f>BK126</f>
        <v>0</v>
      </c>
      <c r="K126" s="183"/>
      <c r="L126" s="188"/>
      <c r="M126" s="189"/>
      <c r="N126" s="190"/>
      <c r="O126" s="190"/>
      <c r="P126" s="191">
        <f>SUM(P127:P286)</f>
        <v>0</v>
      </c>
      <c r="Q126" s="190"/>
      <c r="R126" s="191">
        <f>SUM(R127:R286)</f>
        <v>0</v>
      </c>
      <c r="S126" s="190"/>
      <c r="T126" s="191">
        <f>SUM(T127:T286)</f>
        <v>0</v>
      </c>
      <c r="U126" s="192"/>
      <c r="AR126" s="193" t="s">
        <v>149</v>
      </c>
      <c r="AT126" s="194" t="s">
        <v>77</v>
      </c>
      <c r="AU126" s="194" t="s">
        <v>78</v>
      </c>
      <c r="AY126" s="193" t="s">
        <v>140</v>
      </c>
      <c r="BK126" s="195">
        <f>SUM(BK127:BK286)</f>
        <v>0</v>
      </c>
    </row>
    <row r="127" spans="1:65" s="2" customFormat="1" ht="44.25" customHeight="1">
      <c r="A127" s="30"/>
      <c r="B127" s="31"/>
      <c r="C127" s="196" t="s">
        <v>87</v>
      </c>
      <c r="D127" s="196" t="s">
        <v>141</v>
      </c>
      <c r="E127" s="197" t="s">
        <v>815</v>
      </c>
      <c r="F127" s="198" t="s">
        <v>816</v>
      </c>
      <c r="G127" s="199" t="s">
        <v>152</v>
      </c>
      <c r="H127" s="200">
        <v>1</v>
      </c>
      <c r="I127" s="201"/>
      <c r="J127" s="202">
        <f t="shared" ref="J127:J158" si="0">ROUND(I127*H127,2)</f>
        <v>0</v>
      </c>
      <c r="K127" s="203"/>
      <c r="L127" s="35"/>
      <c r="M127" s="204" t="s">
        <v>1</v>
      </c>
      <c r="N127" s="205" t="s">
        <v>43</v>
      </c>
      <c r="O127" s="67"/>
      <c r="P127" s="206">
        <f t="shared" ref="P127:P158" si="1">O127*H127</f>
        <v>0</v>
      </c>
      <c r="Q127" s="206">
        <v>0</v>
      </c>
      <c r="R127" s="206">
        <f t="shared" ref="R127:R158" si="2">Q127*H127</f>
        <v>0</v>
      </c>
      <c r="S127" s="206">
        <v>0</v>
      </c>
      <c r="T127" s="206">
        <f t="shared" ref="T127:T158" si="3">S127*H127</f>
        <v>0</v>
      </c>
      <c r="U127" s="207" t="s">
        <v>1</v>
      </c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139</v>
      </c>
      <c r="AT127" s="208" t="s">
        <v>141</v>
      </c>
      <c r="AU127" s="208" t="s">
        <v>85</v>
      </c>
      <c r="AY127" s="13" t="s">
        <v>140</v>
      </c>
      <c r="BE127" s="209">
        <f t="shared" ref="BE127:BE158" si="4">IF(N127="základní",J127,0)</f>
        <v>0</v>
      </c>
      <c r="BF127" s="209">
        <f t="shared" ref="BF127:BF158" si="5">IF(N127="snížená",J127,0)</f>
        <v>0</v>
      </c>
      <c r="BG127" s="209">
        <f t="shared" ref="BG127:BG158" si="6">IF(N127="zákl. přenesená",J127,0)</f>
        <v>0</v>
      </c>
      <c r="BH127" s="209">
        <f t="shared" ref="BH127:BH158" si="7">IF(N127="sníž. přenesená",J127,0)</f>
        <v>0</v>
      </c>
      <c r="BI127" s="209">
        <f t="shared" ref="BI127:BI158" si="8">IF(N127="nulová",J127,0)</f>
        <v>0</v>
      </c>
      <c r="BJ127" s="13" t="s">
        <v>85</v>
      </c>
      <c r="BK127" s="209">
        <f t="shared" ref="BK127:BK158" si="9">ROUND(I127*H127,2)</f>
        <v>0</v>
      </c>
      <c r="BL127" s="13" t="s">
        <v>139</v>
      </c>
      <c r="BM127" s="208" t="s">
        <v>87</v>
      </c>
    </row>
    <row r="128" spans="1:65" s="2" customFormat="1" ht="44.25" customHeight="1">
      <c r="A128" s="30"/>
      <c r="B128" s="31"/>
      <c r="C128" s="196" t="s">
        <v>149</v>
      </c>
      <c r="D128" s="196" t="s">
        <v>141</v>
      </c>
      <c r="E128" s="197" t="s">
        <v>817</v>
      </c>
      <c r="F128" s="198" t="s">
        <v>818</v>
      </c>
      <c r="G128" s="199" t="s">
        <v>152</v>
      </c>
      <c r="H128" s="200">
        <v>1</v>
      </c>
      <c r="I128" s="201"/>
      <c r="J128" s="202">
        <f t="shared" si="0"/>
        <v>0</v>
      </c>
      <c r="K128" s="203"/>
      <c r="L128" s="35"/>
      <c r="M128" s="204" t="s">
        <v>1</v>
      </c>
      <c r="N128" s="205" t="s">
        <v>43</v>
      </c>
      <c r="O128" s="67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6">
        <f t="shared" si="3"/>
        <v>0</v>
      </c>
      <c r="U128" s="207" t="s">
        <v>1</v>
      </c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139</v>
      </c>
      <c r="AT128" s="208" t="s">
        <v>141</v>
      </c>
      <c r="AU128" s="208" t="s">
        <v>85</v>
      </c>
      <c r="AY128" s="13" t="s">
        <v>140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85</v>
      </c>
      <c r="BK128" s="209">
        <f t="shared" si="9"/>
        <v>0</v>
      </c>
      <c r="BL128" s="13" t="s">
        <v>139</v>
      </c>
      <c r="BM128" s="208" t="s">
        <v>139</v>
      </c>
    </row>
    <row r="129" spans="1:65" s="2" customFormat="1" ht="44.25" customHeight="1">
      <c r="A129" s="30"/>
      <c r="B129" s="31"/>
      <c r="C129" s="196" t="s">
        <v>139</v>
      </c>
      <c r="D129" s="196" t="s">
        <v>141</v>
      </c>
      <c r="E129" s="197" t="s">
        <v>819</v>
      </c>
      <c r="F129" s="198" t="s">
        <v>820</v>
      </c>
      <c r="G129" s="199" t="s">
        <v>152</v>
      </c>
      <c r="H129" s="200">
        <v>1</v>
      </c>
      <c r="I129" s="201"/>
      <c r="J129" s="202">
        <f t="shared" si="0"/>
        <v>0</v>
      </c>
      <c r="K129" s="203"/>
      <c r="L129" s="35"/>
      <c r="M129" s="204" t="s">
        <v>1</v>
      </c>
      <c r="N129" s="205" t="s">
        <v>43</v>
      </c>
      <c r="O129" s="67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6">
        <f t="shared" si="3"/>
        <v>0</v>
      </c>
      <c r="U129" s="207" t="s">
        <v>1</v>
      </c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139</v>
      </c>
      <c r="AT129" s="208" t="s">
        <v>141</v>
      </c>
      <c r="AU129" s="208" t="s">
        <v>85</v>
      </c>
      <c r="AY129" s="13" t="s">
        <v>140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85</v>
      </c>
      <c r="BK129" s="209">
        <f t="shared" si="9"/>
        <v>0</v>
      </c>
      <c r="BL129" s="13" t="s">
        <v>139</v>
      </c>
      <c r="BM129" s="208" t="s">
        <v>157</v>
      </c>
    </row>
    <row r="130" spans="1:65" s="2" customFormat="1" ht="44.25" customHeight="1">
      <c r="A130" s="30"/>
      <c r="B130" s="31"/>
      <c r="C130" s="196" t="s">
        <v>158</v>
      </c>
      <c r="D130" s="196" t="s">
        <v>141</v>
      </c>
      <c r="E130" s="197" t="s">
        <v>821</v>
      </c>
      <c r="F130" s="198" t="s">
        <v>822</v>
      </c>
      <c r="G130" s="199" t="s">
        <v>152</v>
      </c>
      <c r="H130" s="200">
        <v>1</v>
      </c>
      <c r="I130" s="201"/>
      <c r="J130" s="202">
        <f t="shared" si="0"/>
        <v>0</v>
      </c>
      <c r="K130" s="203"/>
      <c r="L130" s="35"/>
      <c r="M130" s="204" t="s">
        <v>1</v>
      </c>
      <c r="N130" s="205" t="s">
        <v>43</v>
      </c>
      <c r="O130" s="67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6">
        <f t="shared" si="3"/>
        <v>0</v>
      </c>
      <c r="U130" s="207" t="s">
        <v>1</v>
      </c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139</v>
      </c>
      <c r="AT130" s="208" t="s">
        <v>141</v>
      </c>
      <c r="AU130" s="208" t="s">
        <v>85</v>
      </c>
      <c r="AY130" s="13" t="s">
        <v>140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85</v>
      </c>
      <c r="BK130" s="209">
        <f t="shared" si="9"/>
        <v>0</v>
      </c>
      <c r="BL130" s="13" t="s">
        <v>139</v>
      </c>
      <c r="BM130" s="208" t="s">
        <v>161</v>
      </c>
    </row>
    <row r="131" spans="1:65" s="2" customFormat="1" ht="44.25" customHeight="1">
      <c r="A131" s="30"/>
      <c r="B131" s="31"/>
      <c r="C131" s="196" t="s">
        <v>157</v>
      </c>
      <c r="D131" s="196" t="s">
        <v>141</v>
      </c>
      <c r="E131" s="197" t="s">
        <v>823</v>
      </c>
      <c r="F131" s="198" t="s">
        <v>824</v>
      </c>
      <c r="G131" s="199" t="s">
        <v>152</v>
      </c>
      <c r="H131" s="200">
        <v>1</v>
      </c>
      <c r="I131" s="201"/>
      <c r="J131" s="202">
        <f t="shared" si="0"/>
        <v>0</v>
      </c>
      <c r="K131" s="203"/>
      <c r="L131" s="35"/>
      <c r="M131" s="204" t="s">
        <v>1</v>
      </c>
      <c r="N131" s="205" t="s">
        <v>43</v>
      </c>
      <c r="O131" s="67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6">
        <f t="shared" si="3"/>
        <v>0</v>
      </c>
      <c r="U131" s="207" t="s">
        <v>1</v>
      </c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139</v>
      </c>
      <c r="AT131" s="208" t="s">
        <v>141</v>
      </c>
      <c r="AU131" s="208" t="s">
        <v>85</v>
      </c>
      <c r="AY131" s="13" t="s">
        <v>140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85</v>
      </c>
      <c r="BK131" s="209">
        <f t="shared" si="9"/>
        <v>0</v>
      </c>
      <c r="BL131" s="13" t="s">
        <v>139</v>
      </c>
      <c r="BM131" s="208" t="s">
        <v>164</v>
      </c>
    </row>
    <row r="132" spans="1:65" s="2" customFormat="1" ht="44.25" customHeight="1">
      <c r="A132" s="30"/>
      <c r="B132" s="31"/>
      <c r="C132" s="196" t="s">
        <v>165</v>
      </c>
      <c r="D132" s="196" t="s">
        <v>141</v>
      </c>
      <c r="E132" s="197" t="s">
        <v>825</v>
      </c>
      <c r="F132" s="198" t="s">
        <v>826</v>
      </c>
      <c r="G132" s="199" t="s">
        <v>152</v>
      </c>
      <c r="H132" s="200">
        <v>1</v>
      </c>
      <c r="I132" s="201"/>
      <c r="J132" s="202">
        <f t="shared" si="0"/>
        <v>0</v>
      </c>
      <c r="K132" s="203"/>
      <c r="L132" s="35"/>
      <c r="M132" s="204" t="s">
        <v>1</v>
      </c>
      <c r="N132" s="205" t="s">
        <v>43</v>
      </c>
      <c r="O132" s="67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6">
        <f t="shared" si="3"/>
        <v>0</v>
      </c>
      <c r="U132" s="207" t="s">
        <v>1</v>
      </c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139</v>
      </c>
      <c r="AT132" s="208" t="s">
        <v>141</v>
      </c>
      <c r="AU132" s="208" t="s">
        <v>85</v>
      </c>
      <c r="AY132" s="13" t="s">
        <v>140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85</v>
      </c>
      <c r="BK132" s="209">
        <f t="shared" si="9"/>
        <v>0</v>
      </c>
      <c r="BL132" s="13" t="s">
        <v>139</v>
      </c>
      <c r="BM132" s="208" t="s">
        <v>168</v>
      </c>
    </row>
    <row r="133" spans="1:65" s="2" customFormat="1" ht="44.25" customHeight="1">
      <c r="A133" s="30"/>
      <c r="B133" s="31"/>
      <c r="C133" s="196" t="s">
        <v>161</v>
      </c>
      <c r="D133" s="196" t="s">
        <v>141</v>
      </c>
      <c r="E133" s="197" t="s">
        <v>827</v>
      </c>
      <c r="F133" s="198" t="s">
        <v>828</v>
      </c>
      <c r="G133" s="199" t="s">
        <v>152</v>
      </c>
      <c r="H133" s="200">
        <v>1</v>
      </c>
      <c r="I133" s="201"/>
      <c r="J133" s="202">
        <f t="shared" si="0"/>
        <v>0</v>
      </c>
      <c r="K133" s="203"/>
      <c r="L133" s="35"/>
      <c r="M133" s="204" t="s">
        <v>1</v>
      </c>
      <c r="N133" s="205" t="s">
        <v>43</v>
      </c>
      <c r="O133" s="67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6">
        <f t="shared" si="3"/>
        <v>0</v>
      </c>
      <c r="U133" s="207" t="s">
        <v>1</v>
      </c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139</v>
      </c>
      <c r="AT133" s="208" t="s">
        <v>141</v>
      </c>
      <c r="AU133" s="208" t="s">
        <v>85</v>
      </c>
      <c r="AY133" s="13" t="s">
        <v>140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85</v>
      </c>
      <c r="BK133" s="209">
        <f t="shared" si="9"/>
        <v>0</v>
      </c>
      <c r="BL133" s="13" t="s">
        <v>139</v>
      </c>
      <c r="BM133" s="208" t="s">
        <v>171</v>
      </c>
    </row>
    <row r="134" spans="1:65" s="2" customFormat="1" ht="44.25" customHeight="1">
      <c r="A134" s="30"/>
      <c r="B134" s="31"/>
      <c r="C134" s="196" t="s">
        <v>172</v>
      </c>
      <c r="D134" s="196" t="s">
        <v>141</v>
      </c>
      <c r="E134" s="197" t="s">
        <v>829</v>
      </c>
      <c r="F134" s="198" t="s">
        <v>830</v>
      </c>
      <c r="G134" s="199" t="s">
        <v>152</v>
      </c>
      <c r="H134" s="200">
        <v>1</v>
      </c>
      <c r="I134" s="201"/>
      <c r="J134" s="202">
        <f t="shared" si="0"/>
        <v>0</v>
      </c>
      <c r="K134" s="203"/>
      <c r="L134" s="35"/>
      <c r="M134" s="204" t="s">
        <v>1</v>
      </c>
      <c r="N134" s="205" t="s">
        <v>43</v>
      </c>
      <c r="O134" s="67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6">
        <f t="shared" si="3"/>
        <v>0</v>
      </c>
      <c r="U134" s="207" t="s">
        <v>1</v>
      </c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139</v>
      </c>
      <c r="AT134" s="208" t="s">
        <v>141</v>
      </c>
      <c r="AU134" s="208" t="s">
        <v>85</v>
      </c>
      <c r="AY134" s="13" t="s">
        <v>140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85</v>
      </c>
      <c r="BK134" s="209">
        <f t="shared" si="9"/>
        <v>0</v>
      </c>
      <c r="BL134" s="13" t="s">
        <v>139</v>
      </c>
      <c r="BM134" s="208" t="s">
        <v>175</v>
      </c>
    </row>
    <row r="135" spans="1:65" s="2" customFormat="1" ht="44.25" customHeight="1">
      <c r="A135" s="30"/>
      <c r="B135" s="31"/>
      <c r="C135" s="196" t="s">
        <v>164</v>
      </c>
      <c r="D135" s="196" t="s">
        <v>141</v>
      </c>
      <c r="E135" s="197" t="s">
        <v>831</v>
      </c>
      <c r="F135" s="198" t="s">
        <v>832</v>
      </c>
      <c r="G135" s="199" t="s">
        <v>152</v>
      </c>
      <c r="H135" s="200">
        <v>2</v>
      </c>
      <c r="I135" s="201"/>
      <c r="J135" s="202">
        <f t="shared" si="0"/>
        <v>0</v>
      </c>
      <c r="K135" s="203"/>
      <c r="L135" s="35"/>
      <c r="M135" s="204" t="s">
        <v>1</v>
      </c>
      <c r="N135" s="205" t="s">
        <v>43</v>
      </c>
      <c r="O135" s="67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6">
        <f t="shared" si="3"/>
        <v>0</v>
      </c>
      <c r="U135" s="207" t="s">
        <v>1</v>
      </c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139</v>
      </c>
      <c r="AT135" s="208" t="s">
        <v>141</v>
      </c>
      <c r="AU135" s="208" t="s">
        <v>85</v>
      </c>
      <c r="AY135" s="13" t="s">
        <v>140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3" t="s">
        <v>85</v>
      </c>
      <c r="BK135" s="209">
        <f t="shared" si="9"/>
        <v>0</v>
      </c>
      <c r="BL135" s="13" t="s">
        <v>139</v>
      </c>
      <c r="BM135" s="208" t="s">
        <v>178</v>
      </c>
    </row>
    <row r="136" spans="1:65" s="2" customFormat="1" ht="44.25" customHeight="1">
      <c r="A136" s="30"/>
      <c r="B136" s="31"/>
      <c r="C136" s="196" t="s">
        <v>179</v>
      </c>
      <c r="D136" s="196" t="s">
        <v>141</v>
      </c>
      <c r="E136" s="197" t="s">
        <v>833</v>
      </c>
      <c r="F136" s="198" t="s">
        <v>834</v>
      </c>
      <c r="G136" s="199" t="s">
        <v>152</v>
      </c>
      <c r="H136" s="200">
        <v>2</v>
      </c>
      <c r="I136" s="201"/>
      <c r="J136" s="202">
        <f t="shared" si="0"/>
        <v>0</v>
      </c>
      <c r="K136" s="203"/>
      <c r="L136" s="35"/>
      <c r="M136" s="204" t="s">
        <v>1</v>
      </c>
      <c r="N136" s="205" t="s">
        <v>43</v>
      </c>
      <c r="O136" s="67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6">
        <f t="shared" si="3"/>
        <v>0</v>
      </c>
      <c r="U136" s="207" t="s">
        <v>1</v>
      </c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139</v>
      </c>
      <c r="AT136" s="208" t="s">
        <v>141</v>
      </c>
      <c r="AU136" s="208" t="s">
        <v>85</v>
      </c>
      <c r="AY136" s="13" t="s">
        <v>140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3" t="s">
        <v>85</v>
      </c>
      <c r="BK136" s="209">
        <f t="shared" si="9"/>
        <v>0</v>
      </c>
      <c r="BL136" s="13" t="s">
        <v>139</v>
      </c>
      <c r="BM136" s="208" t="s">
        <v>182</v>
      </c>
    </row>
    <row r="137" spans="1:65" s="2" customFormat="1" ht="44.25" customHeight="1">
      <c r="A137" s="30"/>
      <c r="B137" s="31"/>
      <c r="C137" s="196" t="s">
        <v>168</v>
      </c>
      <c r="D137" s="196" t="s">
        <v>141</v>
      </c>
      <c r="E137" s="197" t="s">
        <v>835</v>
      </c>
      <c r="F137" s="198" t="s">
        <v>836</v>
      </c>
      <c r="G137" s="199" t="s">
        <v>152</v>
      </c>
      <c r="H137" s="200">
        <v>1</v>
      </c>
      <c r="I137" s="201"/>
      <c r="J137" s="202">
        <f t="shared" si="0"/>
        <v>0</v>
      </c>
      <c r="K137" s="203"/>
      <c r="L137" s="35"/>
      <c r="M137" s="204" t="s">
        <v>1</v>
      </c>
      <c r="N137" s="205" t="s">
        <v>43</v>
      </c>
      <c r="O137" s="67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6">
        <f t="shared" si="3"/>
        <v>0</v>
      </c>
      <c r="U137" s="207" t="s">
        <v>1</v>
      </c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139</v>
      </c>
      <c r="AT137" s="208" t="s">
        <v>141</v>
      </c>
      <c r="AU137" s="208" t="s">
        <v>85</v>
      </c>
      <c r="AY137" s="13" t="s">
        <v>140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3" t="s">
        <v>85</v>
      </c>
      <c r="BK137" s="209">
        <f t="shared" si="9"/>
        <v>0</v>
      </c>
      <c r="BL137" s="13" t="s">
        <v>139</v>
      </c>
      <c r="BM137" s="208" t="s">
        <v>185</v>
      </c>
    </row>
    <row r="138" spans="1:65" s="2" customFormat="1" ht="44.25" customHeight="1">
      <c r="A138" s="30"/>
      <c r="B138" s="31"/>
      <c r="C138" s="196" t="s">
        <v>186</v>
      </c>
      <c r="D138" s="196" t="s">
        <v>141</v>
      </c>
      <c r="E138" s="197" t="s">
        <v>835</v>
      </c>
      <c r="F138" s="198" t="s">
        <v>836</v>
      </c>
      <c r="G138" s="199" t="s">
        <v>152</v>
      </c>
      <c r="H138" s="200">
        <v>1</v>
      </c>
      <c r="I138" s="201"/>
      <c r="J138" s="202">
        <f t="shared" si="0"/>
        <v>0</v>
      </c>
      <c r="K138" s="203"/>
      <c r="L138" s="35"/>
      <c r="M138" s="204" t="s">
        <v>1</v>
      </c>
      <c r="N138" s="205" t="s">
        <v>43</v>
      </c>
      <c r="O138" s="67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6">
        <f t="shared" si="3"/>
        <v>0</v>
      </c>
      <c r="U138" s="207" t="s">
        <v>1</v>
      </c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208" t="s">
        <v>139</v>
      </c>
      <c r="AT138" s="208" t="s">
        <v>141</v>
      </c>
      <c r="AU138" s="208" t="s">
        <v>85</v>
      </c>
      <c r="AY138" s="13" t="s">
        <v>140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3" t="s">
        <v>85</v>
      </c>
      <c r="BK138" s="209">
        <f t="shared" si="9"/>
        <v>0</v>
      </c>
      <c r="BL138" s="13" t="s">
        <v>139</v>
      </c>
      <c r="BM138" s="208" t="s">
        <v>189</v>
      </c>
    </row>
    <row r="139" spans="1:65" s="2" customFormat="1" ht="44.25" customHeight="1">
      <c r="A139" s="30"/>
      <c r="B139" s="31"/>
      <c r="C139" s="196" t="s">
        <v>171</v>
      </c>
      <c r="D139" s="196" t="s">
        <v>141</v>
      </c>
      <c r="E139" s="197" t="s">
        <v>837</v>
      </c>
      <c r="F139" s="198" t="s">
        <v>838</v>
      </c>
      <c r="G139" s="199" t="s">
        <v>152</v>
      </c>
      <c r="H139" s="200">
        <v>1</v>
      </c>
      <c r="I139" s="201"/>
      <c r="J139" s="202">
        <f t="shared" si="0"/>
        <v>0</v>
      </c>
      <c r="K139" s="203"/>
      <c r="L139" s="35"/>
      <c r="M139" s="204" t="s">
        <v>1</v>
      </c>
      <c r="N139" s="205" t="s">
        <v>43</v>
      </c>
      <c r="O139" s="67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6">
        <f t="shared" si="3"/>
        <v>0</v>
      </c>
      <c r="U139" s="207" t="s">
        <v>1</v>
      </c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139</v>
      </c>
      <c r="AT139" s="208" t="s">
        <v>141</v>
      </c>
      <c r="AU139" s="208" t="s">
        <v>85</v>
      </c>
      <c r="AY139" s="13" t="s">
        <v>140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3" t="s">
        <v>85</v>
      </c>
      <c r="BK139" s="209">
        <f t="shared" si="9"/>
        <v>0</v>
      </c>
      <c r="BL139" s="13" t="s">
        <v>139</v>
      </c>
      <c r="BM139" s="208" t="s">
        <v>192</v>
      </c>
    </row>
    <row r="140" spans="1:65" s="2" customFormat="1" ht="44.25" customHeight="1">
      <c r="A140" s="30"/>
      <c r="B140" s="31"/>
      <c r="C140" s="196" t="s">
        <v>8</v>
      </c>
      <c r="D140" s="196" t="s">
        <v>141</v>
      </c>
      <c r="E140" s="197" t="s">
        <v>839</v>
      </c>
      <c r="F140" s="198" t="s">
        <v>840</v>
      </c>
      <c r="G140" s="199" t="s">
        <v>152</v>
      </c>
      <c r="H140" s="200">
        <v>1</v>
      </c>
      <c r="I140" s="201"/>
      <c r="J140" s="202">
        <f t="shared" si="0"/>
        <v>0</v>
      </c>
      <c r="K140" s="203"/>
      <c r="L140" s="35"/>
      <c r="M140" s="204" t="s">
        <v>1</v>
      </c>
      <c r="N140" s="205" t="s">
        <v>43</v>
      </c>
      <c r="O140" s="67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6">
        <f t="shared" si="3"/>
        <v>0</v>
      </c>
      <c r="U140" s="207" t="s">
        <v>1</v>
      </c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139</v>
      </c>
      <c r="AT140" s="208" t="s">
        <v>141</v>
      </c>
      <c r="AU140" s="208" t="s">
        <v>85</v>
      </c>
      <c r="AY140" s="13" t="s">
        <v>140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3" t="s">
        <v>85</v>
      </c>
      <c r="BK140" s="209">
        <f t="shared" si="9"/>
        <v>0</v>
      </c>
      <c r="BL140" s="13" t="s">
        <v>139</v>
      </c>
      <c r="BM140" s="208" t="s">
        <v>195</v>
      </c>
    </row>
    <row r="141" spans="1:65" s="2" customFormat="1" ht="44.25" customHeight="1">
      <c r="A141" s="30"/>
      <c r="B141" s="31"/>
      <c r="C141" s="196" t="s">
        <v>175</v>
      </c>
      <c r="D141" s="196" t="s">
        <v>141</v>
      </c>
      <c r="E141" s="197" t="s">
        <v>841</v>
      </c>
      <c r="F141" s="198" t="s">
        <v>842</v>
      </c>
      <c r="G141" s="199" t="s">
        <v>152</v>
      </c>
      <c r="H141" s="200">
        <v>1</v>
      </c>
      <c r="I141" s="201"/>
      <c r="J141" s="202">
        <f t="shared" si="0"/>
        <v>0</v>
      </c>
      <c r="K141" s="203"/>
      <c r="L141" s="35"/>
      <c r="M141" s="204" t="s">
        <v>1</v>
      </c>
      <c r="N141" s="205" t="s">
        <v>43</v>
      </c>
      <c r="O141" s="67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6">
        <f t="shared" si="3"/>
        <v>0</v>
      </c>
      <c r="U141" s="207" t="s">
        <v>1</v>
      </c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8" t="s">
        <v>139</v>
      </c>
      <c r="AT141" s="208" t="s">
        <v>141</v>
      </c>
      <c r="AU141" s="208" t="s">
        <v>85</v>
      </c>
      <c r="AY141" s="13" t="s">
        <v>140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3" t="s">
        <v>85</v>
      </c>
      <c r="BK141" s="209">
        <f t="shared" si="9"/>
        <v>0</v>
      </c>
      <c r="BL141" s="13" t="s">
        <v>139</v>
      </c>
      <c r="BM141" s="208" t="s">
        <v>198</v>
      </c>
    </row>
    <row r="142" spans="1:65" s="2" customFormat="1" ht="44.25" customHeight="1">
      <c r="A142" s="30"/>
      <c r="B142" s="31"/>
      <c r="C142" s="196" t="s">
        <v>199</v>
      </c>
      <c r="D142" s="196" t="s">
        <v>141</v>
      </c>
      <c r="E142" s="197" t="s">
        <v>843</v>
      </c>
      <c r="F142" s="198" t="s">
        <v>844</v>
      </c>
      <c r="G142" s="199" t="s">
        <v>152</v>
      </c>
      <c r="H142" s="200">
        <v>1</v>
      </c>
      <c r="I142" s="201"/>
      <c r="J142" s="202">
        <f t="shared" si="0"/>
        <v>0</v>
      </c>
      <c r="K142" s="203"/>
      <c r="L142" s="35"/>
      <c r="M142" s="204" t="s">
        <v>1</v>
      </c>
      <c r="N142" s="205" t="s">
        <v>43</v>
      </c>
      <c r="O142" s="67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6">
        <f t="shared" si="3"/>
        <v>0</v>
      </c>
      <c r="U142" s="207" t="s">
        <v>1</v>
      </c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139</v>
      </c>
      <c r="AT142" s="208" t="s">
        <v>141</v>
      </c>
      <c r="AU142" s="208" t="s">
        <v>85</v>
      </c>
      <c r="AY142" s="13" t="s">
        <v>140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3" t="s">
        <v>85</v>
      </c>
      <c r="BK142" s="209">
        <f t="shared" si="9"/>
        <v>0</v>
      </c>
      <c r="BL142" s="13" t="s">
        <v>139</v>
      </c>
      <c r="BM142" s="208" t="s">
        <v>202</v>
      </c>
    </row>
    <row r="143" spans="1:65" s="2" customFormat="1" ht="44.25" customHeight="1">
      <c r="A143" s="30"/>
      <c r="B143" s="31"/>
      <c r="C143" s="196" t="s">
        <v>178</v>
      </c>
      <c r="D143" s="196" t="s">
        <v>141</v>
      </c>
      <c r="E143" s="197" t="s">
        <v>845</v>
      </c>
      <c r="F143" s="198" t="s">
        <v>846</v>
      </c>
      <c r="G143" s="199" t="s">
        <v>152</v>
      </c>
      <c r="H143" s="200">
        <v>1</v>
      </c>
      <c r="I143" s="201"/>
      <c r="J143" s="202">
        <f t="shared" si="0"/>
        <v>0</v>
      </c>
      <c r="K143" s="203"/>
      <c r="L143" s="35"/>
      <c r="M143" s="204" t="s">
        <v>1</v>
      </c>
      <c r="N143" s="205" t="s">
        <v>43</v>
      </c>
      <c r="O143" s="67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6">
        <f t="shared" si="3"/>
        <v>0</v>
      </c>
      <c r="U143" s="207" t="s">
        <v>1</v>
      </c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208" t="s">
        <v>139</v>
      </c>
      <c r="AT143" s="208" t="s">
        <v>141</v>
      </c>
      <c r="AU143" s="208" t="s">
        <v>85</v>
      </c>
      <c r="AY143" s="13" t="s">
        <v>140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3" t="s">
        <v>85</v>
      </c>
      <c r="BK143" s="209">
        <f t="shared" si="9"/>
        <v>0</v>
      </c>
      <c r="BL143" s="13" t="s">
        <v>139</v>
      </c>
      <c r="BM143" s="208" t="s">
        <v>205</v>
      </c>
    </row>
    <row r="144" spans="1:65" s="2" customFormat="1" ht="44.25" customHeight="1">
      <c r="A144" s="30"/>
      <c r="B144" s="31"/>
      <c r="C144" s="196" t="s">
        <v>206</v>
      </c>
      <c r="D144" s="196" t="s">
        <v>141</v>
      </c>
      <c r="E144" s="197" t="s">
        <v>847</v>
      </c>
      <c r="F144" s="198" t="s">
        <v>848</v>
      </c>
      <c r="G144" s="199" t="s">
        <v>152</v>
      </c>
      <c r="H144" s="200">
        <v>1</v>
      </c>
      <c r="I144" s="201"/>
      <c r="J144" s="202">
        <f t="shared" si="0"/>
        <v>0</v>
      </c>
      <c r="K144" s="203"/>
      <c r="L144" s="35"/>
      <c r="M144" s="204" t="s">
        <v>1</v>
      </c>
      <c r="N144" s="205" t="s">
        <v>43</v>
      </c>
      <c r="O144" s="67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6">
        <f t="shared" si="3"/>
        <v>0</v>
      </c>
      <c r="U144" s="207" t="s">
        <v>1</v>
      </c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139</v>
      </c>
      <c r="AT144" s="208" t="s">
        <v>141</v>
      </c>
      <c r="AU144" s="208" t="s">
        <v>85</v>
      </c>
      <c r="AY144" s="13" t="s">
        <v>140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3" t="s">
        <v>85</v>
      </c>
      <c r="BK144" s="209">
        <f t="shared" si="9"/>
        <v>0</v>
      </c>
      <c r="BL144" s="13" t="s">
        <v>139</v>
      </c>
      <c r="BM144" s="208" t="s">
        <v>209</v>
      </c>
    </row>
    <row r="145" spans="1:65" s="2" customFormat="1" ht="44.25" customHeight="1">
      <c r="A145" s="30"/>
      <c r="B145" s="31"/>
      <c r="C145" s="196" t="s">
        <v>182</v>
      </c>
      <c r="D145" s="196" t="s">
        <v>141</v>
      </c>
      <c r="E145" s="197" t="s">
        <v>849</v>
      </c>
      <c r="F145" s="198" t="s">
        <v>850</v>
      </c>
      <c r="G145" s="199" t="s">
        <v>152</v>
      </c>
      <c r="H145" s="200">
        <v>1</v>
      </c>
      <c r="I145" s="201"/>
      <c r="J145" s="202">
        <f t="shared" si="0"/>
        <v>0</v>
      </c>
      <c r="K145" s="203"/>
      <c r="L145" s="35"/>
      <c r="M145" s="204" t="s">
        <v>1</v>
      </c>
      <c r="N145" s="205" t="s">
        <v>43</v>
      </c>
      <c r="O145" s="67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6">
        <f t="shared" si="3"/>
        <v>0</v>
      </c>
      <c r="U145" s="207" t="s">
        <v>1</v>
      </c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139</v>
      </c>
      <c r="AT145" s="208" t="s">
        <v>141</v>
      </c>
      <c r="AU145" s="208" t="s">
        <v>85</v>
      </c>
      <c r="AY145" s="13" t="s">
        <v>140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3" t="s">
        <v>85</v>
      </c>
      <c r="BK145" s="209">
        <f t="shared" si="9"/>
        <v>0</v>
      </c>
      <c r="BL145" s="13" t="s">
        <v>139</v>
      </c>
      <c r="BM145" s="208" t="s">
        <v>212</v>
      </c>
    </row>
    <row r="146" spans="1:65" s="2" customFormat="1" ht="44.25" customHeight="1">
      <c r="A146" s="30"/>
      <c r="B146" s="31"/>
      <c r="C146" s="196" t="s">
        <v>7</v>
      </c>
      <c r="D146" s="196" t="s">
        <v>141</v>
      </c>
      <c r="E146" s="197" t="s">
        <v>851</v>
      </c>
      <c r="F146" s="198" t="s">
        <v>852</v>
      </c>
      <c r="G146" s="199" t="s">
        <v>152</v>
      </c>
      <c r="H146" s="200">
        <v>1</v>
      </c>
      <c r="I146" s="201"/>
      <c r="J146" s="202">
        <f t="shared" si="0"/>
        <v>0</v>
      </c>
      <c r="K146" s="203"/>
      <c r="L146" s="35"/>
      <c r="M146" s="204" t="s">
        <v>1</v>
      </c>
      <c r="N146" s="205" t="s">
        <v>43</v>
      </c>
      <c r="O146" s="67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6">
        <f t="shared" si="3"/>
        <v>0</v>
      </c>
      <c r="U146" s="207" t="s">
        <v>1</v>
      </c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139</v>
      </c>
      <c r="AT146" s="208" t="s">
        <v>141</v>
      </c>
      <c r="AU146" s="208" t="s">
        <v>85</v>
      </c>
      <c r="AY146" s="13" t="s">
        <v>140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3" t="s">
        <v>85</v>
      </c>
      <c r="BK146" s="209">
        <f t="shared" si="9"/>
        <v>0</v>
      </c>
      <c r="BL146" s="13" t="s">
        <v>139</v>
      </c>
      <c r="BM146" s="208" t="s">
        <v>215</v>
      </c>
    </row>
    <row r="147" spans="1:65" s="2" customFormat="1" ht="44.25" customHeight="1">
      <c r="A147" s="30"/>
      <c r="B147" s="31"/>
      <c r="C147" s="196" t="s">
        <v>185</v>
      </c>
      <c r="D147" s="196" t="s">
        <v>141</v>
      </c>
      <c r="E147" s="197" t="s">
        <v>853</v>
      </c>
      <c r="F147" s="198" t="s">
        <v>854</v>
      </c>
      <c r="G147" s="199" t="s">
        <v>152</v>
      </c>
      <c r="H147" s="200">
        <v>1</v>
      </c>
      <c r="I147" s="201"/>
      <c r="J147" s="202">
        <f t="shared" si="0"/>
        <v>0</v>
      </c>
      <c r="K147" s="203"/>
      <c r="L147" s="35"/>
      <c r="M147" s="204" t="s">
        <v>1</v>
      </c>
      <c r="N147" s="205" t="s">
        <v>43</v>
      </c>
      <c r="O147" s="67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6">
        <f t="shared" si="3"/>
        <v>0</v>
      </c>
      <c r="U147" s="207" t="s">
        <v>1</v>
      </c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8" t="s">
        <v>139</v>
      </c>
      <c r="AT147" s="208" t="s">
        <v>141</v>
      </c>
      <c r="AU147" s="208" t="s">
        <v>85</v>
      </c>
      <c r="AY147" s="13" t="s">
        <v>140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3" t="s">
        <v>85</v>
      </c>
      <c r="BK147" s="209">
        <f t="shared" si="9"/>
        <v>0</v>
      </c>
      <c r="BL147" s="13" t="s">
        <v>139</v>
      </c>
      <c r="BM147" s="208" t="s">
        <v>218</v>
      </c>
    </row>
    <row r="148" spans="1:65" s="2" customFormat="1" ht="44.25" customHeight="1">
      <c r="A148" s="30"/>
      <c r="B148" s="31"/>
      <c r="C148" s="196" t="s">
        <v>219</v>
      </c>
      <c r="D148" s="196" t="s">
        <v>141</v>
      </c>
      <c r="E148" s="197" t="s">
        <v>855</v>
      </c>
      <c r="F148" s="198" t="s">
        <v>856</v>
      </c>
      <c r="G148" s="199" t="s">
        <v>152</v>
      </c>
      <c r="H148" s="200">
        <v>1</v>
      </c>
      <c r="I148" s="201"/>
      <c r="J148" s="202">
        <f t="shared" si="0"/>
        <v>0</v>
      </c>
      <c r="K148" s="203"/>
      <c r="L148" s="35"/>
      <c r="M148" s="204" t="s">
        <v>1</v>
      </c>
      <c r="N148" s="205" t="s">
        <v>43</v>
      </c>
      <c r="O148" s="67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6">
        <f t="shared" si="3"/>
        <v>0</v>
      </c>
      <c r="U148" s="207" t="s">
        <v>1</v>
      </c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208" t="s">
        <v>139</v>
      </c>
      <c r="AT148" s="208" t="s">
        <v>141</v>
      </c>
      <c r="AU148" s="208" t="s">
        <v>85</v>
      </c>
      <c r="AY148" s="13" t="s">
        <v>140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3" t="s">
        <v>85</v>
      </c>
      <c r="BK148" s="209">
        <f t="shared" si="9"/>
        <v>0</v>
      </c>
      <c r="BL148" s="13" t="s">
        <v>139</v>
      </c>
      <c r="BM148" s="208" t="s">
        <v>222</v>
      </c>
    </row>
    <row r="149" spans="1:65" s="2" customFormat="1" ht="44.25" customHeight="1">
      <c r="A149" s="30"/>
      <c r="B149" s="31"/>
      <c r="C149" s="196" t="s">
        <v>189</v>
      </c>
      <c r="D149" s="196" t="s">
        <v>141</v>
      </c>
      <c r="E149" s="197" t="s">
        <v>857</v>
      </c>
      <c r="F149" s="198" t="s">
        <v>858</v>
      </c>
      <c r="G149" s="199" t="s">
        <v>152</v>
      </c>
      <c r="H149" s="200">
        <v>1</v>
      </c>
      <c r="I149" s="201"/>
      <c r="J149" s="202">
        <f t="shared" si="0"/>
        <v>0</v>
      </c>
      <c r="K149" s="203"/>
      <c r="L149" s="35"/>
      <c r="M149" s="204" t="s">
        <v>1</v>
      </c>
      <c r="N149" s="205" t="s">
        <v>43</v>
      </c>
      <c r="O149" s="67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6">
        <f t="shared" si="3"/>
        <v>0</v>
      </c>
      <c r="U149" s="207" t="s">
        <v>1</v>
      </c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208" t="s">
        <v>139</v>
      </c>
      <c r="AT149" s="208" t="s">
        <v>141</v>
      </c>
      <c r="AU149" s="208" t="s">
        <v>85</v>
      </c>
      <c r="AY149" s="13" t="s">
        <v>140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3" t="s">
        <v>85</v>
      </c>
      <c r="BK149" s="209">
        <f t="shared" si="9"/>
        <v>0</v>
      </c>
      <c r="BL149" s="13" t="s">
        <v>139</v>
      </c>
      <c r="BM149" s="208" t="s">
        <v>225</v>
      </c>
    </row>
    <row r="150" spans="1:65" s="2" customFormat="1" ht="44.25" customHeight="1">
      <c r="A150" s="30"/>
      <c r="B150" s="31"/>
      <c r="C150" s="196" t="s">
        <v>226</v>
      </c>
      <c r="D150" s="196" t="s">
        <v>141</v>
      </c>
      <c r="E150" s="197" t="s">
        <v>859</v>
      </c>
      <c r="F150" s="198" t="s">
        <v>860</v>
      </c>
      <c r="G150" s="199" t="s">
        <v>152</v>
      </c>
      <c r="H150" s="200">
        <v>1</v>
      </c>
      <c r="I150" s="201"/>
      <c r="J150" s="202">
        <f t="shared" si="0"/>
        <v>0</v>
      </c>
      <c r="K150" s="203"/>
      <c r="L150" s="35"/>
      <c r="M150" s="204" t="s">
        <v>1</v>
      </c>
      <c r="N150" s="205" t="s">
        <v>43</v>
      </c>
      <c r="O150" s="67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6">
        <f t="shared" si="3"/>
        <v>0</v>
      </c>
      <c r="U150" s="207" t="s">
        <v>1</v>
      </c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208" t="s">
        <v>139</v>
      </c>
      <c r="AT150" s="208" t="s">
        <v>141</v>
      </c>
      <c r="AU150" s="208" t="s">
        <v>85</v>
      </c>
      <c r="AY150" s="13" t="s">
        <v>140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3" t="s">
        <v>85</v>
      </c>
      <c r="BK150" s="209">
        <f t="shared" si="9"/>
        <v>0</v>
      </c>
      <c r="BL150" s="13" t="s">
        <v>139</v>
      </c>
      <c r="BM150" s="208" t="s">
        <v>229</v>
      </c>
    </row>
    <row r="151" spans="1:65" s="2" customFormat="1" ht="44.25" customHeight="1">
      <c r="A151" s="30"/>
      <c r="B151" s="31"/>
      <c r="C151" s="196" t="s">
        <v>192</v>
      </c>
      <c r="D151" s="196" t="s">
        <v>141</v>
      </c>
      <c r="E151" s="197" t="s">
        <v>861</v>
      </c>
      <c r="F151" s="198" t="s">
        <v>862</v>
      </c>
      <c r="G151" s="199" t="s">
        <v>152</v>
      </c>
      <c r="H151" s="200">
        <v>3</v>
      </c>
      <c r="I151" s="201"/>
      <c r="J151" s="202">
        <f t="shared" si="0"/>
        <v>0</v>
      </c>
      <c r="K151" s="203"/>
      <c r="L151" s="35"/>
      <c r="M151" s="204" t="s">
        <v>1</v>
      </c>
      <c r="N151" s="205" t="s">
        <v>43</v>
      </c>
      <c r="O151" s="67"/>
      <c r="P151" s="206">
        <f t="shared" si="1"/>
        <v>0</v>
      </c>
      <c r="Q151" s="206">
        <v>0</v>
      </c>
      <c r="R151" s="206">
        <f t="shared" si="2"/>
        <v>0</v>
      </c>
      <c r="S151" s="206">
        <v>0</v>
      </c>
      <c r="T151" s="206">
        <f t="shared" si="3"/>
        <v>0</v>
      </c>
      <c r="U151" s="207" t="s">
        <v>1</v>
      </c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8" t="s">
        <v>139</v>
      </c>
      <c r="AT151" s="208" t="s">
        <v>141</v>
      </c>
      <c r="AU151" s="208" t="s">
        <v>85</v>
      </c>
      <c r="AY151" s="13" t="s">
        <v>140</v>
      </c>
      <c r="BE151" s="209">
        <f t="shared" si="4"/>
        <v>0</v>
      </c>
      <c r="BF151" s="209">
        <f t="shared" si="5"/>
        <v>0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3" t="s">
        <v>85</v>
      </c>
      <c r="BK151" s="209">
        <f t="shared" si="9"/>
        <v>0</v>
      </c>
      <c r="BL151" s="13" t="s">
        <v>139</v>
      </c>
      <c r="BM151" s="208" t="s">
        <v>232</v>
      </c>
    </row>
    <row r="152" spans="1:65" s="2" customFormat="1" ht="44.25" customHeight="1">
      <c r="A152" s="30"/>
      <c r="B152" s="31"/>
      <c r="C152" s="196" t="s">
        <v>233</v>
      </c>
      <c r="D152" s="196" t="s">
        <v>141</v>
      </c>
      <c r="E152" s="197" t="s">
        <v>863</v>
      </c>
      <c r="F152" s="198" t="s">
        <v>864</v>
      </c>
      <c r="G152" s="199" t="s">
        <v>152</v>
      </c>
      <c r="H152" s="200">
        <v>1</v>
      </c>
      <c r="I152" s="201"/>
      <c r="J152" s="202">
        <f t="shared" si="0"/>
        <v>0</v>
      </c>
      <c r="K152" s="203"/>
      <c r="L152" s="35"/>
      <c r="M152" s="204" t="s">
        <v>1</v>
      </c>
      <c r="N152" s="205" t="s">
        <v>43</v>
      </c>
      <c r="O152" s="67"/>
      <c r="P152" s="206">
        <f t="shared" si="1"/>
        <v>0</v>
      </c>
      <c r="Q152" s="206">
        <v>0</v>
      </c>
      <c r="R152" s="206">
        <f t="shared" si="2"/>
        <v>0</v>
      </c>
      <c r="S152" s="206">
        <v>0</v>
      </c>
      <c r="T152" s="206">
        <f t="shared" si="3"/>
        <v>0</v>
      </c>
      <c r="U152" s="207" t="s">
        <v>1</v>
      </c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208" t="s">
        <v>139</v>
      </c>
      <c r="AT152" s="208" t="s">
        <v>141</v>
      </c>
      <c r="AU152" s="208" t="s">
        <v>85</v>
      </c>
      <c r="AY152" s="13" t="s">
        <v>140</v>
      </c>
      <c r="BE152" s="209">
        <f t="shared" si="4"/>
        <v>0</v>
      </c>
      <c r="BF152" s="209">
        <f t="shared" si="5"/>
        <v>0</v>
      </c>
      <c r="BG152" s="209">
        <f t="shared" si="6"/>
        <v>0</v>
      </c>
      <c r="BH152" s="209">
        <f t="shared" si="7"/>
        <v>0</v>
      </c>
      <c r="BI152" s="209">
        <f t="shared" si="8"/>
        <v>0</v>
      </c>
      <c r="BJ152" s="13" t="s">
        <v>85</v>
      </c>
      <c r="BK152" s="209">
        <f t="shared" si="9"/>
        <v>0</v>
      </c>
      <c r="BL152" s="13" t="s">
        <v>139</v>
      </c>
      <c r="BM152" s="208" t="s">
        <v>236</v>
      </c>
    </row>
    <row r="153" spans="1:65" s="2" customFormat="1" ht="44.25" customHeight="1">
      <c r="A153" s="30"/>
      <c r="B153" s="31"/>
      <c r="C153" s="196" t="s">
        <v>195</v>
      </c>
      <c r="D153" s="196" t="s">
        <v>141</v>
      </c>
      <c r="E153" s="197" t="s">
        <v>865</v>
      </c>
      <c r="F153" s="198" t="s">
        <v>866</v>
      </c>
      <c r="G153" s="199" t="s">
        <v>152</v>
      </c>
      <c r="H153" s="200">
        <v>1</v>
      </c>
      <c r="I153" s="201"/>
      <c r="J153" s="202">
        <f t="shared" si="0"/>
        <v>0</v>
      </c>
      <c r="K153" s="203"/>
      <c r="L153" s="35"/>
      <c r="M153" s="204" t="s">
        <v>1</v>
      </c>
      <c r="N153" s="205" t="s">
        <v>43</v>
      </c>
      <c r="O153" s="67"/>
      <c r="P153" s="206">
        <f t="shared" si="1"/>
        <v>0</v>
      </c>
      <c r="Q153" s="206">
        <v>0</v>
      </c>
      <c r="R153" s="206">
        <f t="shared" si="2"/>
        <v>0</v>
      </c>
      <c r="S153" s="206">
        <v>0</v>
      </c>
      <c r="T153" s="206">
        <f t="shared" si="3"/>
        <v>0</v>
      </c>
      <c r="U153" s="207" t="s">
        <v>1</v>
      </c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208" t="s">
        <v>139</v>
      </c>
      <c r="AT153" s="208" t="s">
        <v>141</v>
      </c>
      <c r="AU153" s="208" t="s">
        <v>85</v>
      </c>
      <c r="AY153" s="13" t="s">
        <v>140</v>
      </c>
      <c r="BE153" s="209">
        <f t="shared" si="4"/>
        <v>0</v>
      </c>
      <c r="BF153" s="209">
        <f t="shared" si="5"/>
        <v>0</v>
      </c>
      <c r="BG153" s="209">
        <f t="shared" si="6"/>
        <v>0</v>
      </c>
      <c r="BH153" s="209">
        <f t="shared" si="7"/>
        <v>0</v>
      </c>
      <c r="BI153" s="209">
        <f t="shared" si="8"/>
        <v>0</v>
      </c>
      <c r="BJ153" s="13" t="s">
        <v>85</v>
      </c>
      <c r="BK153" s="209">
        <f t="shared" si="9"/>
        <v>0</v>
      </c>
      <c r="BL153" s="13" t="s">
        <v>139</v>
      </c>
      <c r="BM153" s="208" t="s">
        <v>239</v>
      </c>
    </row>
    <row r="154" spans="1:65" s="2" customFormat="1" ht="44.25" customHeight="1">
      <c r="A154" s="30"/>
      <c r="B154" s="31"/>
      <c r="C154" s="196" t="s">
        <v>240</v>
      </c>
      <c r="D154" s="196" t="s">
        <v>141</v>
      </c>
      <c r="E154" s="197" t="s">
        <v>865</v>
      </c>
      <c r="F154" s="198" t="s">
        <v>866</v>
      </c>
      <c r="G154" s="199" t="s">
        <v>152</v>
      </c>
      <c r="H154" s="200">
        <v>1</v>
      </c>
      <c r="I154" s="201"/>
      <c r="J154" s="202">
        <f t="shared" si="0"/>
        <v>0</v>
      </c>
      <c r="K154" s="203"/>
      <c r="L154" s="35"/>
      <c r="M154" s="204" t="s">
        <v>1</v>
      </c>
      <c r="N154" s="205" t="s">
        <v>43</v>
      </c>
      <c r="O154" s="67"/>
      <c r="P154" s="206">
        <f t="shared" si="1"/>
        <v>0</v>
      </c>
      <c r="Q154" s="206">
        <v>0</v>
      </c>
      <c r="R154" s="206">
        <f t="shared" si="2"/>
        <v>0</v>
      </c>
      <c r="S154" s="206">
        <v>0</v>
      </c>
      <c r="T154" s="206">
        <f t="shared" si="3"/>
        <v>0</v>
      </c>
      <c r="U154" s="207" t="s">
        <v>1</v>
      </c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208" t="s">
        <v>139</v>
      </c>
      <c r="AT154" s="208" t="s">
        <v>141</v>
      </c>
      <c r="AU154" s="208" t="s">
        <v>85</v>
      </c>
      <c r="AY154" s="13" t="s">
        <v>140</v>
      </c>
      <c r="BE154" s="209">
        <f t="shared" si="4"/>
        <v>0</v>
      </c>
      <c r="BF154" s="209">
        <f t="shared" si="5"/>
        <v>0</v>
      </c>
      <c r="BG154" s="209">
        <f t="shared" si="6"/>
        <v>0</v>
      </c>
      <c r="BH154" s="209">
        <f t="shared" si="7"/>
        <v>0</v>
      </c>
      <c r="BI154" s="209">
        <f t="shared" si="8"/>
        <v>0</v>
      </c>
      <c r="BJ154" s="13" t="s">
        <v>85</v>
      </c>
      <c r="BK154" s="209">
        <f t="shared" si="9"/>
        <v>0</v>
      </c>
      <c r="BL154" s="13" t="s">
        <v>139</v>
      </c>
      <c r="BM154" s="208" t="s">
        <v>243</v>
      </c>
    </row>
    <row r="155" spans="1:65" s="2" customFormat="1" ht="44.25" customHeight="1">
      <c r="A155" s="30"/>
      <c r="B155" s="31"/>
      <c r="C155" s="196" t="s">
        <v>198</v>
      </c>
      <c r="D155" s="196" t="s">
        <v>141</v>
      </c>
      <c r="E155" s="197" t="s">
        <v>867</v>
      </c>
      <c r="F155" s="198" t="s">
        <v>868</v>
      </c>
      <c r="G155" s="199" t="s">
        <v>152</v>
      </c>
      <c r="H155" s="200">
        <v>1</v>
      </c>
      <c r="I155" s="201"/>
      <c r="J155" s="202">
        <f t="shared" si="0"/>
        <v>0</v>
      </c>
      <c r="K155" s="203"/>
      <c r="L155" s="35"/>
      <c r="M155" s="204" t="s">
        <v>1</v>
      </c>
      <c r="N155" s="205" t="s">
        <v>43</v>
      </c>
      <c r="O155" s="67"/>
      <c r="P155" s="206">
        <f t="shared" si="1"/>
        <v>0</v>
      </c>
      <c r="Q155" s="206">
        <v>0</v>
      </c>
      <c r="R155" s="206">
        <f t="shared" si="2"/>
        <v>0</v>
      </c>
      <c r="S155" s="206">
        <v>0</v>
      </c>
      <c r="T155" s="206">
        <f t="shared" si="3"/>
        <v>0</v>
      </c>
      <c r="U155" s="207" t="s">
        <v>1</v>
      </c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208" t="s">
        <v>139</v>
      </c>
      <c r="AT155" s="208" t="s">
        <v>141</v>
      </c>
      <c r="AU155" s="208" t="s">
        <v>85</v>
      </c>
      <c r="AY155" s="13" t="s">
        <v>140</v>
      </c>
      <c r="BE155" s="209">
        <f t="shared" si="4"/>
        <v>0</v>
      </c>
      <c r="BF155" s="209">
        <f t="shared" si="5"/>
        <v>0</v>
      </c>
      <c r="BG155" s="209">
        <f t="shared" si="6"/>
        <v>0</v>
      </c>
      <c r="BH155" s="209">
        <f t="shared" si="7"/>
        <v>0</v>
      </c>
      <c r="BI155" s="209">
        <f t="shared" si="8"/>
        <v>0</v>
      </c>
      <c r="BJ155" s="13" t="s">
        <v>85</v>
      </c>
      <c r="BK155" s="209">
        <f t="shared" si="9"/>
        <v>0</v>
      </c>
      <c r="BL155" s="13" t="s">
        <v>139</v>
      </c>
      <c r="BM155" s="208" t="s">
        <v>246</v>
      </c>
    </row>
    <row r="156" spans="1:65" s="2" customFormat="1" ht="44.25" customHeight="1">
      <c r="A156" s="30"/>
      <c r="B156" s="31"/>
      <c r="C156" s="196" t="s">
        <v>247</v>
      </c>
      <c r="D156" s="196" t="s">
        <v>141</v>
      </c>
      <c r="E156" s="197" t="s">
        <v>867</v>
      </c>
      <c r="F156" s="198" t="s">
        <v>868</v>
      </c>
      <c r="G156" s="199" t="s">
        <v>152</v>
      </c>
      <c r="H156" s="200">
        <v>1</v>
      </c>
      <c r="I156" s="201"/>
      <c r="J156" s="202">
        <f t="shared" si="0"/>
        <v>0</v>
      </c>
      <c r="K156" s="203"/>
      <c r="L156" s="35"/>
      <c r="M156" s="204" t="s">
        <v>1</v>
      </c>
      <c r="N156" s="205" t="s">
        <v>43</v>
      </c>
      <c r="O156" s="67"/>
      <c r="P156" s="206">
        <f t="shared" si="1"/>
        <v>0</v>
      </c>
      <c r="Q156" s="206">
        <v>0</v>
      </c>
      <c r="R156" s="206">
        <f t="shared" si="2"/>
        <v>0</v>
      </c>
      <c r="S156" s="206">
        <v>0</v>
      </c>
      <c r="T156" s="206">
        <f t="shared" si="3"/>
        <v>0</v>
      </c>
      <c r="U156" s="207" t="s">
        <v>1</v>
      </c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208" t="s">
        <v>139</v>
      </c>
      <c r="AT156" s="208" t="s">
        <v>141</v>
      </c>
      <c r="AU156" s="208" t="s">
        <v>85</v>
      </c>
      <c r="AY156" s="13" t="s">
        <v>140</v>
      </c>
      <c r="BE156" s="209">
        <f t="shared" si="4"/>
        <v>0</v>
      </c>
      <c r="BF156" s="209">
        <f t="shared" si="5"/>
        <v>0</v>
      </c>
      <c r="BG156" s="209">
        <f t="shared" si="6"/>
        <v>0</v>
      </c>
      <c r="BH156" s="209">
        <f t="shared" si="7"/>
        <v>0</v>
      </c>
      <c r="BI156" s="209">
        <f t="shared" si="8"/>
        <v>0</v>
      </c>
      <c r="BJ156" s="13" t="s">
        <v>85</v>
      </c>
      <c r="BK156" s="209">
        <f t="shared" si="9"/>
        <v>0</v>
      </c>
      <c r="BL156" s="13" t="s">
        <v>139</v>
      </c>
      <c r="BM156" s="208" t="s">
        <v>250</v>
      </c>
    </row>
    <row r="157" spans="1:65" s="2" customFormat="1" ht="44.25" customHeight="1">
      <c r="A157" s="30"/>
      <c r="B157" s="31"/>
      <c r="C157" s="196" t="s">
        <v>202</v>
      </c>
      <c r="D157" s="196" t="s">
        <v>141</v>
      </c>
      <c r="E157" s="197" t="s">
        <v>869</v>
      </c>
      <c r="F157" s="198" t="s">
        <v>870</v>
      </c>
      <c r="G157" s="199" t="s">
        <v>152</v>
      </c>
      <c r="H157" s="200">
        <v>1</v>
      </c>
      <c r="I157" s="201"/>
      <c r="J157" s="202">
        <f t="shared" si="0"/>
        <v>0</v>
      </c>
      <c r="K157" s="203"/>
      <c r="L157" s="35"/>
      <c r="M157" s="204" t="s">
        <v>1</v>
      </c>
      <c r="N157" s="205" t="s">
        <v>43</v>
      </c>
      <c r="O157" s="67"/>
      <c r="P157" s="206">
        <f t="shared" si="1"/>
        <v>0</v>
      </c>
      <c r="Q157" s="206">
        <v>0</v>
      </c>
      <c r="R157" s="206">
        <f t="shared" si="2"/>
        <v>0</v>
      </c>
      <c r="S157" s="206">
        <v>0</v>
      </c>
      <c r="T157" s="206">
        <f t="shared" si="3"/>
        <v>0</v>
      </c>
      <c r="U157" s="207" t="s">
        <v>1</v>
      </c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139</v>
      </c>
      <c r="AT157" s="208" t="s">
        <v>141</v>
      </c>
      <c r="AU157" s="208" t="s">
        <v>85</v>
      </c>
      <c r="AY157" s="13" t="s">
        <v>140</v>
      </c>
      <c r="BE157" s="209">
        <f t="shared" si="4"/>
        <v>0</v>
      </c>
      <c r="BF157" s="209">
        <f t="shared" si="5"/>
        <v>0</v>
      </c>
      <c r="BG157" s="209">
        <f t="shared" si="6"/>
        <v>0</v>
      </c>
      <c r="BH157" s="209">
        <f t="shared" si="7"/>
        <v>0</v>
      </c>
      <c r="BI157" s="209">
        <f t="shared" si="8"/>
        <v>0</v>
      </c>
      <c r="BJ157" s="13" t="s">
        <v>85</v>
      </c>
      <c r="BK157" s="209">
        <f t="shared" si="9"/>
        <v>0</v>
      </c>
      <c r="BL157" s="13" t="s">
        <v>139</v>
      </c>
      <c r="BM157" s="208" t="s">
        <v>253</v>
      </c>
    </row>
    <row r="158" spans="1:65" s="2" customFormat="1" ht="44.25" customHeight="1">
      <c r="A158" s="30"/>
      <c r="B158" s="31"/>
      <c r="C158" s="196" t="s">
        <v>254</v>
      </c>
      <c r="D158" s="196" t="s">
        <v>141</v>
      </c>
      <c r="E158" s="197" t="s">
        <v>871</v>
      </c>
      <c r="F158" s="198" t="s">
        <v>872</v>
      </c>
      <c r="G158" s="199" t="s">
        <v>152</v>
      </c>
      <c r="H158" s="200">
        <v>1</v>
      </c>
      <c r="I158" s="201"/>
      <c r="J158" s="202">
        <f t="shared" si="0"/>
        <v>0</v>
      </c>
      <c r="K158" s="203"/>
      <c r="L158" s="35"/>
      <c r="M158" s="204" t="s">
        <v>1</v>
      </c>
      <c r="N158" s="205" t="s">
        <v>43</v>
      </c>
      <c r="O158" s="67"/>
      <c r="P158" s="206">
        <f t="shared" si="1"/>
        <v>0</v>
      </c>
      <c r="Q158" s="206">
        <v>0</v>
      </c>
      <c r="R158" s="206">
        <f t="shared" si="2"/>
        <v>0</v>
      </c>
      <c r="S158" s="206">
        <v>0</v>
      </c>
      <c r="T158" s="206">
        <f t="shared" si="3"/>
        <v>0</v>
      </c>
      <c r="U158" s="207" t="s">
        <v>1</v>
      </c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208" t="s">
        <v>139</v>
      </c>
      <c r="AT158" s="208" t="s">
        <v>141</v>
      </c>
      <c r="AU158" s="208" t="s">
        <v>85</v>
      </c>
      <c r="AY158" s="13" t="s">
        <v>140</v>
      </c>
      <c r="BE158" s="209">
        <f t="shared" si="4"/>
        <v>0</v>
      </c>
      <c r="BF158" s="209">
        <f t="shared" si="5"/>
        <v>0</v>
      </c>
      <c r="BG158" s="209">
        <f t="shared" si="6"/>
        <v>0</v>
      </c>
      <c r="BH158" s="209">
        <f t="shared" si="7"/>
        <v>0</v>
      </c>
      <c r="BI158" s="209">
        <f t="shared" si="8"/>
        <v>0</v>
      </c>
      <c r="BJ158" s="13" t="s">
        <v>85</v>
      </c>
      <c r="BK158" s="209">
        <f t="shared" si="9"/>
        <v>0</v>
      </c>
      <c r="BL158" s="13" t="s">
        <v>139</v>
      </c>
      <c r="BM158" s="208" t="s">
        <v>257</v>
      </c>
    </row>
    <row r="159" spans="1:65" s="2" customFormat="1" ht="44.25" customHeight="1">
      <c r="A159" s="30"/>
      <c r="B159" s="31"/>
      <c r="C159" s="196" t="s">
        <v>205</v>
      </c>
      <c r="D159" s="196" t="s">
        <v>141</v>
      </c>
      <c r="E159" s="197" t="s">
        <v>873</v>
      </c>
      <c r="F159" s="198" t="s">
        <v>874</v>
      </c>
      <c r="G159" s="199" t="s">
        <v>152</v>
      </c>
      <c r="H159" s="200">
        <v>2</v>
      </c>
      <c r="I159" s="201"/>
      <c r="J159" s="202">
        <f t="shared" ref="J159:J190" si="10">ROUND(I159*H159,2)</f>
        <v>0</v>
      </c>
      <c r="K159" s="203"/>
      <c r="L159" s="35"/>
      <c r="M159" s="204" t="s">
        <v>1</v>
      </c>
      <c r="N159" s="205" t="s">
        <v>43</v>
      </c>
      <c r="O159" s="67"/>
      <c r="P159" s="206">
        <f t="shared" ref="P159:P190" si="11">O159*H159</f>
        <v>0</v>
      </c>
      <c r="Q159" s="206">
        <v>0</v>
      </c>
      <c r="R159" s="206">
        <f t="shared" ref="R159:R190" si="12">Q159*H159</f>
        <v>0</v>
      </c>
      <c r="S159" s="206">
        <v>0</v>
      </c>
      <c r="T159" s="206">
        <f t="shared" ref="T159:T190" si="13">S159*H159</f>
        <v>0</v>
      </c>
      <c r="U159" s="207" t="s">
        <v>1</v>
      </c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8" t="s">
        <v>139</v>
      </c>
      <c r="AT159" s="208" t="s">
        <v>141</v>
      </c>
      <c r="AU159" s="208" t="s">
        <v>85</v>
      </c>
      <c r="AY159" s="13" t="s">
        <v>140</v>
      </c>
      <c r="BE159" s="209">
        <f t="shared" ref="BE159:BE190" si="14">IF(N159="základní",J159,0)</f>
        <v>0</v>
      </c>
      <c r="BF159" s="209">
        <f t="shared" ref="BF159:BF190" si="15">IF(N159="snížená",J159,0)</f>
        <v>0</v>
      </c>
      <c r="BG159" s="209">
        <f t="shared" ref="BG159:BG190" si="16">IF(N159="zákl. přenesená",J159,0)</f>
        <v>0</v>
      </c>
      <c r="BH159" s="209">
        <f t="shared" ref="BH159:BH190" si="17">IF(N159="sníž. přenesená",J159,0)</f>
        <v>0</v>
      </c>
      <c r="BI159" s="209">
        <f t="shared" ref="BI159:BI190" si="18">IF(N159="nulová",J159,0)</f>
        <v>0</v>
      </c>
      <c r="BJ159" s="13" t="s">
        <v>85</v>
      </c>
      <c r="BK159" s="209">
        <f t="shared" ref="BK159:BK190" si="19">ROUND(I159*H159,2)</f>
        <v>0</v>
      </c>
      <c r="BL159" s="13" t="s">
        <v>139</v>
      </c>
      <c r="BM159" s="208" t="s">
        <v>260</v>
      </c>
    </row>
    <row r="160" spans="1:65" s="2" customFormat="1" ht="44.25" customHeight="1">
      <c r="A160" s="30"/>
      <c r="B160" s="31"/>
      <c r="C160" s="196" t="s">
        <v>261</v>
      </c>
      <c r="D160" s="196" t="s">
        <v>141</v>
      </c>
      <c r="E160" s="197" t="s">
        <v>875</v>
      </c>
      <c r="F160" s="198" t="s">
        <v>876</v>
      </c>
      <c r="G160" s="199" t="s">
        <v>152</v>
      </c>
      <c r="H160" s="200">
        <v>1</v>
      </c>
      <c r="I160" s="201"/>
      <c r="J160" s="202">
        <f t="shared" si="10"/>
        <v>0</v>
      </c>
      <c r="K160" s="203"/>
      <c r="L160" s="35"/>
      <c r="M160" s="204" t="s">
        <v>1</v>
      </c>
      <c r="N160" s="205" t="s">
        <v>43</v>
      </c>
      <c r="O160" s="67"/>
      <c r="P160" s="206">
        <f t="shared" si="11"/>
        <v>0</v>
      </c>
      <c r="Q160" s="206">
        <v>0</v>
      </c>
      <c r="R160" s="206">
        <f t="shared" si="12"/>
        <v>0</v>
      </c>
      <c r="S160" s="206">
        <v>0</v>
      </c>
      <c r="T160" s="206">
        <f t="shared" si="13"/>
        <v>0</v>
      </c>
      <c r="U160" s="207" t="s">
        <v>1</v>
      </c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208" t="s">
        <v>139</v>
      </c>
      <c r="AT160" s="208" t="s">
        <v>141</v>
      </c>
      <c r="AU160" s="208" t="s">
        <v>85</v>
      </c>
      <c r="AY160" s="13" t="s">
        <v>140</v>
      </c>
      <c r="BE160" s="209">
        <f t="shared" si="14"/>
        <v>0</v>
      </c>
      <c r="BF160" s="209">
        <f t="shared" si="15"/>
        <v>0</v>
      </c>
      <c r="BG160" s="209">
        <f t="shared" si="16"/>
        <v>0</v>
      </c>
      <c r="BH160" s="209">
        <f t="shared" si="17"/>
        <v>0</v>
      </c>
      <c r="BI160" s="209">
        <f t="shared" si="18"/>
        <v>0</v>
      </c>
      <c r="BJ160" s="13" t="s">
        <v>85</v>
      </c>
      <c r="BK160" s="209">
        <f t="shared" si="19"/>
        <v>0</v>
      </c>
      <c r="BL160" s="13" t="s">
        <v>139</v>
      </c>
      <c r="BM160" s="208" t="s">
        <v>264</v>
      </c>
    </row>
    <row r="161" spans="1:65" s="2" customFormat="1" ht="44.25" customHeight="1">
      <c r="A161" s="30"/>
      <c r="B161" s="31"/>
      <c r="C161" s="196" t="s">
        <v>209</v>
      </c>
      <c r="D161" s="196" t="s">
        <v>141</v>
      </c>
      <c r="E161" s="197" t="s">
        <v>877</v>
      </c>
      <c r="F161" s="198" t="s">
        <v>878</v>
      </c>
      <c r="G161" s="199" t="s">
        <v>152</v>
      </c>
      <c r="H161" s="200">
        <v>1</v>
      </c>
      <c r="I161" s="201"/>
      <c r="J161" s="202">
        <f t="shared" si="10"/>
        <v>0</v>
      </c>
      <c r="K161" s="203"/>
      <c r="L161" s="35"/>
      <c r="M161" s="204" t="s">
        <v>1</v>
      </c>
      <c r="N161" s="205" t="s">
        <v>43</v>
      </c>
      <c r="O161" s="67"/>
      <c r="P161" s="206">
        <f t="shared" si="11"/>
        <v>0</v>
      </c>
      <c r="Q161" s="206">
        <v>0</v>
      </c>
      <c r="R161" s="206">
        <f t="shared" si="12"/>
        <v>0</v>
      </c>
      <c r="S161" s="206">
        <v>0</v>
      </c>
      <c r="T161" s="206">
        <f t="shared" si="13"/>
        <v>0</v>
      </c>
      <c r="U161" s="207" t="s">
        <v>1</v>
      </c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208" t="s">
        <v>139</v>
      </c>
      <c r="AT161" s="208" t="s">
        <v>141</v>
      </c>
      <c r="AU161" s="208" t="s">
        <v>85</v>
      </c>
      <c r="AY161" s="13" t="s">
        <v>140</v>
      </c>
      <c r="BE161" s="209">
        <f t="shared" si="14"/>
        <v>0</v>
      </c>
      <c r="BF161" s="209">
        <f t="shared" si="15"/>
        <v>0</v>
      </c>
      <c r="BG161" s="209">
        <f t="shared" si="16"/>
        <v>0</v>
      </c>
      <c r="BH161" s="209">
        <f t="shared" si="17"/>
        <v>0</v>
      </c>
      <c r="BI161" s="209">
        <f t="shared" si="18"/>
        <v>0</v>
      </c>
      <c r="BJ161" s="13" t="s">
        <v>85</v>
      </c>
      <c r="BK161" s="209">
        <f t="shared" si="19"/>
        <v>0</v>
      </c>
      <c r="BL161" s="13" t="s">
        <v>139</v>
      </c>
      <c r="BM161" s="208" t="s">
        <v>267</v>
      </c>
    </row>
    <row r="162" spans="1:65" s="2" customFormat="1" ht="44.25" customHeight="1">
      <c r="A162" s="30"/>
      <c r="B162" s="31"/>
      <c r="C162" s="196" t="s">
        <v>268</v>
      </c>
      <c r="D162" s="196" t="s">
        <v>141</v>
      </c>
      <c r="E162" s="197" t="s">
        <v>877</v>
      </c>
      <c r="F162" s="198" t="s">
        <v>878</v>
      </c>
      <c r="G162" s="199" t="s">
        <v>152</v>
      </c>
      <c r="H162" s="200">
        <v>1</v>
      </c>
      <c r="I162" s="201"/>
      <c r="J162" s="202">
        <f t="shared" si="10"/>
        <v>0</v>
      </c>
      <c r="K162" s="203"/>
      <c r="L162" s="35"/>
      <c r="M162" s="204" t="s">
        <v>1</v>
      </c>
      <c r="N162" s="205" t="s">
        <v>43</v>
      </c>
      <c r="O162" s="67"/>
      <c r="P162" s="206">
        <f t="shared" si="11"/>
        <v>0</v>
      </c>
      <c r="Q162" s="206">
        <v>0</v>
      </c>
      <c r="R162" s="206">
        <f t="shared" si="12"/>
        <v>0</v>
      </c>
      <c r="S162" s="206">
        <v>0</v>
      </c>
      <c r="T162" s="206">
        <f t="shared" si="13"/>
        <v>0</v>
      </c>
      <c r="U162" s="207" t="s">
        <v>1</v>
      </c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139</v>
      </c>
      <c r="AT162" s="208" t="s">
        <v>141</v>
      </c>
      <c r="AU162" s="208" t="s">
        <v>85</v>
      </c>
      <c r="AY162" s="13" t="s">
        <v>140</v>
      </c>
      <c r="BE162" s="209">
        <f t="shared" si="14"/>
        <v>0</v>
      </c>
      <c r="BF162" s="209">
        <f t="shared" si="15"/>
        <v>0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3" t="s">
        <v>85</v>
      </c>
      <c r="BK162" s="209">
        <f t="shared" si="19"/>
        <v>0</v>
      </c>
      <c r="BL162" s="13" t="s">
        <v>139</v>
      </c>
      <c r="BM162" s="208" t="s">
        <v>271</v>
      </c>
    </row>
    <row r="163" spans="1:65" s="2" customFormat="1" ht="44.25" customHeight="1">
      <c r="A163" s="30"/>
      <c r="B163" s="31"/>
      <c r="C163" s="196" t="s">
        <v>212</v>
      </c>
      <c r="D163" s="196" t="s">
        <v>141</v>
      </c>
      <c r="E163" s="197" t="s">
        <v>879</v>
      </c>
      <c r="F163" s="198" t="s">
        <v>880</v>
      </c>
      <c r="G163" s="199" t="s">
        <v>152</v>
      </c>
      <c r="H163" s="200">
        <v>2</v>
      </c>
      <c r="I163" s="201"/>
      <c r="J163" s="202">
        <f t="shared" si="10"/>
        <v>0</v>
      </c>
      <c r="K163" s="203"/>
      <c r="L163" s="35"/>
      <c r="M163" s="204" t="s">
        <v>1</v>
      </c>
      <c r="N163" s="205" t="s">
        <v>43</v>
      </c>
      <c r="O163" s="67"/>
      <c r="P163" s="206">
        <f t="shared" si="11"/>
        <v>0</v>
      </c>
      <c r="Q163" s="206">
        <v>0</v>
      </c>
      <c r="R163" s="206">
        <f t="shared" si="12"/>
        <v>0</v>
      </c>
      <c r="S163" s="206">
        <v>0</v>
      </c>
      <c r="T163" s="206">
        <f t="shared" si="13"/>
        <v>0</v>
      </c>
      <c r="U163" s="207" t="s">
        <v>1</v>
      </c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8" t="s">
        <v>139</v>
      </c>
      <c r="AT163" s="208" t="s">
        <v>141</v>
      </c>
      <c r="AU163" s="208" t="s">
        <v>85</v>
      </c>
      <c r="AY163" s="13" t="s">
        <v>140</v>
      </c>
      <c r="BE163" s="209">
        <f t="shared" si="14"/>
        <v>0</v>
      </c>
      <c r="BF163" s="209">
        <f t="shared" si="15"/>
        <v>0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3" t="s">
        <v>85</v>
      </c>
      <c r="BK163" s="209">
        <f t="shared" si="19"/>
        <v>0</v>
      </c>
      <c r="BL163" s="13" t="s">
        <v>139</v>
      </c>
      <c r="BM163" s="208" t="s">
        <v>274</v>
      </c>
    </row>
    <row r="164" spans="1:65" s="2" customFormat="1" ht="44.25" customHeight="1">
      <c r="A164" s="30"/>
      <c r="B164" s="31"/>
      <c r="C164" s="196" t="s">
        <v>275</v>
      </c>
      <c r="D164" s="196" t="s">
        <v>141</v>
      </c>
      <c r="E164" s="197" t="s">
        <v>881</v>
      </c>
      <c r="F164" s="198" t="s">
        <v>882</v>
      </c>
      <c r="G164" s="199" t="s">
        <v>152</v>
      </c>
      <c r="H164" s="200">
        <v>2</v>
      </c>
      <c r="I164" s="201"/>
      <c r="J164" s="202">
        <f t="shared" si="10"/>
        <v>0</v>
      </c>
      <c r="K164" s="203"/>
      <c r="L164" s="35"/>
      <c r="M164" s="204" t="s">
        <v>1</v>
      </c>
      <c r="N164" s="205" t="s">
        <v>43</v>
      </c>
      <c r="O164" s="67"/>
      <c r="P164" s="206">
        <f t="shared" si="11"/>
        <v>0</v>
      </c>
      <c r="Q164" s="206">
        <v>0</v>
      </c>
      <c r="R164" s="206">
        <f t="shared" si="12"/>
        <v>0</v>
      </c>
      <c r="S164" s="206">
        <v>0</v>
      </c>
      <c r="T164" s="206">
        <f t="shared" si="13"/>
        <v>0</v>
      </c>
      <c r="U164" s="207" t="s">
        <v>1</v>
      </c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139</v>
      </c>
      <c r="AT164" s="208" t="s">
        <v>141</v>
      </c>
      <c r="AU164" s="208" t="s">
        <v>85</v>
      </c>
      <c r="AY164" s="13" t="s">
        <v>140</v>
      </c>
      <c r="BE164" s="209">
        <f t="shared" si="14"/>
        <v>0</v>
      </c>
      <c r="BF164" s="209">
        <f t="shared" si="15"/>
        <v>0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3" t="s">
        <v>85</v>
      </c>
      <c r="BK164" s="209">
        <f t="shared" si="19"/>
        <v>0</v>
      </c>
      <c r="BL164" s="13" t="s">
        <v>139</v>
      </c>
      <c r="BM164" s="208" t="s">
        <v>278</v>
      </c>
    </row>
    <row r="165" spans="1:65" s="2" customFormat="1" ht="44.25" customHeight="1">
      <c r="A165" s="30"/>
      <c r="B165" s="31"/>
      <c r="C165" s="196" t="s">
        <v>215</v>
      </c>
      <c r="D165" s="196" t="s">
        <v>141</v>
      </c>
      <c r="E165" s="197" t="s">
        <v>883</v>
      </c>
      <c r="F165" s="198" t="s">
        <v>884</v>
      </c>
      <c r="G165" s="199" t="s">
        <v>152</v>
      </c>
      <c r="H165" s="200">
        <v>1</v>
      </c>
      <c r="I165" s="201"/>
      <c r="J165" s="202">
        <f t="shared" si="10"/>
        <v>0</v>
      </c>
      <c r="K165" s="203"/>
      <c r="L165" s="35"/>
      <c r="M165" s="204" t="s">
        <v>1</v>
      </c>
      <c r="N165" s="205" t="s">
        <v>43</v>
      </c>
      <c r="O165" s="67"/>
      <c r="P165" s="206">
        <f t="shared" si="11"/>
        <v>0</v>
      </c>
      <c r="Q165" s="206">
        <v>0</v>
      </c>
      <c r="R165" s="206">
        <f t="shared" si="12"/>
        <v>0</v>
      </c>
      <c r="S165" s="206">
        <v>0</v>
      </c>
      <c r="T165" s="206">
        <f t="shared" si="13"/>
        <v>0</v>
      </c>
      <c r="U165" s="207" t="s">
        <v>1</v>
      </c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8" t="s">
        <v>139</v>
      </c>
      <c r="AT165" s="208" t="s">
        <v>141</v>
      </c>
      <c r="AU165" s="208" t="s">
        <v>85</v>
      </c>
      <c r="AY165" s="13" t="s">
        <v>140</v>
      </c>
      <c r="BE165" s="209">
        <f t="shared" si="14"/>
        <v>0</v>
      </c>
      <c r="BF165" s="209">
        <f t="shared" si="15"/>
        <v>0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3" t="s">
        <v>85</v>
      </c>
      <c r="BK165" s="209">
        <f t="shared" si="19"/>
        <v>0</v>
      </c>
      <c r="BL165" s="13" t="s">
        <v>139</v>
      </c>
      <c r="BM165" s="208" t="s">
        <v>281</v>
      </c>
    </row>
    <row r="166" spans="1:65" s="2" customFormat="1" ht="44.25" customHeight="1">
      <c r="A166" s="30"/>
      <c r="B166" s="31"/>
      <c r="C166" s="196" t="s">
        <v>282</v>
      </c>
      <c r="D166" s="196" t="s">
        <v>141</v>
      </c>
      <c r="E166" s="197" t="s">
        <v>885</v>
      </c>
      <c r="F166" s="198" t="s">
        <v>886</v>
      </c>
      <c r="G166" s="199" t="s">
        <v>152</v>
      </c>
      <c r="H166" s="200">
        <v>1</v>
      </c>
      <c r="I166" s="201"/>
      <c r="J166" s="202">
        <f t="shared" si="10"/>
        <v>0</v>
      </c>
      <c r="K166" s="203"/>
      <c r="L166" s="35"/>
      <c r="M166" s="204" t="s">
        <v>1</v>
      </c>
      <c r="N166" s="205" t="s">
        <v>43</v>
      </c>
      <c r="O166" s="67"/>
      <c r="P166" s="206">
        <f t="shared" si="11"/>
        <v>0</v>
      </c>
      <c r="Q166" s="206">
        <v>0</v>
      </c>
      <c r="R166" s="206">
        <f t="shared" si="12"/>
        <v>0</v>
      </c>
      <c r="S166" s="206">
        <v>0</v>
      </c>
      <c r="T166" s="206">
        <f t="shared" si="13"/>
        <v>0</v>
      </c>
      <c r="U166" s="207" t="s">
        <v>1</v>
      </c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208" t="s">
        <v>139</v>
      </c>
      <c r="AT166" s="208" t="s">
        <v>141</v>
      </c>
      <c r="AU166" s="208" t="s">
        <v>85</v>
      </c>
      <c r="AY166" s="13" t="s">
        <v>140</v>
      </c>
      <c r="BE166" s="209">
        <f t="shared" si="14"/>
        <v>0</v>
      </c>
      <c r="BF166" s="209">
        <f t="shared" si="15"/>
        <v>0</v>
      </c>
      <c r="BG166" s="209">
        <f t="shared" si="16"/>
        <v>0</v>
      </c>
      <c r="BH166" s="209">
        <f t="shared" si="17"/>
        <v>0</v>
      </c>
      <c r="BI166" s="209">
        <f t="shared" si="18"/>
        <v>0</v>
      </c>
      <c r="BJ166" s="13" t="s">
        <v>85</v>
      </c>
      <c r="BK166" s="209">
        <f t="shared" si="19"/>
        <v>0</v>
      </c>
      <c r="BL166" s="13" t="s">
        <v>139</v>
      </c>
      <c r="BM166" s="208" t="s">
        <v>285</v>
      </c>
    </row>
    <row r="167" spans="1:65" s="2" customFormat="1" ht="44.25" customHeight="1">
      <c r="A167" s="30"/>
      <c r="B167" s="31"/>
      <c r="C167" s="196" t="s">
        <v>218</v>
      </c>
      <c r="D167" s="196" t="s">
        <v>141</v>
      </c>
      <c r="E167" s="197" t="s">
        <v>887</v>
      </c>
      <c r="F167" s="198" t="s">
        <v>888</v>
      </c>
      <c r="G167" s="199" t="s">
        <v>152</v>
      </c>
      <c r="H167" s="200">
        <v>3</v>
      </c>
      <c r="I167" s="201"/>
      <c r="J167" s="202">
        <f t="shared" si="10"/>
        <v>0</v>
      </c>
      <c r="K167" s="203"/>
      <c r="L167" s="35"/>
      <c r="M167" s="204" t="s">
        <v>1</v>
      </c>
      <c r="N167" s="205" t="s">
        <v>43</v>
      </c>
      <c r="O167" s="67"/>
      <c r="P167" s="206">
        <f t="shared" si="11"/>
        <v>0</v>
      </c>
      <c r="Q167" s="206">
        <v>0</v>
      </c>
      <c r="R167" s="206">
        <f t="shared" si="12"/>
        <v>0</v>
      </c>
      <c r="S167" s="206">
        <v>0</v>
      </c>
      <c r="T167" s="206">
        <f t="shared" si="13"/>
        <v>0</v>
      </c>
      <c r="U167" s="207" t="s">
        <v>1</v>
      </c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208" t="s">
        <v>139</v>
      </c>
      <c r="AT167" s="208" t="s">
        <v>141</v>
      </c>
      <c r="AU167" s="208" t="s">
        <v>85</v>
      </c>
      <c r="AY167" s="13" t="s">
        <v>140</v>
      </c>
      <c r="BE167" s="209">
        <f t="shared" si="14"/>
        <v>0</v>
      </c>
      <c r="BF167" s="209">
        <f t="shared" si="15"/>
        <v>0</v>
      </c>
      <c r="BG167" s="209">
        <f t="shared" si="16"/>
        <v>0</v>
      </c>
      <c r="BH167" s="209">
        <f t="shared" si="17"/>
        <v>0</v>
      </c>
      <c r="BI167" s="209">
        <f t="shared" si="18"/>
        <v>0</v>
      </c>
      <c r="BJ167" s="13" t="s">
        <v>85</v>
      </c>
      <c r="BK167" s="209">
        <f t="shared" si="19"/>
        <v>0</v>
      </c>
      <c r="BL167" s="13" t="s">
        <v>139</v>
      </c>
      <c r="BM167" s="208" t="s">
        <v>288</v>
      </c>
    </row>
    <row r="168" spans="1:65" s="2" customFormat="1" ht="44.25" customHeight="1">
      <c r="A168" s="30"/>
      <c r="B168" s="31"/>
      <c r="C168" s="196" t="s">
        <v>289</v>
      </c>
      <c r="D168" s="196" t="s">
        <v>141</v>
      </c>
      <c r="E168" s="197" t="s">
        <v>889</v>
      </c>
      <c r="F168" s="198" t="s">
        <v>890</v>
      </c>
      <c r="G168" s="199" t="s">
        <v>152</v>
      </c>
      <c r="H168" s="200">
        <v>4</v>
      </c>
      <c r="I168" s="201"/>
      <c r="J168" s="202">
        <f t="shared" si="10"/>
        <v>0</v>
      </c>
      <c r="K168" s="203"/>
      <c r="L168" s="35"/>
      <c r="M168" s="204" t="s">
        <v>1</v>
      </c>
      <c r="N168" s="205" t="s">
        <v>43</v>
      </c>
      <c r="O168" s="67"/>
      <c r="P168" s="206">
        <f t="shared" si="11"/>
        <v>0</v>
      </c>
      <c r="Q168" s="206">
        <v>0</v>
      </c>
      <c r="R168" s="206">
        <f t="shared" si="12"/>
        <v>0</v>
      </c>
      <c r="S168" s="206">
        <v>0</v>
      </c>
      <c r="T168" s="206">
        <f t="shared" si="13"/>
        <v>0</v>
      </c>
      <c r="U168" s="207" t="s">
        <v>1</v>
      </c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208" t="s">
        <v>139</v>
      </c>
      <c r="AT168" s="208" t="s">
        <v>141</v>
      </c>
      <c r="AU168" s="208" t="s">
        <v>85</v>
      </c>
      <c r="AY168" s="13" t="s">
        <v>140</v>
      </c>
      <c r="BE168" s="209">
        <f t="shared" si="14"/>
        <v>0</v>
      </c>
      <c r="BF168" s="209">
        <f t="shared" si="15"/>
        <v>0</v>
      </c>
      <c r="BG168" s="209">
        <f t="shared" si="16"/>
        <v>0</v>
      </c>
      <c r="BH168" s="209">
        <f t="shared" si="17"/>
        <v>0</v>
      </c>
      <c r="BI168" s="209">
        <f t="shared" si="18"/>
        <v>0</v>
      </c>
      <c r="BJ168" s="13" t="s">
        <v>85</v>
      </c>
      <c r="BK168" s="209">
        <f t="shared" si="19"/>
        <v>0</v>
      </c>
      <c r="BL168" s="13" t="s">
        <v>139</v>
      </c>
      <c r="BM168" s="208" t="s">
        <v>292</v>
      </c>
    </row>
    <row r="169" spans="1:65" s="2" customFormat="1" ht="44.25" customHeight="1">
      <c r="A169" s="30"/>
      <c r="B169" s="31"/>
      <c r="C169" s="196" t="s">
        <v>222</v>
      </c>
      <c r="D169" s="196" t="s">
        <v>141</v>
      </c>
      <c r="E169" s="197" t="s">
        <v>891</v>
      </c>
      <c r="F169" s="198" t="s">
        <v>892</v>
      </c>
      <c r="G169" s="199" t="s">
        <v>152</v>
      </c>
      <c r="H169" s="200">
        <v>2</v>
      </c>
      <c r="I169" s="201"/>
      <c r="J169" s="202">
        <f t="shared" si="10"/>
        <v>0</v>
      </c>
      <c r="K169" s="203"/>
      <c r="L169" s="35"/>
      <c r="M169" s="204" t="s">
        <v>1</v>
      </c>
      <c r="N169" s="205" t="s">
        <v>43</v>
      </c>
      <c r="O169" s="67"/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6">
        <f t="shared" si="13"/>
        <v>0</v>
      </c>
      <c r="U169" s="207" t="s">
        <v>1</v>
      </c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208" t="s">
        <v>139</v>
      </c>
      <c r="AT169" s="208" t="s">
        <v>141</v>
      </c>
      <c r="AU169" s="208" t="s">
        <v>85</v>
      </c>
      <c r="AY169" s="13" t="s">
        <v>140</v>
      </c>
      <c r="BE169" s="209">
        <f t="shared" si="14"/>
        <v>0</v>
      </c>
      <c r="BF169" s="209">
        <f t="shared" si="15"/>
        <v>0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3" t="s">
        <v>85</v>
      </c>
      <c r="BK169" s="209">
        <f t="shared" si="19"/>
        <v>0</v>
      </c>
      <c r="BL169" s="13" t="s">
        <v>139</v>
      </c>
      <c r="BM169" s="208" t="s">
        <v>293</v>
      </c>
    </row>
    <row r="170" spans="1:65" s="2" customFormat="1" ht="44.25" customHeight="1">
      <c r="A170" s="30"/>
      <c r="B170" s="31"/>
      <c r="C170" s="196" t="s">
        <v>294</v>
      </c>
      <c r="D170" s="196" t="s">
        <v>141</v>
      </c>
      <c r="E170" s="197" t="s">
        <v>891</v>
      </c>
      <c r="F170" s="198" t="s">
        <v>892</v>
      </c>
      <c r="G170" s="199" t="s">
        <v>152</v>
      </c>
      <c r="H170" s="200">
        <v>2</v>
      </c>
      <c r="I170" s="201"/>
      <c r="J170" s="202">
        <f t="shared" si="10"/>
        <v>0</v>
      </c>
      <c r="K170" s="203"/>
      <c r="L170" s="35"/>
      <c r="M170" s="204" t="s">
        <v>1</v>
      </c>
      <c r="N170" s="205" t="s">
        <v>43</v>
      </c>
      <c r="O170" s="67"/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6">
        <f t="shared" si="13"/>
        <v>0</v>
      </c>
      <c r="U170" s="207" t="s">
        <v>1</v>
      </c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208" t="s">
        <v>139</v>
      </c>
      <c r="AT170" s="208" t="s">
        <v>141</v>
      </c>
      <c r="AU170" s="208" t="s">
        <v>85</v>
      </c>
      <c r="AY170" s="13" t="s">
        <v>140</v>
      </c>
      <c r="BE170" s="209">
        <f t="shared" si="14"/>
        <v>0</v>
      </c>
      <c r="BF170" s="209">
        <f t="shared" si="15"/>
        <v>0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3" t="s">
        <v>85</v>
      </c>
      <c r="BK170" s="209">
        <f t="shared" si="19"/>
        <v>0</v>
      </c>
      <c r="BL170" s="13" t="s">
        <v>139</v>
      </c>
      <c r="BM170" s="208" t="s">
        <v>297</v>
      </c>
    </row>
    <row r="171" spans="1:65" s="2" customFormat="1" ht="44.25" customHeight="1">
      <c r="A171" s="30"/>
      <c r="B171" s="31"/>
      <c r="C171" s="196" t="s">
        <v>225</v>
      </c>
      <c r="D171" s="196" t="s">
        <v>141</v>
      </c>
      <c r="E171" s="197" t="s">
        <v>893</v>
      </c>
      <c r="F171" s="198" t="s">
        <v>894</v>
      </c>
      <c r="G171" s="199" t="s">
        <v>152</v>
      </c>
      <c r="H171" s="200">
        <v>2</v>
      </c>
      <c r="I171" s="201"/>
      <c r="J171" s="202">
        <f t="shared" si="10"/>
        <v>0</v>
      </c>
      <c r="K171" s="203"/>
      <c r="L171" s="35"/>
      <c r="M171" s="204" t="s">
        <v>1</v>
      </c>
      <c r="N171" s="205" t="s">
        <v>43</v>
      </c>
      <c r="O171" s="67"/>
      <c r="P171" s="206">
        <f t="shared" si="11"/>
        <v>0</v>
      </c>
      <c r="Q171" s="206">
        <v>0</v>
      </c>
      <c r="R171" s="206">
        <f t="shared" si="12"/>
        <v>0</v>
      </c>
      <c r="S171" s="206">
        <v>0</v>
      </c>
      <c r="T171" s="206">
        <f t="shared" si="13"/>
        <v>0</v>
      </c>
      <c r="U171" s="207" t="s">
        <v>1</v>
      </c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208" t="s">
        <v>139</v>
      </c>
      <c r="AT171" s="208" t="s">
        <v>141</v>
      </c>
      <c r="AU171" s="208" t="s">
        <v>85</v>
      </c>
      <c r="AY171" s="13" t="s">
        <v>140</v>
      </c>
      <c r="BE171" s="209">
        <f t="shared" si="14"/>
        <v>0</v>
      </c>
      <c r="BF171" s="209">
        <f t="shared" si="15"/>
        <v>0</v>
      </c>
      <c r="BG171" s="209">
        <f t="shared" si="16"/>
        <v>0</v>
      </c>
      <c r="BH171" s="209">
        <f t="shared" si="17"/>
        <v>0</v>
      </c>
      <c r="BI171" s="209">
        <f t="shared" si="18"/>
        <v>0</v>
      </c>
      <c r="BJ171" s="13" t="s">
        <v>85</v>
      </c>
      <c r="BK171" s="209">
        <f t="shared" si="19"/>
        <v>0</v>
      </c>
      <c r="BL171" s="13" t="s">
        <v>139</v>
      </c>
      <c r="BM171" s="208" t="s">
        <v>300</v>
      </c>
    </row>
    <row r="172" spans="1:65" s="2" customFormat="1" ht="44.25" customHeight="1">
      <c r="A172" s="30"/>
      <c r="B172" s="31"/>
      <c r="C172" s="196" t="s">
        <v>301</v>
      </c>
      <c r="D172" s="196" t="s">
        <v>141</v>
      </c>
      <c r="E172" s="197" t="s">
        <v>893</v>
      </c>
      <c r="F172" s="198" t="s">
        <v>894</v>
      </c>
      <c r="G172" s="199" t="s">
        <v>152</v>
      </c>
      <c r="H172" s="200">
        <v>2</v>
      </c>
      <c r="I172" s="201"/>
      <c r="J172" s="202">
        <f t="shared" si="10"/>
        <v>0</v>
      </c>
      <c r="K172" s="203"/>
      <c r="L172" s="35"/>
      <c r="M172" s="204" t="s">
        <v>1</v>
      </c>
      <c r="N172" s="205" t="s">
        <v>43</v>
      </c>
      <c r="O172" s="67"/>
      <c r="P172" s="206">
        <f t="shared" si="11"/>
        <v>0</v>
      </c>
      <c r="Q172" s="206">
        <v>0</v>
      </c>
      <c r="R172" s="206">
        <f t="shared" si="12"/>
        <v>0</v>
      </c>
      <c r="S172" s="206">
        <v>0</v>
      </c>
      <c r="T172" s="206">
        <f t="shared" si="13"/>
        <v>0</v>
      </c>
      <c r="U172" s="207" t="s">
        <v>1</v>
      </c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208" t="s">
        <v>139</v>
      </c>
      <c r="AT172" s="208" t="s">
        <v>141</v>
      </c>
      <c r="AU172" s="208" t="s">
        <v>85</v>
      </c>
      <c r="AY172" s="13" t="s">
        <v>140</v>
      </c>
      <c r="BE172" s="209">
        <f t="shared" si="14"/>
        <v>0</v>
      </c>
      <c r="BF172" s="209">
        <f t="shared" si="15"/>
        <v>0</v>
      </c>
      <c r="BG172" s="209">
        <f t="shared" si="16"/>
        <v>0</v>
      </c>
      <c r="BH172" s="209">
        <f t="shared" si="17"/>
        <v>0</v>
      </c>
      <c r="BI172" s="209">
        <f t="shared" si="18"/>
        <v>0</v>
      </c>
      <c r="BJ172" s="13" t="s">
        <v>85</v>
      </c>
      <c r="BK172" s="209">
        <f t="shared" si="19"/>
        <v>0</v>
      </c>
      <c r="BL172" s="13" t="s">
        <v>139</v>
      </c>
      <c r="BM172" s="208" t="s">
        <v>304</v>
      </c>
    </row>
    <row r="173" spans="1:65" s="2" customFormat="1" ht="44.25" customHeight="1">
      <c r="A173" s="30"/>
      <c r="B173" s="31"/>
      <c r="C173" s="196" t="s">
        <v>229</v>
      </c>
      <c r="D173" s="196" t="s">
        <v>141</v>
      </c>
      <c r="E173" s="197" t="s">
        <v>895</v>
      </c>
      <c r="F173" s="198" t="s">
        <v>896</v>
      </c>
      <c r="G173" s="199" t="s">
        <v>152</v>
      </c>
      <c r="H173" s="200">
        <v>1</v>
      </c>
      <c r="I173" s="201"/>
      <c r="J173" s="202">
        <f t="shared" si="10"/>
        <v>0</v>
      </c>
      <c r="K173" s="203"/>
      <c r="L173" s="35"/>
      <c r="M173" s="204" t="s">
        <v>1</v>
      </c>
      <c r="N173" s="205" t="s">
        <v>43</v>
      </c>
      <c r="O173" s="67"/>
      <c r="P173" s="206">
        <f t="shared" si="11"/>
        <v>0</v>
      </c>
      <c r="Q173" s="206">
        <v>0</v>
      </c>
      <c r="R173" s="206">
        <f t="shared" si="12"/>
        <v>0</v>
      </c>
      <c r="S173" s="206">
        <v>0</v>
      </c>
      <c r="T173" s="206">
        <f t="shared" si="13"/>
        <v>0</v>
      </c>
      <c r="U173" s="207" t="s">
        <v>1</v>
      </c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208" t="s">
        <v>139</v>
      </c>
      <c r="AT173" s="208" t="s">
        <v>141</v>
      </c>
      <c r="AU173" s="208" t="s">
        <v>85</v>
      </c>
      <c r="AY173" s="13" t="s">
        <v>140</v>
      </c>
      <c r="BE173" s="209">
        <f t="shared" si="14"/>
        <v>0</v>
      </c>
      <c r="BF173" s="209">
        <f t="shared" si="15"/>
        <v>0</v>
      </c>
      <c r="BG173" s="209">
        <f t="shared" si="16"/>
        <v>0</v>
      </c>
      <c r="BH173" s="209">
        <f t="shared" si="17"/>
        <v>0</v>
      </c>
      <c r="BI173" s="209">
        <f t="shared" si="18"/>
        <v>0</v>
      </c>
      <c r="BJ173" s="13" t="s">
        <v>85</v>
      </c>
      <c r="BK173" s="209">
        <f t="shared" si="19"/>
        <v>0</v>
      </c>
      <c r="BL173" s="13" t="s">
        <v>139</v>
      </c>
      <c r="BM173" s="208" t="s">
        <v>307</v>
      </c>
    </row>
    <row r="174" spans="1:65" s="2" customFormat="1" ht="44.25" customHeight="1">
      <c r="A174" s="30"/>
      <c r="B174" s="31"/>
      <c r="C174" s="196" t="s">
        <v>308</v>
      </c>
      <c r="D174" s="196" t="s">
        <v>141</v>
      </c>
      <c r="E174" s="197" t="s">
        <v>897</v>
      </c>
      <c r="F174" s="198" t="s">
        <v>898</v>
      </c>
      <c r="G174" s="199" t="s">
        <v>152</v>
      </c>
      <c r="H174" s="200">
        <v>1</v>
      </c>
      <c r="I174" s="201"/>
      <c r="J174" s="202">
        <f t="shared" si="10"/>
        <v>0</v>
      </c>
      <c r="K174" s="203"/>
      <c r="L174" s="35"/>
      <c r="M174" s="204" t="s">
        <v>1</v>
      </c>
      <c r="N174" s="205" t="s">
        <v>43</v>
      </c>
      <c r="O174" s="67"/>
      <c r="P174" s="206">
        <f t="shared" si="11"/>
        <v>0</v>
      </c>
      <c r="Q174" s="206">
        <v>0</v>
      </c>
      <c r="R174" s="206">
        <f t="shared" si="12"/>
        <v>0</v>
      </c>
      <c r="S174" s="206">
        <v>0</v>
      </c>
      <c r="T174" s="206">
        <f t="shared" si="13"/>
        <v>0</v>
      </c>
      <c r="U174" s="207" t="s">
        <v>1</v>
      </c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208" t="s">
        <v>139</v>
      </c>
      <c r="AT174" s="208" t="s">
        <v>141</v>
      </c>
      <c r="AU174" s="208" t="s">
        <v>85</v>
      </c>
      <c r="AY174" s="13" t="s">
        <v>140</v>
      </c>
      <c r="BE174" s="209">
        <f t="shared" si="14"/>
        <v>0</v>
      </c>
      <c r="BF174" s="209">
        <f t="shared" si="15"/>
        <v>0</v>
      </c>
      <c r="BG174" s="209">
        <f t="shared" si="16"/>
        <v>0</v>
      </c>
      <c r="BH174" s="209">
        <f t="shared" si="17"/>
        <v>0</v>
      </c>
      <c r="BI174" s="209">
        <f t="shared" si="18"/>
        <v>0</v>
      </c>
      <c r="BJ174" s="13" t="s">
        <v>85</v>
      </c>
      <c r="BK174" s="209">
        <f t="shared" si="19"/>
        <v>0</v>
      </c>
      <c r="BL174" s="13" t="s">
        <v>139</v>
      </c>
      <c r="BM174" s="208" t="s">
        <v>311</v>
      </c>
    </row>
    <row r="175" spans="1:65" s="2" customFormat="1" ht="44.25" customHeight="1">
      <c r="A175" s="30"/>
      <c r="B175" s="31"/>
      <c r="C175" s="196" t="s">
        <v>232</v>
      </c>
      <c r="D175" s="196" t="s">
        <v>141</v>
      </c>
      <c r="E175" s="197" t="s">
        <v>897</v>
      </c>
      <c r="F175" s="198" t="s">
        <v>898</v>
      </c>
      <c r="G175" s="199" t="s">
        <v>152</v>
      </c>
      <c r="H175" s="200">
        <v>1</v>
      </c>
      <c r="I175" s="201"/>
      <c r="J175" s="202">
        <f t="shared" si="10"/>
        <v>0</v>
      </c>
      <c r="K175" s="203"/>
      <c r="L175" s="35"/>
      <c r="M175" s="204" t="s">
        <v>1</v>
      </c>
      <c r="N175" s="205" t="s">
        <v>43</v>
      </c>
      <c r="O175" s="67"/>
      <c r="P175" s="206">
        <f t="shared" si="11"/>
        <v>0</v>
      </c>
      <c r="Q175" s="206">
        <v>0</v>
      </c>
      <c r="R175" s="206">
        <f t="shared" si="12"/>
        <v>0</v>
      </c>
      <c r="S175" s="206">
        <v>0</v>
      </c>
      <c r="T175" s="206">
        <f t="shared" si="13"/>
        <v>0</v>
      </c>
      <c r="U175" s="207" t="s">
        <v>1</v>
      </c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208" t="s">
        <v>139</v>
      </c>
      <c r="AT175" s="208" t="s">
        <v>141</v>
      </c>
      <c r="AU175" s="208" t="s">
        <v>85</v>
      </c>
      <c r="AY175" s="13" t="s">
        <v>140</v>
      </c>
      <c r="BE175" s="209">
        <f t="shared" si="14"/>
        <v>0</v>
      </c>
      <c r="BF175" s="209">
        <f t="shared" si="15"/>
        <v>0</v>
      </c>
      <c r="BG175" s="209">
        <f t="shared" si="16"/>
        <v>0</v>
      </c>
      <c r="BH175" s="209">
        <f t="shared" si="17"/>
        <v>0</v>
      </c>
      <c r="BI175" s="209">
        <f t="shared" si="18"/>
        <v>0</v>
      </c>
      <c r="BJ175" s="13" t="s">
        <v>85</v>
      </c>
      <c r="BK175" s="209">
        <f t="shared" si="19"/>
        <v>0</v>
      </c>
      <c r="BL175" s="13" t="s">
        <v>139</v>
      </c>
      <c r="BM175" s="208" t="s">
        <v>314</v>
      </c>
    </row>
    <row r="176" spans="1:65" s="2" customFormat="1" ht="44.25" customHeight="1">
      <c r="A176" s="30"/>
      <c r="B176" s="31"/>
      <c r="C176" s="196" t="s">
        <v>315</v>
      </c>
      <c r="D176" s="196" t="s">
        <v>141</v>
      </c>
      <c r="E176" s="197" t="s">
        <v>897</v>
      </c>
      <c r="F176" s="198" t="s">
        <v>898</v>
      </c>
      <c r="G176" s="199" t="s">
        <v>152</v>
      </c>
      <c r="H176" s="200">
        <v>1</v>
      </c>
      <c r="I176" s="201"/>
      <c r="J176" s="202">
        <f t="shared" si="10"/>
        <v>0</v>
      </c>
      <c r="K176" s="203"/>
      <c r="L176" s="35"/>
      <c r="M176" s="204" t="s">
        <v>1</v>
      </c>
      <c r="N176" s="205" t="s">
        <v>43</v>
      </c>
      <c r="O176" s="67"/>
      <c r="P176" s="206">
        <f t="shared" si="11"/>
        <v>0</v>
      </c>
      <c r="Q176" s="206">
        <v>0</v>
      </c>
      <c r="R176" s="206">
        <f t="shared" si="12"/>
        <v>0</v>
      </c>
      <c r="S176" s="206">
        <v>0</v>
      </c>
      <c r="T176" s="206">
        <f t="shared" si="13"/>
        <v>0</v>
      </c>
      <c r="U176" s="207" t="s">
        <v>1</v>
      </c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208" t="s">
        <v>139</v>
      </c>
      <c r="AT176" s="208" t="s">
        <v>141</v>
      </c>
      <c r="AU176" s="208" t="s">
        <v>85</v>
      </c>
      <c r="AY176" s="13" t="s">
        <v>140</v>
      </c>
      <c r="BE176" s="209">
        <f t="shared" si="14"/>
        <v>0</v>
      </c>
      <c r="BF176" s="209">
        <f t="shared" si="15"/>
        <v>0</v>
      </c>
      <c r="BG176" s="209">
        <f t="shared" si="16"/>
        <v>0</v>
      </c>
      <c r="BH176" s="209">
        <f t="shared" si="17"/>
        <v>0</v>
      </c>
      <c r="BI176" s="209">
        <f t="shared" si="18"/>
        <v>0</v>
      </c>
      <c r="BJ176" s="13" t="s">
        <v>85</v>
      </c>
      <c r="BK176" s="209">
        <f t="shared" si="19"/>
        <v>0</v>
      </c>
      <c r="BL176" s="13" t="s">
        <v>139</v>
      </c>
      <c r="BM176" s="208" t="s">
        <v>318</v>
      </c>
    </row>
    <row r="177" spans="1:65" s="2" customFormat="1" ht="44.25" customHeight="1">
      <c r="A177" s="30"/>
      <c r="B177" s="31"/>
      <c r="C177" s="196" t="s">
        <v>236</v>
      </c>
      <c r="D177" s="196" t="s">
        <v>141</v>
      </c>
      <c r="E177" s="197" t="s">
        <v>899</v>
      </c>
      <c r="F177" s="198" t="s">
        <v>900</v>
      </c>
      <c r="G177" s="199" t="s">
        <v>152</v>
      </c>
      <c r="H177" s="200">
        <v>1</v>
      </c>
      <c r="I177" s="201"/>
      <c r="J177" s="202">
        <f t="shared" si="10"/>
        <v>0</v>
      </c>
      <c r="K177" s="203"/>
      <c r="L177" s="35"/>
      <c r="M177" s="204" t="s">
        <v>1</v>
      </c>
      <c r="N177" s="205" t="s">
        <v>43</v>
      </c>
      <c r="O177" s="67"/>
      <c r="P177" s="206">
        <f t="shared" si="11"/>
        <v>0</v>
      </c>
      <c r="Q177" s="206">
        <v>0</v>
      </c>
      <c r="R177" s="206">
        <f t="shared" si="12"/>
        <v>0</v>
      </c>
      <c r="S177" s="206">
        <v>0</v>
      </c>
      <c r="T177" s="206">
        <f t="shared" si="13"/>
        <v>0</v>
      </c>
      <c r="U177" s="207" t="s">
        <v>1</v>
      </c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208" t="s">
        <v>139</v>
      </c>
      <c r="AT177" s="208" t="s">
        <v>141</v>
      </c>
      <c r="AU177" s="208" t="s">
        <v>85</v>
      </c>
      <c r="AY177" s="13" t="s">
        <v>140</v>
      </c>
      <c r="BE177" s="209">
        <f t="shared" si="14"/>
        <v>0</v>
      </c>
      <c r="BF177" s="209">
        <f t="shared" si="15"/>
        <v>0</v>
      </c>
      <c r="BG177" s="209">
        <f t="shared" si="16"/>
        <v>0</v>
      </c>
      <c r="BH177" s="209">
        <f t="shared" si="17"/>
        <v>0</v>
      </c>
      <c r="BI177" s="209">
        <f t="shared" si="18"/>
        <v>0</v>
      </c>
      <c r="BJ177" s="13" t="s">
        <v>85</v>
      </c>
      <c r="BK177" s="209">
        <f t="shared" si="19"/>
        <v>0</v>
      </c>
      <c r="BL177" s="13" t="s">
        <v>139</v>
      </c>
      <c r="BM177" s="208" t="s">
        <v>321</v>
      </c>
    </row>
    <row r="178" spans="1:65" s="2" customFormat="1" ht="44.25" customHeight="1">
      <c r="A178" s="30"/>
      <c r="B178" s="31"/>
      <c r="C178" s="196" t="s">
        <v>322</v>
      </c>
      <c r="D178" s="196" t="s">
        <v>141</v>
      </c>
      <c r="E178" s="197" t="s">
        <v>901</v>
      </c>
      <c r="F178" s="198" t="s">
        <v>902</v>
      </c>
      <c r="G178" s="199" t="s">
        <v>152</v>
      </c>
      <c r="H178" s="200">
        <v>1</v>
      </c>
      <c r="I178" s="201"/>
      <c r="J178" s="202">
        <f t="shared" si="10"/>
        <v>0</v>
      </c>
      <c r="K178" s="203"/>
      <c r="L178" s="35"/>
      <c r="M178" s="204" t="s">
        <v>1</v>
      </c>
      <c r="N178" s="205" t="s">
        <v>43</v>
      </c>
      <c r="O178" s="67"/>
      <c r="P178" s="206">
        <f t="shared" si="11"/>
        <v>0</v>
      </c>
      <c r="Q178" s="206">
        <v>0</v>
      </c>
      <c r="R178" s="206">
        <f t="shared" si="12"/>
        <v>0</v>
      </c>
      <c r="S178" s="206">
        <v>0</v>
      </c>
      <c r="T178" s="206">
        <f t="shared" si="13"/>
        <v>0</v>
      </c>
      <c r="U178" s="207" t="s">
        <v>1</v>
      </c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208" t="s">
        <v>139</v>
      </c>
      <c r="AT178" s="208" t="s">
        <v>141</v>
      </c>
      <c r="AU178" s="208" t="s">
        <v>85</v>
      </c>
      <c r="AY178" s="13" t="s">
        <v>140</v>
      </c>
      <c r="BE178" s="209">
        <f t="shared" si="14"/>
        <v>0</v>
      </c>
      <c r="BF178" s="209">
        <f t="shared" si="15"/>
        <v>0</v>
      </c>
      <c r="BG178" s="209">
        <f t="shared" si="16"/>
        <v>0</v>
      </c>
      <c r="BH178" s="209">
        <f t="shared" si="17"/>
        <v>0</v>
      </c>
      <c r="BI178" s="209">
        <f t="shared" si="18"/>
        <v>0</v>
      </c>
      <c r="BJ178" s="13" t="s">
        <v>85</v>
      </c>
      <c r="BK178" s="209">
        <f t="shared" si="19"/>
        <v>0</v>
      </c>
      <c r="BL178" s="13" t="s">
        <v>139</v>
      </c>
      <c r="BM178" s="208" t="s">
        <v>325</v>
      </c>
    </row>
    <row r="179" spans="1:65" s="2" customFormat="1" ht="44.25" customHeight="1">
      <c r="A179" s="30"/>
      <c r="B179" s="31"/>
      <c r="C179" s="196" t="s">
        <v>239</v>
      </c>
      <c r="D179" s="196" t="s">
        <v>141</v>
      </c>
      <c r="E179" s="197" t="s">
        <v>903</v>
      </c>
      <c r="F179" s="198" t="s">
        <v>904</v>
      </c>
      <c r="G179" s="199" t="s">
        <v>152</v>
      </c>
      <c r="H179" s="200">
        <v>1</v>
      </c>
      <c r="I179" s="201"/>
      <c r="J179" s="202">
        <f t="shared" si="10"/>
        <v>0</v>
      </c>
      <c r="K179" s="203"/>
      <c r="L179" s="35"/>
      <c r="M179" s="204" t="s">
        <v>1</v>
      </c>
      <c r="N179" s="205" t="s">
        <v>43</v>
      </c>
      <c r="O179" s="67"/>
      <c r="P179" s="206">
        <f t="shared" si="11"/>
        <v>0</v>
      </c>
      <c r="Q179" s="206">
        <v>0</v>
      </c>
      <c r="R179" s="206">
        <f t="shared" si="12"/>
        <v>0</v>
      </c>
      <c r="S179" s="206">
        <v>0</v>
      </c>
      <c r="T179" s="206">
        <f t="shared" si="13"/>
        <v>0</v>
      </c>
      <c r="U179" s="207" t="s">
        <v>1</v>
      </c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208" t="s">
        <v>139</v>
      </c>
      <c r="AT179" s="208" t="s">
        <v>141</v>
      </c>
      <c r="AU179" s="208" t="s">
        <v>85</v>
      </c>
      <c r="AY179" s="13" t="s">
        <v>140</v>
      </c>
      <c r="BE179" s="209">
        <f t="shared" si="14"/>
        <v>0</v>
      </c>
      <c r="BF179" s="209">
        <f t="shared" si="15"/>
        <v>0</v>
      </c>
      <c r="BG179" s="209">
        <f t="shared" si="16"/>
        <v>0</v>
      </c>
      <c r="BH179" s="209">
        <f t="shared" si="17"/>
        <v>0</v>
      </c>
      <c r="BI179" s="209">
        <f t="shared" si="18"/>
        <v>0</v>
      </c>
      <c r="BJ179" s="13" t="s">
        <v>85</v>
      </c>
      <c r="BK179" s="209">
        <f t="shared" si="19"/>
        <v>0</v>
      </c>
      <c r="BL179" s="13" t="s">
        <v>139</v>
      </c>
      <c r="BM179" s="208" t="s">
        <v>328</v>
      </c>
    </row>
    <row r="180" spans="1:65" s="2" customFormat="1" ht="44.25" customHeight="1">
      <c r="A180" s="30"/>
      <c r="B180" s="31"/>
      <c r="C180" s="196" t="s">
        <v>329</v>
      </c>
      <c r="D180" s="196" t="s">
        <v>141</v>
      </c>
      <c r="E180" s="197" t="s">
        <v>905</v>
      </c>
      <c r="F180" s="198" t="s">
        <v>906</v>
      </c>
      <c r="G180" s="199" t="s">
        <v>152</v>
      </c>
      <c r="H180" s="200">
        <v>1</v>
      </c>
      <c r="I180" s="201"/>
      <c r="J180" s="202">
        <f t="shared" si="10"/>
        <v>0</v>
      </c>
      <c r="K180" s="203"/>
      <c r="L180" s="35"/>
      <c r="M180" s="204" t="s">
        <v>1</v>
      </c>
      <c r="N180" s="205" t="s">
        <v>43</v>
      </c>
      <c r="O180" s="67"/>
      <c r="P180" s="206">
        <f t="shared" si="11"/>
        <v>0</v>
      </c>
      <c r="Q180" s="206">
        <v>0</v>
      </c>
      <c r="R180" s="206">
        <f t="shared" si="12"/>
        <v>0</v>
      </c>
      <c r="S180" s="206">
        <v>0</v>
      </c>
      <c r="T180" s="206">
        <f t="shared" si="13"/>
        <v>0</v>
      </c>
      <c r="U180" s="207" t="s">
        <v>1</v>
      </c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208" t="s">
        <v>139</v>
      </c>
      <c r="AT180" s="208" t="s">
        <v>141</v>
      </c>
      <c r="AU180" s="208" t="s">
        <v>85</v>
      </c>
      <c r="AY180" s="13" t="s">
        <v>140</v>
      </c>
      <c r="BE180" s="209">
        <f t="shared" si="14"/>
        <v>0</v>
      </c>
      <c r="BF180" s="209">
        <f t="shared" si="15"/>
        <v>0</v>
      </c>
      <c r="BG180" s="209">
        <f t="shared" si="16"/>
        <v>0</v>
      </c>
      <c r="BH180" s="209">
        <f t="shared" si="17"/>
        <v>0</v>
      </c>
      <c r="BI180" s="209">
        <f t="shared" si="18"/>
        <v>0</v>
      </c>
      <c r="BJ180" s="13" t="s">
        <v>85</v>
      </c>
      <c r="BK180" s="209">
        <f t="shared" si="19"/>
        <v>0</v>
      </c>
      <c r="BL180" s="13" t="s">
        <v>139</v>
      </c>
      <c r="BM180" s="208" t="s">
        <v>332</v>
      </c>
    </row>
    <row r="181" spans="1:65" s="2" customFormat="1" ht="44.25" customHeight="1">
      <c r="A181" s="30"/>
      <c r="B181" s="31"/>
      <c r="C181" s="196" t="s">
        <v>243</v>
      </c>
      <c r="D181" s="196" t="s">
        <v>141</v>
      </c>
      <c r="E181" s="197" t="s">
        <v>907</v>
      </c>
      <c r="F181" s="198" t="s">
        <v>908</v>
      </c>
      <c r="G181" s="199" t="s">
        <v>152</v>
      </c>
      <c r="H181" s="200">
        <v>1</v>
      </c>
      <c r="I181" s="201"/>
      <c r="J181" s="202">
        <f t="shared" si="10"/>
        <v>0</v>
      </c>
      <c r="K181" s="203"/>
      <c r="L181" s="35"/>
      <c r="M181" s="204" t="s">
        <v>1</v>
      </c>
      <c r="N181" s="205" t="s">
        <v>43</v>
      </c>
      <c r="O181" s="67"/>
      <c r="P181" s="206">
        <f t="shared" si="11"/>
        <v>0</v>
      </c>
      <c r="Q181" s="206">
        <v>0</v>
      </c>
      <c r="R181" s="206">
        <f t="shared" si="12"/>
        <v>0</v>
      </c>
      <c r="S181" s="206">
        <v>0</v>
      </c>
      <c r="T181" s="206">
        <f t="shared" si="13"/>
        <v>0</v>
      </c>
      <c r="U181" s="207" t="s">
        <v>1</v>
      </c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208" t="s">
        <v>139</v>
      </c>
      <c r="AT181" s="208" t="s">
        <v>141</v>
      </c>
      <c r="AU181" s="208" t="s">
        <v>85</v>
      </c>
      <c r="AY181" s="13" t="s">
        <v>140</v>
      </c>
      <c r="BE181" s="209">
        <f t="shared" si="14"/>
        <v>0</v>
      </c>
      <c r="BF181" s="209">
        <f t="shared" si="15"/>
        <v>0</v>
      </c>
      <c r="BG181" s="209">
        <f t="shared" si="16"/>
        <v>0</v>
      </c>
      <c r="BH181" s="209">
        <f t="shared" si="17"/>
        <v>0</v>
      </c>
      <c r="BI181" s="209">
        <f t="shared" si="18"/>
        <v>0</v>
      </c>
      <c r="BJ181" s="13" t="s">
        <v>85</v>
      </c>
      <c r="BK181" s="209">
        <f t="shared" si="19"/>
        <v>0</v>
      </c>
      <c r="BL181" s="13" t="s">
        <v>139</v>
      </c>
      <c r="BM181" s="208" t="s">
        <v>335</v>
      </c>
    </row>
    <row r="182" spans="1:65" s="2" customFormat="1" ht="44.25" customHeight="1">
      <c r="A182" s="30"/>
      <c r="B182" s="31"/>
      <c r="C182" s="196" t="s">
        <v>336</v>
      </c>
      <c r="D182" s="196" t="s">
        <v>141</v>
      </c>
      <c r="E182" s="197" t="s">
        <v>907</v>
      </c>
      <c r="F182" s="198" t="s">
        <v>908</v>
      </c>
      <c r="G182" s="199" t="s">
        <v>152</v>
      </c>
      <c r="H182" s="200">
        <v>1</v>
      </c>
      <c r="I182" s="201"/>
      <c r="J182" s="202">
        <f t="shared" si="10"/>
        <v>0</v>
      </c>
      <c r="K182" s="203"/>
      <c r="L182" s="35"/>
      <c r="M182" s="204" t="s">
        <v>1</v>
      </c>
      <c r="N182" s="205" t="s">
        <v>43</v>
      </c>
      <c r="O182" s="67"/>
      <c r="P182" s="206">
        <f t="shared" si="11"/>
        <v>0</v>
      </c>
      <c r="Q182" s="206">
        <v>0</v>
      </c>
      <c r="R182" s="206">
        <f t="shared" si="12"/>
        <v>0</v>
      </c>
      <c r="S182" s="206">
        <v>0</v>
      </c>
      <c r="T182" s="206">
        <f t="shared" si="13"/>
        <v>0</v>
      </c>
      <c r="U182" s="207" t="s">
        <v>1</v>
      </c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208" t="s">
        <v>139</v>
      </c>
      <c r="AT182" s="208" t="s">
        <v>141</v>
      </c>
      <c r="AU182" s="208" t="s">
        <v>85</v>
      </c>
      <c r="AY182" s="13" t="s">
        <v>140</v>
      </c>
      <c r="BE182" s="209">
        <f t="shared" si="14"/>
        <v>0</v>
      </c>
      <c r="BF182" s="209">
        <f t="shared" si="15"/>
        <v>0</v>
      </c>
      <c r="BG182" s="209">
        <f t="shared" si="16"/>
        <v>0</v>
      </c>
      <c r="BH182" s="209">
        <f t="shared" si="17"/>
        <v>0</v>
      </c>
      <c r="BI182" s="209">
        <f t="shared" si="18"/>
        <v>0</v>
      </c>
      <c r="BJ182" s="13" t="s">
        <v>85</v>
      </c>
      <c r="BK182" s="209">
        <f t="shared" si="19"/>
        <v>0</v>
      </c>
      <c r="BL182" s="13" t="s">
        <v>139</v>
      </c>
      <c r="BM182" s="208" t="s">
        <v>339</v>
      </c>
    </row>
    <row r="183" spans="1:65" s="2" customFormat="1" ht="44.25" customHeight="1">
      <c r="A183" s="30"/>
      <c r="B183" s="31"/>
      <c r="C183" s="196" t="s">
        <v>246</v>
      </c>
      <c r="D183" s="196" t="s">
        <v>141</v>
      </c>
      <c r="E183" s="197" t="s">
        <v>909</v>
      </c>
      <c r="F183" s="198" t="s">
        <v>910</v>
      </c>
      <c r="G183" s="199" t="s">
        <v>152</v>
      </c>
      <c r="H183" s="200">
        <v>1</v>
      </c>
      <c r="I183" s="201"/>
      <c r="J183" s="202">
        <f t="shared" si="10"/>
        <v>0</v>
      </c>
      <c r="K183" s="203"/>
      <c r="L183" s="35"/>
      <c r="M183" s="204" t="s">
        <v>1</v>
      </c>
      <c r="N183" s="205" t="s">
        <v>43</v>
      </c>
      <c r="O183" s="67"/>
      <c r="P183" s="206">
        <f t="shared" si="11"/>
        <v>0</v>
      </c>
      <c r="Q183" s="206">
        <v>0</v>
      </c>
      <c r="R183" s="206">
        <f t="shared" si="12"/>
        <v>0</v>
      </c>
      <c r="S183" s="206">
        <v>0</v>
      </c>
      <c r="T183" s="206">
        <f t="shared" si="13"/>
        <v>0</v>
      </c>
      <c r="U183" s="207" t="s">
        <v>1</v>
      </c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208" t="s">
        <v>139</v>
      </c>
      <c r="AT183" s="208" t="s">
        <v>141</v>
      </c>
      <c r="AU183" s="208" t="s">
        <v>85</v>
      </c>
      <c r="AY183" s="13" t="s">
        <v>140</v>
      </c>
      <c r="BE183" s="209">
        <f t="shared" si="14"/>
        <v>0</v>
      </c>
      <c r="BF183" s="209">
        <f t="shared" si="15"/>
        <v>0</v>
      </c>
      <c r="BG183" s="209">
        <f t="shared" si="16"/>
        <v>0</v>
      </c>
      <c r="BH183" s="209">
        <f t="shared" si="17"/>
        <v>0</v>
      </c>
      <c r="BI183" s="209">
        <f t="shared" si="18"/>
        <v>0</v>
      </c>
      <c r="BJ183" s="13" t="s">
        <v>85</v>
      </c>
      <c r="BK183" s="209">
        <f t="shared" si="19"/>
        <v>0</v>
      </c>
      <c r="BL183" s="13" t="s">
        <v>139</v>
      </c>
      <c r="BM183" s="208" t="s">
        <v>342</v>
      </c>
    </row>
    <row r="184" spans="1:65" s="2" customFormat="1" ht="44.25" customHeight="1">
      <c r="A184" s="30"/>
      <c r="B184" s="31"/>
      <c r="C184" s="196" t="s">
        <v>343</v>
      </c>
      <c r="D184" s="196" t="s">
        <v>141</v>
      </c>
      <c r="E184" s="197" t="s">
        <v>911</v>
      </c>
      <c r="F184" s="198" t="s">
        <v>912</v>
      </c>
      <c r="G184" s="199" t="s">
        <v>152</v>
      </c>
      <c r="H184" s="200">
        <v>1</v>
      </c>
      <c r="I184" s="201"/>
      <c r="J184" s="202">
        <f t="shared" si="10"/>
        <v>0</v>
      </c>
      <c r="K184" s="203"/>
      <c r="L184" s="35"/>
      <c r="M184" s="204" t="s">
        <v>1</v>
      </c>
      <c r="N184" s="205" t="s">
        <v>43</v>
      </c>
      <c r="O184" s="67"/>
      <c r="P184" s="206">
        <f t="shared" si="11"/>
        <v>0</v>
      </c>
      <c r="Q184" s="206">
        <v>0</v>
      </c>
      <c r="R184" s="206">
        <f t="shared" si="12"/>
        <v>0</v>
      </c>
      <c r="S184" s="206">
        <v>0</v>
      </c>
      <c r="T184" s="206">
        <f t="shared" si="13"/>
        <v>0</v>
      </c>
      <c r="U184" s="207" t="s">
        <v>1</v>
      </c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208" t="s">
        <v>139</v>
      </c>
      <c r="AT184" s="208" t="s">
        <v>141</v>
      </c>
      <c r="AU184" s="208" t="s">
        <v>85</v>
      </c>
      <c r="AY184" s="13" t="s">
        <v>140</v>
      </c>
      <c r="BE184" s="209">
        <f t="shared" si="14"/>
        <v>0</v>
      </c>
      <c r="BF184" s="209">
        <f t="shared" si="15"/>
        <v>0</v>
      </c>
      <c r="BG184" s="209">
        <f t="shared" si="16"/>
        <v>0</v>
      </c>
      <c r="BH184" s="209">
        <f t="shared" si="17"/>
        <v>0</v>
      </c>
      <c r="BI184" s="209">
        <f t="shared" si="18"/>
        <v>0</v>
      </c>
      <c r="BJ184" s="13" t="s">
        <v>85</v>
      </c>
      <c r="BK184" s="209">
        <f t="shared" si="19"/>
        <v>0</v>
      </c>
      <c r="BL184" s="13" t="s">
        <v>139</v>
      </c>
      <c r="BM184" s="208" t="s">
        <v>346</v>
      </c>
    </row>
    <row r="185" spans="1:65" s="2" customFormat="1" ht="44.25" customHeight="1">
      <c r="A185" s="30"/>
      <c r="B185" s="31"/>
      <c r="C185" s="196" t="s">
        <v>250</v>
      </c>
      <c r="D185" s="196" t="s">
        <v>141</v>
      </c>
      <c r="E185" s="197" t="s">
        <v>913</v>
      </c>
      <c r="F185" s="198" t="s">
        <v>914</v>
      </c>
      <c r="G185" s="199" t="s">
        <v>152</v>
      </c>
      <c r="H185" s="200">
        <v>1</v>
      </c>
      <c r="I185" s="201"/>
      <c r="J185" s="202">
        <f t="shared" si="10"/>
        <v>0</v>
      </c>
      <c r="K185" s="203"/>
      <c r="L185" s="35"/>
      <c r="M185" s="204" t="s">
        <v>1</v>
      </c>
      <c r="N185" s="205" t="s">
        <v>43</v>
      </c>
      <c r="O185" s="67"/>
      <c r="P185" s="206">
        <f t="shared" si="11"/>
        <v>0</v>
      </c>
      <c r="Q185" s="206">
        <v>0</v>
      </c>
      <c r="R185" s="206">
        <f t="shared" si="12"/>
        <v>0</v>
      </c>
      <c r="S185" s="206">
        <v>0</v>
      </c>
      <c r="T185" s="206">
        <f t="shared" si="13"/>
        <v>0</v>
      </c>
      <c r="U185" s="207" t="s">
        <v>1</v>
      </c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208" t="s">
        <v>139</v>
      </c>
      <c r="AT185" s="208" t="s">
        <v>141</v>
      </c>
      <c r="AU185" s="208" t="s">
        <v>85</v>
      </c>
      <c r="AY185" s="13" t="s">
        <v>140</v>
      </c>
      <c r="BE185" s="209">
        <f t="shared" si="14"/>
        <v>0</v>
      </c>
      <c r="BF185" s="209">
        <f t="shared" si="15"/>
        <v>0</v>
      </c>
      <c r="BG185" s="209">
        <f t="shared" si="16"/>
        <v>0</v>
      </c>
      <c r="BH185" s="209">
        <f t="shared" si="17"/>
        <v>0</v>
      </c>
      <c r="BI185" s="209">
        <f t="shared" si="18"/>
        <v>0</v>
      </c>
      <c r="BJ185" s="13" t="s">
        <v>85</v>
      </c>
      <c r="BK185" s="209">
        <f t="shared" si="19"/>
        <v>0</v>
      </c>
      <c r="BL185" s="13" t="s">
        <v>139</v>
      </c>
      <c r="BM185" s="208" t="s">
        <v>349</v>
      </c>
    </row>
    <row r="186" spans="1:65" s="2" customFormat="1" ht="44.25" customHeight="1">
      <c r="A186" s="30"/>
      <c r="B186" s="31"/>
      <c r="C186" s="196" t="s">
        <v>350</v>
      </c>
      <c r="D186" s="196" t="s">
        <v>141</v>
      </c>
      <c r="E186" s="197" t="s">
        <v>915</v>
      </c>
      <c r="F186" s="198" t="s">
        <v>916</v>
      </c>
      <c r="G186" s="199" t="s">
        <v>152</v>
      </c>
      <c r="H186" s="200">
        <v>1</v>
      </c>
      <c r="I186" s="201"/>
      <c r="J186" s="202">
        <f t="shared" si="10"/>
        <v>0</v>
      </c>
      <c r="K186" s="203"/>
      <c r="L186" s="35"/>
      <c r="M186" s="204" t="s">
        <v>1</v>
      </c>
      <c r="N186" s="205" t="s">
        <v>43</v>
      </c>
      <c r="O186" s="67"/>
      <c r="P186" s="206">
        <f t="shared" si="11"/>
        <v>0</v>
      </c>
      <c r="Q186" s="206">
        <v>0</v>
      </c>
      <c r="R186" s="206">
        <f t="shared" si="12"/>
        <v>0</v>
      </c>
      <c r="S186" s="206">
        <v>0</v>
      </c>
      <c r="T186" s="206">
        <f t="shared" si="13"/>
        <v>0</v>
      </c>
      <c r="U186" s="207" t="s">
        <v>1</v>
      </c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208" t="s">
        <v>139</v>
      </c>
      <c r="AT186" s="208" t="s">
        <v>141</v>
      </c>
      <c r="AU186" s="208" t="s">
        <v>85</v>
      </c>
      <c r="AY186" s="13" t="s">
        <v>140</v>
      </c>
      <c r="BE186" s="209">
        <f t="shared" si="14"/>
        <v>0</v>
      </c>
      <c r="BF186" s="209">
        <f t="shared" si="15"/>
        <v>0</v>
      </c>
      <c r="BG186" s="209">
        <f t="shared" si="16"/>
        <v>0</v>
      </c>
      <c r="BH186" s="209">
        <f t="shared" si="17"/>
        <v>0</v>
      </c>
      <c r="BI186" s="209">
        <f t="shared" si="18"/>
        <v>0</v>
      </c>
      <c r="BJ186" s="13" t="s">
        <v>85</v>
      </c>
      <c r="BK186" s="209">
        <f t="shared" si="19"/>
        <v>0</v>
      </c>
      <c r="BL186" s="13" t="s">
        <v>139</v>
      </c>
      <c r="BM186" s="208" t="s">
        <v>353</v>
      </c>
    </row>
    <row r="187" spans="1:65" s="2" customFormat="1" ht="44.25" customHeight="1">
      <c r="A187" s="30"/>
      <c r="B187" s="31"/>
      <c r="C187" s="196" t="s">
        <v>253</v>
      </c>
      <c r="D187" s="196" t="s">
        <v>141</v>
      </c>
      <c r="E187" s="197" t="s">
        <v>917</v>
      </c>
      <c r="F187" s="198" t="s">
        <v>918</v>
      </c>
      <c r="G187" s="199" t="s">
        <v>152</v>
      </c>
      <c r="H187" s="200">
        <v>1</v>
      </c>
      <c r="I187" s="201"/>
      <c r="J187" s="202">
        <f t="shared" si="10"/>
        <v>0</v>
      </c>
      <c r="K187" s="203"/>
      <c r="L187" s="35"/>
      <c r="M187" s="204" t="s">
        <v>1</v>
      </c>
      <c r="N187" s="205" t="s">
        <v>43</v>
      </c>
      <c r="O187" s="67"/>
      <c r="P187" s="206">
        <f t="shared" si="11"/>
        <v>0</v>
      </c>
      <c r="Q187" s="206">
        <v>0</v>
      </c>
      <c r="R187" s="206">
        <f t="shared" si="12"/>
        <v>0</v>
      </c>
      <c r="S187" s="206">
        <v>0</v>
      </c>
      <c r="T187" s="206">
        <f t="shared" si="13"/>
        <v>0</v>
      </c>
      <c r="U187" s="207" t="s">
        <v>1</v>
      </c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208" t="s">
        <v>139</v>
      </c>
      <c r="AT187" s="208" t="s">
        <v>141</v>
      </c>
      <c r="AU187" s="208" t="s">
        <v>85</v>
      </c>
      <c r="AY187" s="13" t="s">
        <v>140</v>
      </c>
      <c r="BE187" s="209">
        <f t="shared" si="14"/>
        <v>0</v>
      </c>
      <c r="BF187" s="209">
        <f t="shared" si="15"/>
        <v>0</v>
      </c>
      <c r="BG187" s="209">
        <f t="shared" si="16"/>
        <v>0</v>
      </c>
      <c r="BH187" s="209">
        <f t="shared" si="17"/>
        <v>0</v>
      </c>
      <c r="BI187" s="209">
        <f t="shared" si="18"/>
        <v>0</v>
      </c>
      <c r="BJ187" s="13" t="s">
        <v>85</v>
      </c>
      <c r="BK187" s="209">
        <f t="shared" si="19"/>
        <v>0</v>
      </c>
      <c r="BL187" s="13" t="s">
        <v>139</v>
      </c>
      <c r="BM187" s="208" t="s">
        <v>356</v>
      </c>
    </row>
    <row r="188" spans="1:65" s="2" customFormat="1" ht="44.25" customHeight="1">
      <c r="A188" s="30"/>
      <c r="B188" s="31"/>
      <c r="C188" s="196" t="s">
        <v>357</v>
      </c>
      <c r="D188" s="196" t="s">
        <v>141</v>
      </c>
      <c r="E188" s="197" t="s">
        <v>919</v>
      </c>
      <c r="F188" s="198" t="s">
        <v>920</v>
      </c>
      <c r="G188" s="199" t="s">
        <v>152</v>
      </c>
      <c r="H188" s="200">
        <v>1</v>
      </c>
      <c r="I188" s="201"/>
      <c r="J188" s="202">
        <f t="shared" si="10"/>
        <v>0</v>
      </c>
      <c r="K188" s="203"/>
      <c r="L188" s="35"/>
      <c r="M188" s="204" t="s">
        <v>1</v>
      </c>
      <c r="N188" s="205" t="s">
        <v>43</v>
      </c>
      <c r="O188" s="67"/>
      <c r="P188" s="206">
        <f t="shared" si="11"/>
        <v>0</v>
      </c>
      <c r="Q188" s="206">
        <v>0</v>
      </c>
      <c r="R188" s="206">
        <f t="shared" si="12"/>
        <v>0</v>
      </c>
      <c r="S188" s="206">
        <v>0</v>
      </c>
      <c r="T188" s="206">
        <f t="shared" si="13"/>
        <v>0</v>
      </c>
      <c r="U188" s="207" t="s">
        <v>1</v>
      </c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208" t="s">
        <v>139</v>
      </c>
      <c r="AT188" s="208" t="s">
        <v>141</v>
      </c>
      <c r="AU188" s="208" t="s">
        <v>85</v>
      </c>
      <c r="AY188" s="13" t="s">
        <v>140</v>
      </c>
      <c r="BE188" s="209">
        <f t="shared" si="14"/>
        <v>0</v>
      </c>
      <c r="BF188" s="209">
        <f t="shared" si="15"/>
        <v>0</v>
      </c>
      <c r="BG188" s="209">
        <f t="shared" si="16"/>
        <v>0</v>
      </c>
      <c r="BH188" s="209">
        <f t="shared" si="17"/>
        <v>0</v>
      </c>
      <c r="BI188" s="209">
        <f t="shared" si="18"/>
        <v>0</v>
      </c>
      <c r="BJ188" s="13" t="s">
        <v>85</v>
      </c>
      <c r="BK188" s="209">
        <f t="shared" si="19"/>
        <v>0</v>
      </c>
      <c r="BL188" s="13" t="s">
        <v>139</v>
      </c>
      <c r="BM188" s="208" t="s">
        <v>360</v>
      </c>
    </row>
    <row r="189" spans="1:65" s="2" customFormat="1" ht="44.25" customHeight="1">
      <c r="A189" s="30"/>
      <c r="B189" s="31"/>
      <c r="C189" s="196" t="s">
        <v>257</v>
      </c>
      <c r="D189" s="196" t="s">
        <v>141</v>
      </c>
      <c r="E189" s="197" t="s">
        <v>921</v>
      </c>
      <c r="F189" s="198" t="s">
        <v>922</v>
      </c>
      <c r="G189" s="199" t="s">
        <v>152</v>
      </c>
      <c r="H189" s="200">
        <v>1</v>
      </c>
      <c r="I189" s="201"/>
      <c r="J189" s="202">
        <f t="shared" si="10"/>
        <v>0</v>
      </c>
      <c r="K189" s="203"/>
      <c r="L189" s="35"/>
      <c r="M189" s="204" t="s">
        <v>1</v>
      </c>
      <c r="N189" s="205" t="s">
        <v>43</v>
      </c>
      <c r="O189" s="67"/>
      <c r="P189" s="206">
        <f t="shared" si="11"/>
        <v>0</v>
      </c>
      <c r="Q189" s="206">
        <v>0</v>
      </c>
      <c r="R189" s="206">
        <f t="shared" si="12"/>
        <v>0</v>
      </c>
      <c r="S189" s="206">
        <v>0</v>
      </c>
      <c r="T189" s="206">
        <f t="shared" si="13"/>
        <v>0</v>
      </c>
      <c r="U189" s="207" t="s">
        <v>1</v>
      </c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208" t="s">
        <v>139</v>
      </c>
      <c r="AT189" s="208" t="s">
        <v>141</v>
      </c>
      <c r="AU189" s="208" t="s">
        <v>85</v>
      </c>
      <c r="AY189" s="13" t="s">
        <v>140</v>
      </c>
      <c r="BE189" s="209">
        <f t="shared" si="14"/>
        <v>0</v>
      </c>
      <c r="BF189" s="209">
        <f t="shared" si="15"/>
        <v>0</v>
      </c>
      <c r="BG189" s="209">
        <f t="shared" si="16"/>
        <v>0</v>
      </c>
      <c r="BH189" s="209">
        <f t="shared" si="17"/>
        <v>0</v>
      </c>
      <c r="BI189" s="209">
        <f t="shared" si="18"/>
        <v>0</v>
      </c>
      <c r="BJ189" s="13" t="s">
        <v>85</v>
      </c>
      <c r="BK189" s="209">
        <f t="shared" si="19"/>
        <v>0</v>
      </c>
      <c r="BL189" s="13" t="s">
        <v>139</v>
      </c>
      <c r="BM189" s="208" t="s">
        <v>363</v>
      </c>
    </row>
    <row r="190" spans="1:65" s="2" customFormat="1" ht="44.25" customHeight="1">
      <c r="A190" s="30"/>
      <c r="B190" s="31"/>
      <c r="C190" s="196" t="s">
        <v>364</v>
      </c>
      <c r="D190" s="196" t="s">
        <v>141</v>
      </c>
      <c r="E190" s="197" t="s">
        <v>923</v>
      </c>
      <c r="F190" s="198" t="s">
        <v>924</v>
      </c>
      <c r="G190" s="199" t="s">
        <v>152</v>
      </c>
      <c r="H190" s="200">
        <v>2</v>
      </c>
      <c r="I190" s="201"/>
      <c r="J190" s="202">
        <f t="shared" si="10"/>
        <v>0</v>
      </c>
      <c r="K190" s="203"/>
      <c r="L190" s="35"/>
      <c r="M190" s="204" t="s">
        <v>1</v>
      </c>
      <c r="N190" s="205" t="s">
        <v>43</v>
      </c>
      <c r="O190" s="67"/>
      <c r="P190" s="206">
        <f t="shared" si="11"/>
        <v>0</v>
      </c>
      <c r="Q190" s="206">
        <v>0</v>
      </c>
      <c r="R190" s="206">
        <f t="shared" si="12"/>
        <v>0</v>
      </c>
      <c r="S190" s="206">
        <v>0</v>
      </c>
      <c r="T190" s="206">
        <f t="shared" si="13"/>
        <v>0</v>
      </c>
      <c r="U190" s="207" t="s">
        <v>1</v>
      </c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208" t="s">
        <v>139</v>
      </c>
      <c r="AT190" s="208" t="s">
        <v>141</v>
      </c>
      <c r="AU190" s="208" t="s">
        <v>85</v>
      </c>
      <c r="AY190" s="13" t="s">
        <v>140</v>
      </c>
      <c r="BE190" s="209">
        <f t="shared" si="14"/>
        <v>0</v>
      </c>
      <c r="BF190" s="209">
        <f t="shared" si="15"/>
        <v>0</v>
      </c>
      <c r="BG190" s="209">
        <f t="shared" si="16"/>
        <v>0</v>
      </c>
      <c r="BH190" s="209">
        <f t="shared" si="17"/>
        <v>0</v>
      </c>
      <c r="BI190" s="209">
        <f t="shared" si="18"/>
        <v>0</v>
      </c>
      <c r="BJ190" s="13" t="s">
        <v>85</v>
      </c>
      <c r="BK190" s="209">
        <f t="shared" si="19"/>
        <v>0</v>
      </c>
      <c r="BL190" s="13" t="s">
        <v>139</v>
      </c>
      <c r="BM190" s="208" t="s">
        <v>367</v>
      </c>
    </row>
    <row r="191" spans="1:65" s="2" customFormat="1" ht="44.25" customHeight="1">
      <c r="A191" s="30"/>
      <c r="B191" s="31"/>
      <c r="C191" s="196" t="s">
        <v>260</v>
      </c>
      <c r="D191" s="196" t="s">
        <v>141</v>
      </c>
      <c r="E191" s="197" t="s">
        <v>925</v>
      </c>
      <c r="F191" s="198" t="s">
        <v>926</v>
      </c>
      <c r="G191" s="199" t="s">
        <v>152</v>
      </c>
      <c r="H191" s="200">
        <v>1</v>
      </c>
      <c r="I191" s="201"/>
      <c r="J191" s="202">
        <f t="shared" ref="J191:J222" si="20">ROUND(I191*H191,2)</f>
        <v>0</v>
      </c>
      <c r="K191" s="203"/>
      <c r="L191" s="35"/>
      <c r="M191" s="204" t="s">
        <v>1</v>
      </c>
      <c r="N191" s="205" t="s">
        <v>43</v>
      </c>
      <c r="O191" s="67"/>
      <c r="P191" s="206">
        <f t="shared" ref="P191:P222" si="21">O191*H191</f>
        <v>0</v>
      </c>
      <c r="Q191" s="206">
        <v>0</v>
      </c>
      <c r="R191" s="206">
        <f t="shared" ref="R191:R222" si="22">Q191*H191</f>
        <v>0</v>
      </c>
      <c r="S191" s="206">
        <v>0</v>
      </c>
      <c r="T191" s="206">
        <f t="shared" ref="T191:T222" si="23">S191*H191</f>
        <v>0</v>
      </c>
      <c r="U191" s="207" t="s">
        <v>1</v>
      </c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208" t="s">
        <v>139</v>
      </c>
      <c r="AT191" s="208" t="s">
        <v>141</v>
      </c>
      <c r="AU191" s="208" t="s">
        <v>85</v>
      </c>
      <c r="AY191" s="13" t="s">
        <v>140</v>
      </c>
      <c r="BE191" s="209">
        <f t="shared" ref="BE191:BE222" si="24">IF(N191="základní",J191,0)</f>
        <v>0</v>
      </c>
      <c r="BF191" s="209">
        <f t="shared" ref="BF191:BF222" si="25">IF(N191="snížená",J191,0)</f>
        <v>0</v>
      </c>
      <c r="BG191" s="209">
        <f t="shared" ref="BG191:BG222" si="26">IF(N191="zákl. přenesená",J191,0)</f>
        <v>0</v>
      </c>
      <c r="BH191" s="209">
        <f t="shared" ref="BH191:BH222" si="27">IF(N191="sníž. přenesená",J191,0)</f>
        <v>0</v>
      </c>
      <c r="BI191" s="209">
        <f t="shared" ref="BI191:BI222" si="28">IF(N191="nulová",J191,0)</f>
        <v>0</v>
      </c>
      <c r="BJ191" s="13" t="s">
        <v>85</v>
      </c>
      <c r="BK191" s="209">
        <f t="shared" ref="BK191:BK222" si="29">ROUND(I191*H191,2)</f>
        <v>0</v>
      </c>
      <c r="BL191" s="13" t="s">
        <v>139</v>
      </c>
      <c r="BM191" s="208" t="s">
        <v>370</v>
      </c>
    </row>
    <row r="192" spans="1:65" s="2" customFormat="1" ht="44.25" customHeight="1">
      <c r="A192" s="30"/>
      <c r="B192" s="31"/>
      <c r="C192" s="196" t="s">
        <v>503</v>
      </c>
      <c r="D192" s="196" t="s">
        <v>141</v>
      </c>
      <c r="E192" s="197" t="s">
        <v>927</v>
      </c>
      <c r="F192" s="198" t="s">
        <v>928</v>
      </c>
      <c r="G192" s="199" t="s">
        <v>152</v>
      </c>
      <c r="H192" s="200">
        <v>1</v>
      </c>
      <c r="I192" s="201"/>
      <c r="J192" s="202">
        <f t="shared" si="20"/>
        <v>0</v>
      </c>
      <c r="K192" s="203"/>
      <c r="L192" s="35"/>
      <c r="M192" s="204" t="s">
        <v>1</v>
      </c>
      <c r="N192" s="205" t="s">
        <v>43</v>
      </c>
      <c r="O192" s="67"/>
      <c r="P192" s="206">
        <f t="shared" si="21"/>
        <v>0</v>
      </c>
      <c r="Q192" s="206">
        <v>0</v>
      </c>
      <c r="R192" s="206">
        <f t="shared" si="22"/>
        <v>0</v>
      </c>
      <c r="S192" s="206">
        <v>0</v>
      </c>
      <c r="T192" s="206">
        <f t="shared" si="23"/>
        <v>0</v>
      </c>
      <c r="U192" s="207" t="s">
        <v>1</v>
      </c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208" t="s">
        <v>139</v>
      </c>
      <c r="AT192" s="208" t="s">
        <v>141</v>
      </c>
      <c r="AU192" s="208" t="s">
        <v>85</v>
      </c>
      <c r="AY192" s="13" t="s">
        <v>140</v>
      </c>
      <c r="BE192" s="209">
        <f t="shared" si="24"/>
        <v>0</v>
      </c>
      <c r="BF192" s="209">
        <f t="shared" si="25"/>
        <v>0</v>
      </c>
      <c r="BG192" s="209">
        <f t="shared" si="26"/>
        <v>0</v>
      </c>
      <c r="BH192" s="209">
        <f t="shared" si="27"/>
        <v>0</v>
      </c>
      <c r="BI192" s="209">
        <f t="shared" si="28"/>
        <v>0</v>
      </c>
      <c r="BJ192" s="13" t="s">
        <v>85</v>
      </c>
      <c r="BK192" s="209">
        <f t="shared" si="29"/>
        <v>0</v>
      </c>
      <c r="BL192" s="13" t="s">
        <v>139</v>
      </c>
      <c r="BM192" s="208" t="s">
        <v>506</v>
      </c>
    </row>
    <row r="193" spans="1:65" s="2" customFormat="1" ht="44.25" customHeight="1">
      <c r="A193" s="30"/>
      <c r="B193" s="31"/>
      <c r="C193" s="196" t="s">
        <v>264</v>
      </c>
      <c r="D193" s="196" t="s">
        <v>141</v>
      </c>
      <c r="E193" s="197" t="s">
        <v>929</v>
      </c>
      <c r="F193" s="198" t="s">
        <v>930</v>
      </c>
      <c r="G193" s="199" t="s">
        <v>152</v>
      </c>
      <c r="H193" s="200">
        <v>2</v>
      </c>
      <c r="I193" s="201"/>
      <c r="J193" s="202">
        <f t="shared" si="20"/>
        <v>0</v>
      </c>
      <c r="K193" s="203"/>
      <c r="L193" s="35"/>
      <c r="M193" s="204" t="s">
        <v>1</v>
      </c>
      <c r="N193" s="205" t="s">
        <v>43</v>
      </c>
      <c r="O193" s="67"/>
      <c r="P193" s="206">
        <f t="shared" si="21"/>
        <v>0</v>
      </c>
      <c r="Q193" s="206">
        <v>0</v>
      </c>
      <c r="R193" s="206">
        <f t="shared" si="22"/>
        <v>0</v>
      </c>
      <c r="S193" s="206">
        <v>0</v>
      </c>
      <c r="T193" s="206">
        <f t="shared" si="23"/>
        <v>0</v>
      </c>
      <c r="U193" s="207" t="s">
        <v>1</v>
      </c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208" t="s">
        <v>139</v>
      </c>
      <c r="AT193" s="208" t="s">
        <v>141</v>
      </c>
      <c r="AU193" s="208" t="s">
        <v>85</v>
      </c>
      <c r="AY193" s="13" t="s">
        <v>140</v>
      </c>
      <c r="BE193" s="209">
        <f t="shared" si="24"/>
        <v>0</v>
      </c>
      <c r="BF193" s="209">
        <f t="shared" si="25"/>
        <v>0</v>
      </c>
      <c r="BG193" s="209">
        <f t="shared" si="26"/>
        <v>0</v>
      </c>
      <c r="BH193" s="209">
        <f t="shared" si="27"/>
        <v>0</v>
      </c>
      <c r="BI193" s="209">
        <f t="shared" si="28"/>
        <v>0</v>
      </c>
      <c r="BJ193" s="13" t="s">
        <v>85</v>
      </c>
      <c r="BK193" s="209">
        <f t="shared" si="29"/>
        <v>0</v>
      </c>
      <c r="BL193" s="13" t="s">
        <v>139</v>
      </c>
      <c r="BM193" s="208" t="s">
        <v>509</v>
      </c>
    </row>
    <row r="194" spans="1:65" s="2" customFormat="1" ht="44.25" customHeight="1">
      <c r="A194" s="30"/>
      <c r="B194" s="31"/>
      <c r="C194" s="196" t="s">
        <v>510</v>
      </c>
      <c r="D194" s="196" t="s">
        <v>141</v>
      </c>
      <c r="E194" s="197" t="s">
        <v>931</v>
      </c>
      <c r="F194" s="198" t="s">
        <v>932</v>
      </c>
      <c r="G194" s="199" t="s">
        <v>152</v>
      </c>
      <c r="H194" s="200">
        <v>2</v>
      </c>
      <c r="I194" s="201"/>
      <c r="J194" s="202">
        <f t="shared" si="20"/>
        <v>0</v>
      </c>
      <c r="K194" s="203"/>
      <c r="L194" s="35"/>
      <c r="M194" s="204" t="s">
        <v>1</v>
      </c>
      <c r="N194" s="205" t="s">
        <v>43</v>
      </c>
      <c r="O194" s="67"/>
      <c r="P194" s="206">
        <f t="shared" si="21"/>
        <v>0</v>
      </c>
      <c r="Q194" s="206">
        <v>0</v>
      </c>
      <c r="R194" s="206">
        <f t="shared" si="22"/>
        <v>0</v>
      </c>
      <c r="S194" s="206">
        <v>0</v>
      </c>
      <c r="T194" s="206">
        <f t="shared" si="23"/>
        <v>0</v>
      </c>
      <c r="U194" s="207" t="s">
        <v>1</v>
      </c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208" t="s">
        <v>139</v>
      </c>
      <c r="AT194" s="208" t="s">
        <v>141</v>
      </c>
      <c r="AU194" s="208" t="s">
        <v>85</v>
      </c>
      <c r="AY194" s="13" t="s">
        <v>140</v>
      </c>
      <c r="BE194" s="209">
        <f t="shared" si="24"/>
        <v>0</v>
      </c>
      <c r="BF194" s="209">
        <f t="shared" si="25"/>
        <v>0</v>
      </c>
      <c r="BG194" s="209">
        <f t="shared" si="26"/>
        <v>0</v>
      </c>
      <c r="BH194" s="209">
        <f t="shared" si="27"/>
        <v>0</v>
      </c>
      <c r="BI194" s="209">
        <f t="shared" si="28"/>
        <v>0</v>
      </c>
      <c r="BJ194" s="13" t="s">
        <v>85</v>
      </c>
      <c r="BK194" s="209">
        <f t="shared" si="29"/>
        <v>0</v>
      </c>
      <c r="BL194" s="13" t="s">
        <v>139</v>
      </c>
      <c r="BM194" s="208" t="s">
        <v>513</v>
      </c>
    </row>
    <row r="195" spans="1:65" s="2" customFormat="1" ht="44.25" customHeight="1">
      <c r="A195" s="30"/>
      <c r="B195" s="31"/>
      <c r="C195" s="196" t="s">
        <v>267</v>
      </c>
      <c r="D195" s="196" t="s">
        <v>141</v>
      </c>
      <c r="E195" s="197" t="s">
        <v>933</v>
      </c>
      <c r="F195" s="198" t="s">
        <v>934</v>
      </c>
      <c r="G195" s="199" t="s">
        <v>152</v>
      </c>
      <c r="H195" s="200">
        <v>1</v>
      </c>
      <c r="I195" s="201"/>
      <c r="J195" s="202">
        <f t="shared" si="20"/>
        <v>0</v>
      </c>
      <c r="K195" s="203"/>
      <c r="L195" s="35"/>
      <c r="M195" s="204" t="s">
        <v>1</v>
      </c>
      <c r="N195" s="205" t="s">
        <v>43</v>
      </c>
      <c r="O195" s="67"/>
      <c r="P195" s="206">
        <f t="shared" si="21"/>
        <v>0</v>
      </c>
      <c r="Q195" s="206">
        <v>0</v>
      </c>
      <c r="R195" s="206">
        <f t="shared" si="22"/>
        <v>0</v>
      </c>
      <c r="S195" s="206">
        <v>0</v>
      </c>
      <c r="T195" s="206">
        <f t="shared" si="23"/>
        <v>0</v>
      </c>
      <c r="U195" s="207" t="s">
        <v>1</v>
      </c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208" t="s">
        <v>139</v>
      </c>
      <c r="AT195" s="208" t="s">
        <v>141</v>
      </c>
      <c r="AU195" s="208" t="s">
        <v>85</v>
      </c>
      <c r="AY195" s="13" t="s">
        <v>140</v>
      </c>
      <c r="BE195" s="209">
        <f t="shared" si="24"/>
        <v>0</v>
      </c>
      <c r="BF195" s="209">
        <f t="shared" si="25"/>
        <v>0</v>
      </c>
      <c r="BG195" s="209">
        <f t="shared" si="26"/>
        <v>0</v>
      </c>
      <c r="BH195" s="209">
        <f t="shared" si="27"/>
        <v>0</v>
      </c>
      <c r="BI195" s="209">
        <f t="shared" si="28"/>
        <v>0</v>
      </c>
      <c r="BJ195" s="13" t="s">
        <v>85</v>
      </c>
      <c r="BK195" s="209">
        <f t="shared" si="29"/>
        <v>0</v>
      </c>
      <c r="BL195" s="13" t="s">
        <v>139</v>
      </c>
      <c r="BM195" s="208" t="s">
        <v>516</v>
      </c>
    </row>
    <row r="196" spans="1:65" s="2" customFormat="1" ht="44.25" customHeight="1">
      <c r="A196" s="30"/>
      <c r="B196" s="31"/>
      <c r="C196" s="196" t="s">
        <v>517</v>
      </c>
      <c r="D196" s="196" t="s">
        <v>141</v>
      </c>
      <c r="E196" s="197" t="s">
        <v>935</v>
      </c>
      <c r="F196" s="198" t="s">
        <v>936</v>
      </c>
      <c r="G196" s="199" t="s">
        <v>152</v>
      </c>
      <c r="H196" s="200">
        <v>1</v>
      </c>
      <c r="I196" s="201"/>
      <c r="J196" s="202">
        <f t="shared" si="20"/>
        <v>0</v>
      </c>
      <c r="K196" s="203"/>
      <c r="L196" s="35"/>
      <c r="M196" s="204" t="s">
        <v>1</v>
      </c>
      <c r="N196" s="205" t="s">
        <v>43</v>
      </c>
      <c r="O196" s="67"/>
      <c r="P196" s="206">
        <f t="shared" si="21"/>
        <v>0</v>
      </c>
      <c r="Q196" s="206">
        <v>0</v>
      </c>
      <c r="R196" s="206">
        <f t="shared" si="22"/>
        <v>0</v>
      </c>
      <c r="S196" s="206">
        <v>0</v>
      </c>
      <c r="T196" s="206">
        <f t="shared" si="23"/>
        <v>0</v>
      </c>
      <c r="U196" s="207" t="s">
        <v>1</v>
      </c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208" t="s">
        <v>139</v>
      </c>
      <c r="AT196" s="208" t="s">
        <v>141</v>
      </c>
      <c r="AU196" s="208" t="s">
        <v>85</v>
      </c>
      <c r="AY196" s="13" t="s">
        <v>140</v>
      </c>
      <c r="BE196" s="209">
        <f t="shared" si="24"/>
        <v>0</v>
      </c>
      <c r="BF196" s="209">
        <f t="shared" si="25"/>
        <v>0</v>
      </c>
      <c r="BG196" s="209">
        <f t="shared" si="26"/>
        <v>0</v>
      </c>
      <c r="BH196" s="209">
        <f t="shared" si="27"/>
        <v>0</v>
      </c>
      <c r="BI196" s="209">
        <f t="shared" si="28"/>
        <v>0</v>
      </c>
      <c r="BJ196" s="13" t="s">
        <v>85</v>
      </c>
      <c r="BK196" s="209">
        <f t="shared" si="29"/>
        <v>0</v>
      </c>
      <c r="BL196" s="13" t="s">
        <v>139</v>
      </c>
      <c r="BM196" s="208" t="s">
        <v>520</v>
      </c>
    </row>
    <row r="197" spans="1:65" s="2" customFormat="1" ht="44.25" customHeight="1">
      <c r="A197" s="30"/>
      <c r="B197" s="31"/>
      <c r="C197" s="196" t="s">
        <v>271</v>
      </c>
      <c r="D197" s="196" t="s">
        <v>141</v>
      </c>
      <c r="E197" s="197" t="s">
        <v>937</v>
      </c>
      <c r="F197" s="198" t="s">
        <v>938</v>
      </c>
      <c r="G197" s="199" t="s">
        <v>152</v>
      </c>
      <c r="H197" s="200">
        <v>2</v>
      </c>
      <c r="I197" s="201"/>
      <c r="J197" s="202">
        <f t="shared" si="20"/>
        <v>0</v>
      </c>
      <c r="K197" s="203"/>
      <c r="L197" s="35"/>
      <c r="M197" s="204" t="s">
        <v>1</v>
      </c>
      <c r="N197" s="205" t="s">
        <v>43</v>
      </c>
      <c r="O197" s="67"/>
      <c r="P197" s="206">
        <f t="shared" si="21"/>
        <v>0</v>
      </c>
      <c r="Q197" s="206">
        <v>0</v>
      </c>
      <c r="R197" s="206">
        <f t="shared" si="22"/>
        <v>0</v>
      </c>
      <c r="S197" s="206">
        <v>0</v>
      </c>
      <c r="T197" s="206">
        <f t="shared" si="23"/>
        <v>0</v>
      </c>
      <c r="U197" s="207" t="s">
        <v>1</v>
      </c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208" t="s">
        <v>139</v>
      </c>
      <c r="AT197" s="208" t="s">
        <v>141</v>
      </c>
      <c r="AU197" s="208" t="s">
        <v>85</v>
      </c>
      <c r="AY197" s="13" t="s">
        <v>140</v>
      </c>
      <c r="BE197" s="209">
        <f t="shared" si="24"/>
        <v>0</v>
      </c>
      <c r="BF197" s="209">
        <f t="shared" si="25"/>
        <v>0</v>
      </c>
      <c r="BG197" s="209">
        <f t="shared" si="26"/>
        <v>0</v>
      </c>
      <c r="BH197" s="209">
        <f t="shared" si="27"/>
        <v>0</v>
      </c>
      <c r="BI197" s="209">
        <f t="shared" si="28"/>
        <v>0</v>
      </c>
      <c r="BJ197" s="13" t="s">
        <v>85</v>
      </c>
      <c r="BK197" s="209">
        <f t="shared" si="29"/>
        <v>0</v>
      </c>
      <c r="BL197" s="13" t="s">
        <v>139</v>
      </c>
      <c r="BM197" s="208" t="s">
        <v>523</v>
      </c>
    </row>
    <row r="198" spans="1:65" s="2" customFormat="1" ht="44.25" customHeight="1">
      <c r="A198" s="30"/>
      <c r="B198" s="31"/>
      <c r="C198" s="196" t="s">
        <v>524</v>
      </c>
      <c r="D198" s="196" t="s">
        <v>141</v>
      </c>
      <c r="E198" s="197" t="s">
        <v>939</v>
      </c>
      <c r="F198" s="198" t="s">
        <v>940</v>
      </c>
      <c r="G198" s="199" t="s">
        <v>152</v>
      </c>
      <c r="H198" s="200">
        <v>1</v>
      </c>
      <c r="I198" s="201"/>
      <c r="J198" s="202">
        <f t="shared" si="20"/>
        <v>0</v>
      </c>
      <c r="K198" s="203"/>
      <c r="L198" s="35"/>
      <c r="M198" s="204" t="s">
        <v>1</v>
      </c>
      <c r="N198" s="205" t="s">
        <v>43</v>
      </c>
      <c r="O198" s="67"/>
      <c r="P198" s="206">
        <f t="shared" si="21"/>
        <v>0</v>
      </c>
      <c r="Q198" s="206">
        <v>0</v>
      </c>
      <c r="R198" s="206">
        <f t="shared" si="22"/>
        <v>0</v>
      </c>
      <c r="S198" s="206">
        <v>0</v>
      </c>
      <c r="T198" s="206">
        <f t="shared" si="23"/>
        <v>0</v>
      </c>
      <c r="U198" s="207" t="s">
        <v>1</v>
      </c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208" t="s">
        <v>139</v>
      </c>
      <c r="AT198" s="208" t="s">
        <v>141</v>
      </c>
      <c r="AU198" s="208" t="s">
        <v>85</v>
      </c>
      <c r="AY198" s="13" t="s">
        <v>140</v>
      </c>
      <c r="BE198" s="209">
        <f t="shared" si="24"/>
        <v>0</v>
      </c>
      <c r="BF198" s="209">
        <f t="shared" si="25"/>
        <v>0</v>
      </c>
      <c r="BG198" s="209">
        <f t="shared" si="26"/>
        <v>0</v>
      </c>
      <c r="BH198" s="209">
        <f t="shared" si="27"/>
        <v>0</v>
      </c>
      <c r="BI198" s="209">
        <f t="shared" si="28"/>
        <v>0</v>
      </c>
      <c r="BJ198" s="13" t="s">
        <v>85</v>
      </c>
      <c r="BK198" s="209">
        <f t="shared" si="29"/>
        <v>0</v>
      </c>
      <c r="BL198" s="13" t="s">
        <v>139</v>
      </c>
      <c r="BM198" s="208" t="s">
        <v>527</v>
      </c>
    </row>
    <row r="199" spans="1:65" s="2" customFormat="1" ht="44.25" customHeight="1">
      <c r="A199" s="30"/>
      <c r="B199" s="31"/>
      <c r="C199" s="196" t="s">
        <v>274</v>
      </c>
      <c r="D199" s="196" t="s">
        <v>141</v>
      </c>
      <c r="E199" s="197" t="s">
        <v>941</v>
      </c>
      <c r="F199" s="198" t="s">
        <v>942</v>
      </c>
      <c r="G199" s="199" t="s">
        <v>152</v>
      </c>
      <c r="H199" s="200">
        <v>1</v>
      </c>
      <c r="I199" s="201"/>
      <c r="J199" s="202">
        <f t="shared" si="20"/>
        <v>0</v>
      </c>
      <c r="K199" s="203"/>
      <c r="L199" s="35"/>
      <c r="M199" s="204" t="s">
        <v>1</v>
      </c>
      <c r="N199" s="205" t="s">
        <v>43</v>
      </c>
      <c r="O199" s="67"/>
      <c r="P199" s="206">
        <f t="shared" si="21"/>
        <v>0</v>
      </c>
      <c r="Q199" s="206">
        <v>0</v>
      </c>
      <c r="R199" s="206">
        <f t="shared" si="22"/>
        <v>0</v>
      </c>
      <c r="S199" s="206">
        <v>0</v>
      </c>
      <c r="T199" s="206">
        <f t="shared" si="23"/>
        <v>0</v>
      </c>
      <c r="U199" s="207" t="s">
        <v>1</v>
      </c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208" t="s">
        <v>139</v>
      </c>
      <c r="AT199" s="208" t="s">
        <v>141</v>
      </c>
      <c r="AU199" s="208" t="s">
        <v>85</v>
      </c>
      <c r="AY199" s="13" t="s">
        <v>140</v>
      </c>
      <c r="BE199" s="209">
        <f t="shared" si="24"/>
        <v>0</v>
      </c>
      <c r="BF199" s="209">
        <f t="shared" si="25"/>
        <v>0</v>
      </c>
      <c r="BG199" s="209">
        <f t="shared" si="26"/>
        <v>0</v>
      </c>
      <c r="BH199" s="209">
        <f t="shared" si="27"/>
        <v>0</v>
      </c>
      <c r="BI199" s="209">
        <f t="shared" si="28"/>
        <v>0</v>
      </c>
      <c r="BJ199" s="13" t="s">
        <v>85</v>
      </c>
      <c r="BK199" s="209">
        <f t="shared" si="29"/>
        <v>0</v>
      </c>
      <c r="BL199" s="13" t="s">
        <v>139</v>
      </c>
      <c r="BM199" s="208" t="s">
        <v>530</v>
      </c>
    </row>
    <row r="200" spans="1:65" s="2" customFormat="1" ht="44.25" customHeight="1">
      <c r="A200" s="30"/>
      <c r="B200" s="31"/>
      <c r="C200" s="196" t="s">
        <v>531</v>
      </c>
      <c r="D200" s="196" t="s">
        <v>141</v>
      </c>
      <c r="E200" s="197" t="s">
        <v>943</v>
      </c>
      <c r="F200" s="198" t="s">
        <v>944</v>
      </c>
      <c r="G200" s="199" t="s">
        <v>152</v>
      </c>
      <c r="H200" s="200">
        <v>1</v>
      </c>
      <c r="I200" s="201"/>
      <c r="J200" s="202">
        <f t="shared" si="20"/>
        <v>0</v>
      </c>
      <c r="K200" s="203"/>
      <c r="L200" s="35"/>
      <c r="M200" s="204" t="s">
        <v>1</v>
      </c>
      <c r="N200" s="205" t="s">
        <v>43</v>
      </c>
      <c r="O200" s="67"/>
      <c r="P200" s="206">
        <f t="shared" si="21"/>
        <v>0</v>
      </c>
      <c r="Q200" s="206">
        <v>0</v>
      </c>
      <c r="R200" s="206">
        <f t="shared" si="22"/>
        <v>0</v>
      </c>
      <c r="S200" s="206">
        <v>0</v>
      </c>
      <c r="T200" s="206">
        <f t="shared" si="23"/>
        <v>0</v>
      </c>
      <c r="U200" s="207" t="s">
        <v>1</v>
      </c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208" t="s">
        <v>139</v>
      </c>
      <c r="AT200" s="208" t="s">
        <v>141</v>
      </c>
      <c r="AU200" s="208" t="s">
        <v>85</v>
      </c>
      <c r="AY200" s="13" t="s">
        <v>140</v>
      </c>
      <c r="BE200" s="209">
        <f t="shared" si="24"/>
        <v>0</v>
      </c>
      <c r="BF200" s="209">
        <f t="shared" si="25"/>
        <v>0</v>
      </c>
      <c r="BG200" s="209">
        <f t="shared" si="26"/>
        <v>0</v>
      </c>
      <c r="BH200" s="209">
        <f t="shared" si="27"/>
        <v>0</v>
      </c>
      <c r="BI200" s="209">
        <f t="shared" si="28"/>
        <v>0</v>
      </c>
      <c r="BJ200" s="13" t="s">
        <v>85</v>
      </c>
      <c r="BK200" s="209">
        <f t="shared" si="29"/>
        <v>0</v>
      </c>
      <c r="BL200" s="13" t="s">
        <v>139</v>
      </c>
      <c r="BM200" s="208" t="s">
        <v>534</v>
      </c>
    </row>
    <row r="201" spans="1:65" s="2" customFormat="1" ht="44.25" customHeight="1">
      <c r="A201" s="30"/>
      <c r="B201" s="31"/>
      <c r="C201" s="196" t="s">
        <v>278</v>
      </c>
      <c r="D201" s="196" t="s">
        <v>141</v>
      </c>
      <c r="E201" s="197" t="s">
        <v>945</v>
      </c>
      <c r="F201" s="198" t="s">
        <v>946</v>
      </c>
      <c r="G201" s="199" t="s">
        <v>152</v>
      </c>
      <c r="H201" s="200">
        <v>1</v>
      </c>
      <c r="I201" s="201"/>
      <c r="J201" s="202">
        <f t="shared" si="20"/>
        <v>0</v>
      </c>
      <c r="K201" s="203"/>
      <c r="L201" s="35"/>
      <c r="M201" s="204" t="s">
        <v>1</v>
      </c>
      <c r="N201" s="205" t="s">
        <v>43</v>
      </c>
      <c r="O201" s="67"/>
      <c r="P201" s="206">
        <f t="shared" si="21"/>
        <v>0</v>
      </c>
      <c r="Q201" s="206">
        <v>0</v>
      </c>
      <c r="R201" s="206">
        <f t="shared" si="22"/>
        <v>0</v>
      </c>
      <c r="S201" s="206">
        <v>0</v>
      </c>
      <c r="T201" s="206">
        <f t="shared" si="23"/>
        <v>0</v>
      </c>
      <c r="U201" s="207" t="s">
        <v>1</v>
      </c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208" t="s">
        <v>139</v>
      </c>
      <c r="AT201" s="208" t="s">
        <v>141</v>
      </c>
      <c r="AU201" s="208" t="s">
        <v>85</v>
      </c>
      <c r="AY201" s="13" t="s">
        <v>140</v>
      </c>
      <c r="BE201" s="209">
        <f t="shared" si="24"/>
        <v>0</v>
      </c>
      <c r="BF201" s="209">
        <f t="shared" si="25"/>
        <v>0</v>
      </c>
      <c r="BG201" s="209">
        <f t="shared" si="26"/>
        <v>0</v>
      </c>
      <c r="BH201" s="209">
        <f t="shared" si="27"/>
        <v>0</v>
      </c>
      <c r="BI201" s="209">
        <f t="shared" si="28"/>
        <v>0</v>
      </c>
      <c r="BJ201" s="13" t="s">
        <v>85</v>
      </c>
      <c r="BK201" s="209">
        <f t="shared" si="29"/>
        <v>0</v>
      </c>
      <c r="BL201" s="13" t="s">
        <v>139</v>
      </c>
      <c r="BM201" s="208" t="s">
        <v>537</v>
      </c>
    </row>
    <row r="202" spans="1:65" s="2" customFormat="1" ht="44.25" customHeight="1">
      <c r="A202" s="30"/>
      <c r="B202" s="31"/>
      <c r="C202" s="196" t="s">
        <v>538</v>
      </c>
      <c r="D202" s="196" t="s">
        <v>141</v>
      </c>
      <c r="E202" s="197" t="s">
        <v>947</v>
      </c>
      <c r="F202" s="198" t="s">
        <v>948</v>
      </c>
      <c r="G202" s="199" t="s">
        <v>152</v>
      </c>
      <c r="H202" s="200">
        <v>1</v>
      </c>
      <c r="I202" s="201"/>
      <c r="J202" s="202">
        <f t="shared" si="20"/>
        <v>0</v>
      </c>
      <c r="K202" s="203"/>
      <c r="L202" s="35"/>
      <c r="M202" s="204" t="s">
        <v>1</v>
      </c>
      <c r="N202" s="205" t="s">
        <v>43</v>
      </c>
      <c r="O202" s="67"/>
      <c r="P202" s="206">
        <f t="shared" si="21"/>
        <v>0</v>
      </c>
      <c r="Q202" s="206">
        <v>0</v>
      </c>
      <c r="R202" s="206">
        <f t="shared" si="22"/>
        <v>0</v>
      </c>
      <c r="S202" s="206">
        <v>0</v>
      </c>
      <c r="T202" s="206">
        <f t="shared" si="23"/>
        <v>0</v>
      </c>
      <c r="U202" s="207" t="s">
        <v>1</v>
      </c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208" t="s">
        <v>139</v>
      </c>
      <c r="AT202" s="208" t="s">
        <v>141</v>
      </c>
      <c r="AU202" s="208" t="s">
        <v>85</v>
      </c>
      <c r="AY202" s="13" t="s">
        <v>140</v>
      </c>
      <c r="BE202" s="209">
        <f t="shared" si="24"/>
        <v>0</v>
      </c>
      <c r="BF202" s="209">
        <f t="shared" si="25"/>
        <v>0</v>
      </c>
      <c r="BG202" s="209">
        <f t="shared" si="26"/>
        <v>0</v>
      </c>
      <c r="BH202" s="209">
        <f t="shared" si="27"/>
        <v>0</v>
      </c>
      <c r="BI202" s="209">
        <f t="shared" si="28"/>
        <v>0</v>
      </c>
      <c r="BJ202" s="13" t="s">
        <v>85</v>
      </c>
      <c r="BK202" s="209">
        <f t="shared" si="29"/>
        <v>0</v>
      </c>
      <c r="BL202" s="13" t="s">
        <v>139</v>
      </c>
      <c r="BM202" s="208" t="s">
        <v>541</v>
      </c>
    </row>
    <row r="203" spans="1:65" s="2" customFormat="1" ht="44.25" customHeight="1">
      <c r="A203" s="30"/>
      <c r="B203" s="31"/>
      <c r="C203" s="196" t="s">
        <v>281</v>
      </c>
      <c r="D203" s="196" t="s">
        <v>141</v>
      </c>
      <c r="E203" s="197" t="s">
        <v>949</v>
      </c>
      <c r="F203" s="198" t="s">
        <v>950</v>
      </c>
      <c r="G203" s="199" t="s">
        <v>152</v>
      </c>
      <c r="H203" s="200">
        <v>1</v>
      </c>
      <c r="I203" s="201"/>
      <c r="J203" s="202">
        <f t="shared" si="20"/>
        <v>0</v>
      </c>
      <c r="K203" s="203"/>
      <c r="L203" s="35"/>
      <c r="M203" s="204" t="s">
        <v>1</v>
      </c>
      <c r="N203" s="205" t="s">
        <v>43</v>
      </c>
      <c r="O203" s="67"/>
      <c r="P203" s="206">
        <f t="shared" si="21"/>
        <v>0</v>
      </c>
      <c r="Q203" s="206">
        <v>0</v>
      </c>
      <c r="R203" s="206">
        <f t="shared" si="22"/>
        <v>0</v>
      </c>
      <c r="S203" s="206">
        <v>0</v>
      </c>
      <c r="T203" s="206">
        <f t="shared" si="23"/>
        <v>0</v>
      </c>
      <c r="U203" s="207" t="s">
        <v>1</v>
      </c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208" t="s">
        <v>139</v>
      </c>
      <c r="AT203" s="208" t="s">
        <v>141</v>
      </c>
      <c r="AU203" s="208" t="s">
        <v>85</v>
      </c>
      <c r="AY203" s="13" t="s">
        <v>140</v>
      </c>
      <c r="BE203" s="209">
        <f t="shared" si="24"/>
        <v>0</v>
      </c>
      <c r="BF203" s="209">
        <f t="shared" si="25"/>
        <v>0</v>
      </c>
      <c r="BG203" s="209">
        <f t="shared" si="26"/>
        <v>0</v>
      </c>
      <c r="BH203" s="209">
        <f t="shared" si="27"/>
        <v>0</v>
      </c>
      <c r="BI203" s="209">
        <f t="shared" si="28"/>
        <v>0</v>
      </c>
      <c r="BJ203" s="13" t="s">
        <v>85</v>
      </c>
      <c r="BK203" s="209">
        <f t="shared" si="29"/>
        <v>0</v>
      </c>
      <c r="BL203" s="13" t="s">
        <v>139</v>
      </c>
      <c r="BM203" s="208" t="s">
        <v>544</v>
      </c>
    </row>
    <row r="204" spans="1:65" s="2" customFormat="1" ht="44.25" customHeight="1">
      <c r="A204" s="30"/>
      <c r="B204" s="31"/>
      <c r="C204" s="196" t="s">
        <v>545</v>
      </c>
      <c r="D204" s="196" t="s">
        <v>141</v>
      </c>
      <c r="E204" s="197" t="s">
        <v>951</v>
      </c>
      <c r="F204" s="198" t="s">
        <v>952</v>
      </c>
      <c r="G204" s="199" t="s">
        <v>152</v>
      </c>
      <c r="H204" s="200">
        <v>1</v>
      </c>
      <c r="I204" s="201"/>
      <c r="J204" s="202">
        <f t="shared" si="20"/>
        <v>0</v>
      </c>
      <c r="K204" s="203"/>
      <c r="L204" s="35"/>
      <c r="M204" s="204" t="s">
        <v>1</v>
      </c>
      <c r="N204" s="205" t="s">
        <v>43</v>
      </c>
      <c r="O204" s="67"/>
      <c r="P204" s="206">
        <f t="shared" si="21"/>
        <v>0</v>
      </c>
      <c r="Q204" s="206">
        <v>0</v>
      </c>
      <c r="R204" s="206">
        <f t="shared" si="22"/>
        <v>0</v>
      </c>
      <c r="S204" s="206">
        <v>0</v>
      </c>
      <c r="T204" s="206">
        <f t="shared" si="23"/>
        <v>0</v>
      </c>
      <c r="U204" s="207" t="s">
        <v>1</v>
      </c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208" t="s">
        <v>139</v>
      </c>
      <c r="AT204" s="208" t="s">
        <v>141</v>
      </c>
      <c r="AU204" s="208" t="s">
        <v>85</v>
      </c>
      <c r="AY204" s="13" t="s">
        <v>140</v>
      </c>
      <c r="BE204" s="209">
        <f t="shared" si="24"/>
        <v>0</v>
      </c>
      <c r="BF204" s="209">
        <f t="shared" si="25"/>
        <v>0</v>
      </c>
      <c r="BG204" s="209">
        <f t="shared" si="26"/>
        <v>0</v>
      </c>
      <c r="BH204" s="209">
        <f t="shared" si="27"/>
        <v>0</v>
      </c>
      <c r="BI204" s="209">
        <f t="shared" si="28"/>
        <v>0</v>
      </c>
      <c r="BJ204" s="13" t="s">
        <v>85</v>
      </c>
      <c r="BK204" s="209">
        <f t="shared" si="29"/>
        <v>0</v>
      </c>
      <c r="BL204" s="13" t="s">
        <v>139</v>
      </c>
      <c r="BM204" s="208" t="s">
        <v>548</v>
      </c>
    </row>
    <row r="205" spans="1:65" s="2" customFormat="1" ht="44.25" customHeight="1">
      <c r="A205" s="30"/>
      <c r="B205" s="31"/>
      <c r="C205" s="196" t="s">
        <v>285</v>
      </c>
      <c r="D205" s="196" t="s">
        <v>141</v>
      </c>
      <c r="E205" s="197" t="s">
        <v>953</v>
      </c>
      <c r="F205" s="198" t="s">
        <v>954</v>
      </c>
      <c r="G205" s="199" t="s">
        <v>152</v>
      </c>
      <c r="H205" s="200">
        <v>1</v>
      </c>
      <c r="I205" s="201"/>
      <c r="J205" s="202">
        <f t="shared" si="20"/>
        <v>0</v>
      </c>
      <c r="K205" s="203"/>
      <c r="L205" s="35"/>
      <c r="M205" s="204" t="s">
        <v>1</v>
      </c>
      <c r="N205" s="205" t="s">
        <v>43</v>
      </c>
      <c r="O205" s="67"/>
      <c r="P205" s="206">
        <f t="shared" si="21"/>
        <v>0</v>
      </c>
      <c r="Q205" s="206">
        <v>0</v>
      </c>
      <c r="R205" s="206">
        <f t="shared" si="22"/>
        <v>0</v>
      </c>
      <c r="S205" s="206">
        <v>0</v>
      </c>
      <c r="T205" s="206">
        <f t="shared" si="23"/>
        <v>0</v>
      </c>
      <c r="U205" s="207" t="s">
        <v>1</v>
      </c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208" t="s">
        <v>139</v>
      </c>
      <c r="AT205" s="208" t="s">
        <v>141</v>
      </c>
      <c r="AU205" s="208" t="s">
        <v>85</v>
      </c>
      <c r="AY205" s="13" t="s">
        <v>140</v>
      </c>
      <c r="BE205" s="209">
        <f t="shared" si="24"/>
        <v>0</v>
      </c>
      <c r="BF205" s="209">
        <f t="shared" si="25"/>
        <v>0</v>
      </c>
      <c r="BG205" s="209">
        <f t="shared" si="26"/>
        <v>0</v>
      </c>
      <c r="BH205" s="209">
        <f t="shared" si="27"/>
        <v>0</v>
      </c>
      <c r="BI205" s="209">
        <f t="shared" si="28"/>
        <v>0</v>
      </c>
      <c r="BJ205" s="13" t="s">
        <v>85</v>
      </c>
      <c r="BK205" s="209">
        <f t="shared" si="29"/>
        <v>0</v>
      </c>
      <c r="BL205" s="13" t="s">
        <v>139</v>
      </c>
      <c r="BM205" s="208" t="s">
        <v>551</v>
      </c>
    </row>
    <row r="206" spans="1:65" s="2" customFormat="1" ht="44.25" customHeight="1">
      <c r="A206" s="30"/>
      <c r="B206" s="31"/>
      <c r="C206" s="196" t="s">
        <v>552</v>
      </c>
      <c r="D206" s="196" t="s">
        <v>141</v>
      </c>
      <c r="E206" s="197" t="s">
        <v>955</v>
      </c>
      <c r="F206" s="198" t="s">
        <v>956</v>
      </c>
      <c r="G206" s="199" t="s">
        <v>152</v>
      </c>
      <c r="H206" s="200">
        <v>1</v>
      </c>
      <c r="I206" s="201"/>
      <c r="J206" s="202">
        <f t="shared" si="20"/>
        <v>0</v>
      </c>
      <c r="K206" s="203"/>
      <c r="L206" s="35"/>
      <c r="M206" s="204" t="s">
        <v>1</v>
      </c>
      <c r="N206" s="205" t="s">
        <v>43</v>
      </c>
      <c r="O206" s="67"/>
      <c r="P206" s="206">
        <f t="shared" si="21"/>
        <v>0</v>
      </c>
      <c r="Q206" s="206">
        <v>0</v>
      </c>
      <c r="R206" s="206">
        <f t="shared" si="22"/>
        <v>0</v>
      </c>
      <c r="S206" s="206">
        <v>0</v>
      </c>
      <c r="T206" s="206">
        <f t="shared" si="23"/>
        <v>0</v>
      </c>
      <c r="U206" s="207" t="s">
        <v>1</v>
      </c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208" t="s">
        <v>139</v>
      </c>
      <c r="AT206" s="208" t="s">
        <v>141</v>
      </c>
      <c r="AU206" s="208" t="s">
        <v>85</v>
      </c>
      <c r="AY206" s="13" t="s">
        <v>140</v>
      </c>
      <c r="BE206" s="209">
        <f t="shared" si="24"/>
        <v>0</v>
      </c>
      <c r="BF206" s="209">
        <f t="shared" si="25"/>
        <v>0</v>
      </c>
      <c r="BG206" s="209">
        <f t="shared" si="26"/>
        <v>0</v>
      </c>
      <c r="BH206" s="209">
        <f t="shared" si="27"/>
        <v>0</v>
      </c>
      <c r="BI206" s="209">
        <f t="shared" si="28"/>
        <v>0</v>
      </c>
      <c r="BJ206" s="13" t="s">
        <v>85</v>
      </c>
      <c r="BK206" s="209">
        <f t="shared" si="29"/>
        <v>0</v>
      </c>
      <c r="BL206" s="13" t="s">
        <v>139</v>
      </c>
      <c r="BM206" s="208" t="s">
        <v>555</v>
      </c>
    </row>
    <row r="207" spans="1:65" s="2" customFormat="1" ht="44.25" customHeight="1">
      <c r="A207" s="30"/>
      <c r="B207" s="31"/>
      <c r="C207" s="196" t="s">
        <v>288</v>
      </c>
      <c r="D207" s="196" t="s">
        <v>141</v>
      </c>
      <c r="E207" s="197" t="s">
        <v>957</v>
      </c>
      <c r="F207" s="198" t="s">
        <v>958</v>
      </c>
      <c r="G207" s="199" t="s">
        <v>152</v>
      </c>
      <c r="H207" s="200">
        <v>2</v>
      </c>
      <c r="I207" s="201"/>
      <c r="J207" s="202">
        <f t="shared" si="20"/>
        <v>0</v>
      </c>
      <c r="K207" s="203"/>
      <c r="L207" s="35"/>
      <c r="M207" s="204" t="s">
        <v>1</v>
      </c>
      <c r="N207" s="205" t="s">
        <v>43</v>
      </c>
      <c r="O207" s="67"/>
      <c r="P207" s="206">
        <f t="shared" si="21"/>
        <v>0</v>
      </c>
      <c r="Q207" s="206">
        <v>0</v>
      </c>
      <c r="R207" s="206">
        <f t="shared" si="22"/>
        <v>0</v>
      </c>
      <c r="S207" s="206">
        <v>0</v>
      </c>
      <c r="T207" s="206">
        <f t="shared" si="23"/>
        <v>0</v>
      </c>
      <c r="U207" s="207" t="s">
        <v>1</v>
      </c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208" t="s">
        <v>139</v>
      </c>
      <c r="AT207" s="208" t="s">
        <v>141</v>
      </c>
      <c r="AU207" s="208" t="s">
        <v>85</v>
      </c>
      <c r="AY207" s="13" t="s">
        <v>140</v>
      </c>
      <c r="BE207" s="209">
        <f t="shared" si="24"/>
        <v>0</v>
      </c>
      <c r="BF207" s="209">
        <f t="shared" si="25"/>
        <v>0</v>
      </c>
      <c r="BG207" s="209">
        <f t="shared" si="26"/>
        <v>0</v>
      </c>
      <c r="BH207" s="209">
        <f t="shared" si="27"/>
        <v>0</v>
      </c>
      <c r="BI207" s="209">
        <f t="shared" si="28"/>
        <v>0</v>
      </c>
      <c r="BJ207" s="13" t="s">
        <v>85</v>
      </c>
      <c r="BK207" s="209">
        <f t="shared" si="29"/>
        <v>0</v>
      </c>
      <c r="BL207" s="13" t="s">
        <v>139</v>
      </c>
      <c r="BM207" s="208" t="s">
        <v>558</v>
      </c>
    </row>
    <row r="208" spans="1:65" s="2" customFormat="1" ht="44.25" customHeight="1">
      <c r="A208" s="30"/>
      <c r="B208" s="31"/>
      <c r="C208" s="196" t="s">
        <v>559</v>
      </c>
      <c r="D208" s="196" t="s">
        <v>141</v>
      </c>
      <c r="E208" s="197" t="s">
        <v>959</v>
      </c>
      <c r="F208" s="198" t="s">
        <v>960</v>
      </c>
      <c r="G208" s="199" t="s">
        <v>152</v>
      </c>
      <c r="H208" s="200">
        <v>2</v>
      </c>
      <c r="I208" s="201"/>
      <c r="J208" s="202">
        <f t="shared" si="20"/>
        <v>0</v>
      </c>
      <c r="K208" s="203"/>
      <c r="L208" s="35"/>
      <c r="M208" s="204" t="s">
        <v>1</v>
      </c>
      <c r="N208" s="205" t="s">
        <v>43</v>
      </c>
      <c r="O208" s="67"/>
      <c r="P208" s="206">
        <f t="shared" si="21"/>
        <v>0</v>
      </c>
      <c r="Q208" s="206">
        <v>0</v>
      </c>
      <c r="R208" s="206">
        <f t="shared" si="22"/>
        <v>0</v>
      </c>
      <c r="S208" s="206">
        <v>0</v>
      </c>
      <c r="T208" s="206">
        <f t="shared" si="23"/>
        <v>0</v>
      </c>
      <c r="U208" s="207" t="s">
        <v>1</v>
      </c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208" t="s">
        <v>139</v>
      </c>
      <c r="AT208" s="208" t="s">
        <v>141</v>
      </c>
      <c r="AU208" s="208" t="s">
        <v>85</v>
      </c>
      <c r="AY208" s="13" t="s">
        <v>140</v>
      </c>
      <c r="BE208" s="209">
        <f t="shared" si="24"/>
        <v>0</v>
      </c>
      <c r="BF208" s="209">
        <f t="shared" si="25"/>
        <v>0</v>
      </c>
      <c r="BG208" s="209">
        <f t="shared" si="26"/>
        <v>0</v>
      </c>
      <c r="BH208" s="209">
        <f t="shared" si="27"/>
        <v>0</v>
      </c>
      <c r="BI208" s="209">
        <f t="shared" si="28"/>
        <v>0</v>
      </c>
      <c r="BJ208" s="13" t="s">
        <v>85</v>
      </c>
      <c r="BK208" s="209">
        <f t="shared" si="29"/>
        <v>0</v>
      </c>
      <c r="BL208" s="13" t="s">
        <v>139</v>
      </c>
      <c r="BM208" s="208" t="s">
        <v>562</v>
      </c>
    </row>
    <row r="209" spans="1:65" s="2" customFormat="1" ht="44.25" customHeight="1">
      <c r="A209" s="30"/>
      <c r="B209" s="31"/>
      <c r="C209" s="196" t="s">
        <v>292</v>
      </c>
      <c r="D209" s="196" t="s">
        <v>141</v>
      </c>
      <c r="E209" s="197" t="s">
        <v>961</v>
      </c>
      <c r="F209" s="198" t="s">
        <v>962</v>
      </c>
      <c r="G209" s="199" t="s">
        <v>152</v>
      </c>
      <c r="H209" s="200">
        <v>1</v>
      </c>
      <c r="I209" s="201"/>
      <c r="J209" s="202">
        <f t="shared" si="20"/>
        <v>0</v>
      </c>
      <c r="K209" s="203"/>
      <c r="L209" s="35"/>
      <c r="M209" s="204" t="s">
        <v>1</v>
      </c>
      <c r="N209" s="205" t="s">
        <v>43</v>
      </c>
      <c r="O209" s="67"/>
      <c r="P209" s="206">
        <f t="shared" si="21"/>
        <v>0</v>
      </c>
      <c r="Q209" s="206">
        <v>0</v>
      </c>
      <c r="R209" s="206">
        <f t="shared" si="22"/>
        <v>0</v>
      </c>
      <c r="S209" s="206">
        <v>0</v>
      </c>
      <c r="T209" s="206">
        <f t="shared" si="23"/>
        <v>0</v>
      </c>
      <c r="U209" s="207" t="s">
        <v>1</v>
      </c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208" t="s">
        <v>139</v>
      </c>
      <c r="AT209" s="208" t="s">
        <v>141</v>
      </c>
      <c r="AU209" s="208" t="s">
        <v>85</v>
      </c>
      <c r="AY209" s="13" t="s">
        <v>140</v>
      </c>
      <c r="BE209" s="209">
        <f t="shared" si="24"/>
        <v>0</v>
      </c>
      <c r="BF209" s="209">
        <f t="shared" si="25"/>
        <v>0</v>
      </c>
      <c r="BG209" s="209">
        <f t="shared" si="26"/>
        <v>0</v>
      </c>
      <c r="BH209" s="209">
        <f t="shared" si="27"/>
        <v>0</v>
      </c>
      <c r="BI209" s="209">
        <f t="shared" si="28"/>
        <v>0</v>
      </c>
      <c r="BJ209" s="13" t="s">
        <v>85</v>
      </c>
      <c r="BK209" s="209">
        <f t="shared" si="29"/>
        <v>0</v>
      </c>
      <c r="BL209" s="13" t="s">
        <v>139</v>
      </c>
      <c r="BM209" s="208" t="s">
        <v>565</v>
      </c>
    </row>
    <row r="210" spans="1:65" s="2" customFormat="1" ht="44.25" customHeight="1">
      <c r="A210" s="30"/>
      <c r="B210" s="31"/>
      <c r="C210" s="196" t="s">
        <v>566</v>
      </c>
      <c r="D210" s="196" t="s">
        <v>141</v>
      </c>
      <c r="E210" s="197" t="s">
        <v>963</v>
      </c>
      <c r="F210" s="198" t="s">
        <v>964</v>
      </c>
      <c r="G210" s="199" t="s">
        <v>152</v>
      </c>
      <c r="H210" s="200">
        <v>1</v>
      </c>
      <c r="I210" s="201"/>
      <c r="J210" s="202">
        <f t="shared" si="20"/>
        <v>0</v>
      </c>
      <c r="K210" s="203"/>
      <c r="L210" s="35"/>
      <c r="M210" s="204" t="s">
        <v>1</v>
      </c>
      <c r="N210" s="205" t="s">
        <v>43</v>
      </c>
      <c r="O210" s="67"/>
      <c r="P210" s="206">
        <f t="shared" si="21"/>
        <v>0</v>
      </c>
      <c r="Q210" s="206">
        <v>0</v>
      </c>
      <c r="R210" s="206">
        <f t="shared" si="22"/>
        <v>0</v>
      </c>
      <c r="S210" s="206">
        <v>0</v>
      </c>
      <c r="T210" s="206">
        <f t="shared" si="23"/>
        <v>0</v>
      </c>
      <c r="U210" s="207" t="s">
        <v>1</v>
      </c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208" t="s">
        <v>139</v>
      </c>
      <c r="AT210" s="208" t="s">
        <v>141</v>
      </c>
      <c r="AU210" s="208" t="s">
        <v>85</v>
      </c>
      <c r="AY210" s="13" t="s">
        <v>140</v>
      </c>
      <c r="BE210" s="209">
        <f t="shared" si="24"/>
        <v>0</v>
      </c>
      <c r="BF210" s="209">
        <f t="shared" si="25"/>
        <v>0</v>
      </c>
      <c r="BG210" s="209">
        <f t="shared" si="26"/>
        <v>0</v>
      </c>
      <c r="BH210" s="209">
        <f t="shared" si="27"/>
        <v>0</v>
      </c>
      <c r="BI210" s="209">
        <f t="shared" si="28"/>
        <v>0</v>
      </c>
      <c r="BJ210" s="13" t="s">
        <v>85</v>
      </c>
      <c r="BK210" s="209">
        <f t="shared" si="29"/>
        <v>0</v>
      </c>
      <c r="BL210" s="13" t="s">
        <v>139</v>
      </c>
      <c r="BM210" s="208" t="s">
        <v>569</v>
      </c>
    </row>
    <row r="211" spans="1:65" s="2" customFormat="1" ht="44.25" customHeight="1">
      <c r="A211" s="30"/>
      <c r="B211" s="31"/>
      <c r="C211" s="196" t="s">
        <v>293</v>
      </c>
      <c r="D211" s="196" t="s">
        <v>141</v>
      </c>
      <c r="E211" s="197" t="s">
        <v>965</v>
      </c>
      <c r="F211" s="198" t="s">
        <v>966</v>
      </c>
      <c r="G211" s="199" t="s">
        <v>152</v>
      </c>
      <c r="H211" s="200">
        <v>1</v>
      </c>
      <c r="I211" s="201"/>
      <c r="J211" s="202">
        <f t="shared" si="20"/>
        <v>0</v>
      </c>
      <c r="K211" s="203"/>
      <c r="L211" s="35"/>
      <c r="M211" s="204" t="s">
        <v>1</v>
      </c>
      <c r="N211" s="205" t="s">
        <v>43</v>
      </c>
      <c r="O211" s="67"/>
      <c r="P211" s="206">
        <f t="shared" si="21"/>
        <v>0</v>
      </c>
      <c r="Q211" s="206">
        <v>0</v>
      </c>
      <c r="R211" s="206">
        <f t="shared" si="22"/>
        <v>0</v>
      </c>
      <c r="S211" s="206">
        <v>0</v>
      </c>
      <c r="T211" s="206">
        <f t="shared" si="23"/>
        <v>0</v>
      </c>
      <c r="U211" s="207" t="s">
        <v>1</v>
      </c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208" t="s">
        <v>139</v>
      </c>
      <c r="AT211" s="208" t="s">
        <v>141</v>
      </c>
      <c r="AU211" s="208" t="s">
        <v>85</v>
      </c>
      <c r="AY211" s="13" t="s">
        <v>140</v>
      </c>
      <c r="BE211" s="209">
        <f t="shared" si="24"/>
        <v>0</v>
      </c>
      <c r="BF211" s="209">
        <f t="shared" si="25"/>
        <v>0</v>
      </c>
      <c r="BG211" s="209">
        <f t="shared" si="26"/>
        <v>0</v>
      </c>
      <c r="BH211" s="209">
        <f t="shared" si="27"/>
        <v>0</v>
      </c>
      <c r="BI211" s="209">
        <f t="shared" si="28"/>
        <v>0</v>
      </c>
      <c r="BJ211" s="13" t="s">
        <v>85</v>
      </c>
      <c r="BK211" s="209">
        <f t="shared" si="29"/>
        <v>0</v>
      </c>
      <c r="BL211" s="13" t="s">
        <v>139</v>
      </c>
      <c r="BM211" s="208" t="s">
        <v>572</v>
      </c>
    </row>
    <row r="212" spans="1:65" s="2" customFormat="1" ht="44.25" customHeight="1">
      <c r="A212" s="30"/>
      <c r="B212" s="31"/>
      <c r="C212" s="196" t="s">
        <v>573</v>
      </c>
      <c r="D212" s="196" t="s">
        <v>141</v>
      </c>
      <c r="E212" s="197" t="s">
        <v>967</v>
      </c>
      <c r="F212" s="198" t="s">
        <v>968</v>
      </c>
      <c r="G212" s="199" t="s">
        <v>152</v>
      </c>
      <c r="H212" s="200">
        <v>1</v>
      </c>
      <c r="I212" s="201"/>
      <c r="J212" s="202">
        <f t="shared" si="20"/>
        <v>0</v>
      </c>
      <c r="K212" s="203"/>
      <c r="L212" s="35"/>
      <c r="M212" s="204" t="s">
        <v>1</v>
      </c>
      <c r="N212" s="205" t="s">
        <v>43</v>
      </c>
      <c r="O212" s="67"/>
      <c r="P212" s="206">
        <f t="shared" si="21"/>
        <v>0</v>
      </c>
      <c r="Q212" s="206">
        <v>0</v>
      </c>
      <c r="R212" s="206">
        <f t="shared" si="22"/>
        <v>0</v>
      </c>
      <c r="S212" s="206">
        <v>0</v>
      </c>
      <c r="T212" s="206">
        <f t="shared" si="23"/>
        <v>0</v>
      </c>
      <c r="U212" s="207" t="s">
        <v>1</v>
      </c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208" t="s">
        <v>139</v>
      </c>
      <c r="AT212" s="208" t="s">
        <v>141</v>
      </c>
      <c r="AU212" s="208" t="s">
        <v>85</v>
      </c>
      <c r="AY212" s="13" t="s">
        <v>140</v>
      </c>
      <c r="BE212" s="209">
        <f t="shared" si="24"/>
        <v>0</v>
      </c>
      <c r="BF212" s="209">
        <f t="shared" si="25"/>
        <v>0</v>
      </c>
      <c r="BG212" s="209">
        <f t="shared" si="26"/>
        <v>0</v>
      </c>
      <c r="BH212" s="209">
        <f t="shared" si="27"/>
        <v>0</v>
      </c>
      <c r="BI212" s="209">
        <f t="shared" si="28"/>
        <v>0</v>
      </c>
      <c r="BJ212" s="13" t="s">
        <v>85</v>
      </c>
      <c r="BK212" s="209">
        <f t="shared" si="29"/>
        <v>0</v>
      </c>
      <c r="BL212" s="13" t="s">
        <v>139</v>
      </c>
      <c r="BM212" s="208" t="s">
        <v>576</v>
      </c>
    </row>
    <row r="213" spans="1:65" s="2" customFormat="1" ht="44.25" customHeight="1">
      <c r="A213" s="30"/>
      <c r="B213" s="31"/>
      <c r="C213" s="196" t="s">
        <v>297</v>
      </c>
      <c r="D213" s="196" t="s">
        <v>141</v>
      </c>
      <c r="E213" s="197" t="s">
        <v>969</v>
      </c>
      <c r="F213" s="198" t="s">
        <v>970</v>
      </c>
      <c r="G213" s="199" t="s">
        <v>152</v>
      </c>
      <c r="H213" s="200">
        <v>2</v>
      </c>
      <c r="I213" s="201"/>
      <c r="J213" s="202">
        <f t="shared" si="20"/>
        <v>0</v>
      </c>
      <c r="K213" s="203"/>
      <c r="L213" s="35"/>
      <c r="M213" s="204" t="s">
        <v>1</v>
      </c>
      <c r="N213" s="205" t="s">
        <v>43</v>
      </c>
      <c r="O213" s="67"/>
      <c r="P213" s="206">
        <f t="shared" si="21"/>
        <v>0</v>
      </c>
      <c r="Q213" s="206">
        <v>0</v>
      </c>
      <c r="R213" s="206">
        <f t="shared" si="22"/>
        <v>0</v>
      </c>
      <c r="S213" s="206">
        <v>0</v>
      </c>
      <c r="T213" s="206">
        <f t="shared" si="23"/>
        <v>0</v>
      </c>
      <c r="U213" s="207" t="s">
        <v>1</v>
      </c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208" t="s">
        <v>139</v>
      </c>
      <c r="AT213" s="208" t="s">
        <v>141</v>
      </c>
      <c r="AU213" s="208" t="s">
        <v>85</v>
      </c>
      <c r="AY213" s="13" t="s">
        <v>140</v>
      </c>
      <c r="BE213" s="209">
        <f t="shared" si="24"/>
        <v>0</v>
      </c>
      <c r="BF213" s="209">
        <f t="shared" si="25"/>
        <v>0</v>
      </c>
      <c r="BG213" s="209">
        <f t="shared" si="26"/>
        <v>0</v>
      </c>
      <c r="BH213" s="209">
        <f t="shared" si="27"/>
        <v>0</v>
      </c>
      <c r="BI213" s="209">
        <f t="shared" si="28"/>
        <v>0</v>
      </c>
      <c r="BJ213" s="13" t="s">
        <v>85</v>
      </c>
      <c r="BK213" s="209">
        <f t="shared" si="29"/>
        <v>0</v>
      </c>
      <c r="BL213" s="13" t="s">
        <v>139</v>
      </c>
      <c r="BM213" s="208" t="s">
        <v>579</v>
      </c>
    </row>
    <row r="214" spans="1:65" s="2" customFormat="1" ht="44.25" customHeight="1">
      <c r="A214" s="30"/>
      <c r="B214" s="31"/>
      <c r="C214" s="196" t="s">
        <v>580</v>
      </c>
      <c r="D214" s="196" t="s">
        <v>141</v>
      </c>
      <c r="E214" s="197" t="s">
        <v>971</v>
      </c>
      <c r="F214" s="198" t="s">
        <v>972</v>
      </c>
      <c r="G214" s="199" t="s">
        <v>152</v>
      </c>
      <c r="H214" s="200">
        <v>1</v>
      </c>
      <c r="I214" s="201"/>
      <c r="J214" s="202">
        <f t="shared" si="20"/>
        <v>0</v>
      </c>
      <c r="K214" s="203"/>
      <c r="L214" s="35"/>
      <c r="M214" s="204" t="s">
        <v>1</v>
      </c>
      <c r="N214" s="205" t="s">
        <v>43</v>
      </c>
      <c r="O214" s="67"/>
      <c r="P214" s="206">
        <f t="shared" si="21"/>
        <v>0</v>
      </c>
      <c r="Q214" s="206">
        <v>0</v>
      </c>
      <c r="R214" s="206">
        <f t="shared" si="22"/>
        <v>0</v>
      </c>
      <c r="S214" s="206">
        <v>0</v>
      </c>
      <c r="T214" s="206">
        <f t="shared" si="23"/>
        <v>0</v>
      </c>
      <c r="U214" s="207" t="s">
        <v>1</v>
      </c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208" t="s">
        <v>139</v>
      </c>
      <c r="AT214" s="208" t="s">
        <v>141</v>
      </c>
      <c r="AU214" s="208" t="s">
        <v>85</v>
      </c>
      <c r="AY214" s="13" t="s">
        <v>140</v>
      </c>
      <c r="BE214" s="209">
        <f t="shared" si="24"/>
        <v>0</v>
      </c>
      <c r="BF214" s="209">
        <f t="shared" si="25"/>
        <v>0</v>
      </c>
      <c r="BG214" s="209">
        <f t="shared" si="26"/>
        <v>0</v>
      </c>
      <c r="BH214" s="209">
        <f t="shared" si="27"/>
        <v>0</v>
      </c>
      <c r="BI214" s="209">
        <f t="shared" si="28"/>
        <v>0</v>
      </c>
      <c r="BJ214" s="13" t="s">
        <v>85</v>
      </c>
      <c r="BK214" s="209">
        <f t="shared" si="29"/>
        <v>0</v>
      </c>
      <c r="BL214" s="13" t="s">
        <v>139</v>
      </c>
      <c r="BM214" s="208" t="s">
        <v>583</v>
      </c>
    </row>
    <row r="215" spans="1:65" s="2" customFormat="1" ht="44.25" customHeight="1">
      <c r="A215" s="30"/>
      <c r="B215" s="31"/>
      <c r="C215" s="196" t="s">
        <v>300</v>
      </c>
      <c r="D215" s="196" t="s">
        <v>141</v>
      </c>
      <c r="E215" s="197" t="s">
        <v>973</v>
      </c>
      <c r="F215" s="198" t="s">
        <v>974</v>
      </c>
      <c r="G215" s="199" t="s">
        <v>152</v>
      </c>
      <c r="H215" s="200">
        <v>1</v>
      </c>
      <c r="I215" s="201"/>
      <c r="J215" s="202">
        <f t="shared" si="20"/>
        <v>0</v>
      </c>
      <c r="K215" s="203"/>
      <c r="L215" s="35"/>
      <c r="M215" s="204" t="s">
        <v>1</v>
      </c>
      <c r="N215" s="205" t="s">
        <v>43</v>
      </c>
      <c r="O215" s="67"/>
      <c r="P215" s="206">
        <f t="shared" si="21"/>
        <v>0</v>
      </c>
      <c r="Q215" s="206">
        <v>0</v>
      </c>
      <c r="R215" s="206">
        <f t="shared" si="22"/>
        <v>0</v>
      </c>
      <c r="S215" s="206">
        <v>0</v>
      </c>
      <c r="T215" s="206">
        <f t="shared" si="23"/>
        <v>0</v>
      </c>
      <c r="U215" s="207" t="s">
        <v>1</v>
      </c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208" t="s">
        <v>139</v>
      </c>
      <c r="AT215" s="208" t="s">
        <v>141</v>
      </c>
      <c r="AU215" s="208" t="s">
        <v>85</v>
      </c>
      <c r="AY215" s="13" t="s">
        <v>140</v>
      </c>
      <c r="BE215" s="209">
        <f t="shared" si="24"/>
        <v>0</v>
      </c>
      <c r="BF215" s="209">
        <f t="shared" si="25"/>
        <v>0</v>
      </c>
      <c r="BG215" s="209">
        <f t="shared" si="26"/>
        <v>0</v>
      </c>
      <c r="BH215" s="209">
        <f t="shared" si="27"/>
        <v>0</v>
      </c>
      <c r="BI215" s="209">
        <f t="shared" si="28"/>
        <v>0</v>
      </c>
      <c r="BJ215" s="13" t="s">
        <v>85</v>
      </c>
      <c r="BK215" s="209">
        <f t="shared" si="29"/>
        <v>0</v>
      </c>
      <c r="BL215" s="13" t="s">
        <v>139</v>
      </c>
      <c r="BM215" s="208" t="s">
        <v>586</v>
      </c>
    </row>
    <row r="216" spans="1:65" s="2" customFormat="1" ht="44.25" customHeight="1">
      <c r="A216" s="30"/>
      <c r="B216" s="31"/>
      <c r="C216" s="196" t="s">
        <v>587</v>
      </c>
      <c r="D216" s="196" t="s">
        <v>141</v>
      </c>
      <c r="E216" s="197" t="s">
        <v>975</v>
      </c>
      <c r="F216" s="198" t="s">
        <v>976</v>
      </c>
      <c r="G216" s="199" t="s">
        <v>152</v>
      </c>
      <c r="H216" s="200">
        <v>3</v>
      </c>
      <c r="I216" s="201"/>
      <c r="J216" s="202">
        <f t="shared" si="20"/>
        <v>0</v>
      </c>
      <c r="K216" s="203"/>
      <c r="L216" s="35"/>
      <c r="M216" s="204" t="s">
        <v>1</v>
      </c>
      <c r="N216" s="205" t="s">
        <v>43</v>
      </c>
      <c r="O216" s="67"/>
      <c r="P216" s="206">
        <f t="shared" si="21"/>
        <v>0</v>
      </c>
      <c r="Q216" s="206">
        <v>0</v>
      </c>
      <c r="R216" s="206">
        <f t="shared" si="22"/>
        <v>0</v>
      </c>
      <c r="S216" s="206">
        <v>0</v>
      </c>
      <c r="T216" s="206">
        <f t="shared" si="23"/>
        <v>0</v>
      </c>
      <c r="U216" s="207" t="s">
        <v>1</v>
      </c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208" t="s">
        <v>139</v>
      </c>
      <c r="AT216" s="208" t="s">
        <v>141</v>
      </c>
      <c r="AU216" s="208" t="s">
        <v>85</v>
      </c>
      <c r="AY216" s="13" t="s">
        <v>140</v>
      </c>
      <c r="BE216" s="209">
        <f t="shared" si="24"/>
        <v>0</v>
      </c>
      <c r="BF216" s="209">
        <f t="shared" si="25"/>
        <v>0</v>
      </c>
      <c r="BG216" s="209">
        <f t="shared" si="26"/>
        <v>0</v>
      </c>
      <c r="BH216" s="209">
        <f t="shared" si="27"/>
        <v>0</v>
      </c>
      <c r="BI216" s="209">
        <f t="shared" si="28"/>
        <v>0</v>
      </c>
      <c r="BJ216" s="13" t="s">
        <v>85</v>
      </c>
      <c r="BK216" s="209">
        <f t="shared" si="29"/>
        <v>0</v>
      </c>
      <c r="BL216" s="13" t="s">
        <v>139</v>
      </c>
      <c r="BM216" s="208" t="s">
        <v>590</v>
      </c>
    </row>
    <row r="217" spans="1:65" s="2" customFormat="1" ht="44.25" customHeight="1">
      <c r="A217" s="30"/>
      <c r="B217" s="31"/>
      <c r="C217" s="196" t="s">
        <v>304</v>
      </c>
      <c r="D217" s="196" t="s">
        <v>141</v>
      </c>
      <c r="E217" s="197" t="s">
        <v>977</v>
      </c>
      <c r="F217" s="198" t="s">
        <v>978</v>
      </c>
      <c r="G217" s="199" t="s">
        <v>152</v>
      </c>
      <c r="H217" s="200">
        <v>2</v>
      </c>
      <c r="I217" s="201"/>
      <c r="J217" s="202">
        <f t="shared" si="20"/>
        <v>0</v>
      </c>
      <c r="K217" s="203"/>
      <c r="L217" s="35"/>
      <c r="M217" s="204" t="s">
        <v>1</v>
      </c>
      <c r="N217" s="205" t="s">
        <v>43</v>
      </c>
      <c r="O217" s="67"/>
      <c r="P217" s="206">
        <f t="shared" si="21"/>
        <v>0</v>
      </c>
      <c r="Q217" s="206">
        <v>0</v>
      </c>
      <c r="R217" s="206">
        <f t="shared" si="22"/>
        <v>0</v>
      </c>
      <c r="S217" s="206">
        <v>0</v>
      </c>
      <c r="T217" s="206">
        <f t="shared" si="23"/>
        <v>0</v>
      </c>
      <c r="U217" s="207" t="s">
        <v>1</v>
      </c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208" t="s">
        <v>139</v>
      </c>
      <c r="AT217" s="208" t="s">
        <v>141</v>
      </c>
      <c r="AU217" s="208" t="s">
        <v>85</v>
      </c>
      <c r="AY217" s="13" t="s">
        <v>140</v>
      </c>
      <c r="BE217" s="209">
        <f t="shared" si="24"/>
        <v>0</v>
      </c>
      <c r="BF217" s="209">
        <f t="shared" si="25"/>
        <v>0</v>
      </c>
      <c r="BG217" s="209">
        <f t="shared" si="26"/>
        <v>0</v>
      </c>
      <c r="BH217" s="209">
        <f t="shared" si="27"/>
        <v>0</v>
      </c>
      <c r="BI217" s="209">
        <f t="shared" si="28"/>
        <v>0</v>
      </c>
      <c r="BJ217" s="13" t="s">
        <v>85</v>
      </c>
      <c r="BK217" s="209">
        <f t="shared" si="29"/>
        <v>0</v>
      </c>
      <c r="BL217" s="13" t="s">
        <v>139</v>
      </c>
      <c r="BM217" s="208" t="s">
        <v>593</v>
      </c>
    </row>
    <row r="218" spans="1:65" s="2" customFormat="1" ht="44.25" customHeight="1">
      <c r="A218" s="30"/>
      <c r="B218" s="31"/>
      <c r="C218" s="196" t="s">
        <v>781</v>
      </c>
      <c r="D218" s="196" t="s">
        <v>141</v>
      </c>
      <c r="E218" s="197" t="s">
        <v>979</v>
      </c>
      <c r="F218" s="198" t="s">
        <v>980</v>
      </c>
      <c r="G218" s="199" t="s">
        <v>152</v>
      </c>
      <c r="H218" s="200">
        <v>1</v>
      </c>
      <c r="I218" s="201"/>
      <c r="J218" s="202">
        <f t="shared" si="20"/>
        <v>0</v>
      </c>
      <c r="K218" s="203"/>
      <c r="L218" s="35"/>
      <c r="M218" s="204" t="s">
        <v>1</v>
      </c>
      <c r="N218" s="205" t="s">
        <v>43</v>
      </c>
      <c r="O218" s="67"/>
      <c r="P218" s="206">
        <f t="shared" si="21"/>
        <v>0</v>
      </c>
      <c r="Q218" s="206">
        <v>0</v>
      </c>
      <c r="R218" s="206">
        <f t="shared" si="22"/>
        <v>0</v>
      </c>
      <c r="S218" s="206">
        <v>0</v>
      </c>
      <c r="T218" s="206">
        <f t="shared" si="23"/>
        <v>0</v>
      </c>
      <c r="U218" s="207" t="s">
        <v>1</v>
      </c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208" t="s">
        <v>139</v>
      </c>
      <c r="AT218" s="208" t="s">
        <v>141</v>
      </c>
      <c r="AU218" s="208" t="s">
        <v>85</v>
      </c>
      <c r="AY218" s="13" t="s">
        <v>140</v>
      </c>
      <c r="BE218" s="209">
        <f t="shared" si="24"/>
        <v>0</v>
      </c>
      <c r="BF218" s="209">
        <f t="shared" si="25"/>
        <v>0</v>
      </c>
      <c r="BG218" s="209">
        <f t="shared" si="26"/>
        <v>0</v>
      </c>
      <c r="BH218" s="209">
        <f t="shared" si="27"/>
        <v>0</v>
      </c>
      <c r="BI218" s="209">
        <f t="shared" si="28"/>
        <v>0</v>
      </c>
      <c r="BJ218" s="13" t="s">
        <v>85</v>
      </c>
      <c r="BK218" s="209">
        <f t="shared" si="29"/>
        <v>0</v>
      </c>
      <c r="BL218" s="13" t="s">
        <v>139</v>
      </c>
      <c r="BM218" s="208" t="s">
        <v>981</v>
      </c>
    </row>
    <row r="219" spans="1:65" s="2" customFormat="1" ht="44.25" customHeight="1">
      <c r="A219" s="30"/>
      <c r="B219" s="31"/>
      <c r="C219" s="196" t="s">
        <v>307</v>
      </c>
      <c r="D219" s="196" t="s">
        <v>141</v>
      </c>
      <c r="E219" s="197" t="s">
        <v>982</v>
      </c>
      <c r="F219" s="198" t="s">
        <v>983</v>
      </c>
      <c r="G219" s="199" t="s">
        <v>152</v>
      </c>
      <c r="H219" s="200">
        <v>1</v>
      </c>
      <c r="I219" s="201"/>
      <c r="J219" s="202">
        <f t="shared" si="20"/>
        <v>0</v>
      </c>
      <c r="K219" s="203"/>
      <c r="L219" s="35"/>
      <c r="M219" s="204" t="s">
        <v>1</v>
      </c>
      <c r="N219" s="205" t="s">
        <v>43</v>
      </c>
      <c r="O219" s="67"/>
      <c r="P219" s="206">
        <f t="shared" si="21"/>
        <v>0</v>
      </c>
      <c r="Q219" s="206">
        <v>0</v>
      </c>
      <c r="R219" s="206">
        <f t="shared" si="22"/>
        <v>0</v>
      </c>
      <c r="S219" s="206">
        <v>0</v>
      </c>
      <c r="T219" s="206">
        <f t="shared" si="23"/>
        <v>0</v>
      </c>
      <c r="U219" s="207" t="s">
        <v>1</v>
      </c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208" t="s">
        <v>139</v>
      </c>
      <c r="AT219" s="208" t="s">
        <v>141</v>
      </c>
      <c r="AU219" s="208" t="s">
        <v>85</v>
      </c>
      <c r="AY219" s="13" t="s">
        <v>140</v>
      </c>
      <c r="BE219" s="209">
        <f t="shared" si="24"/>
        <v>0</v>
      </c>
      <c r="BF219" s="209">
        <f t="shared" si="25"/>
        <v>0</v>
      </c>
      <c r="BG219" s="209">
        <f t="shared" si="26"/>
        <v>0</v>
      </c>
      <c r="BH219" s="209">
        <f t="shared" si="27"/>
        <v>0</v>
      </c>
      <c r="BI219" s="209">
        <f t="shared" si="28"/>
        <v>0</v>
      </c>
      <c r="BJ219" s="13" t="s">
        <v>85</v>
      </c>
      <c r="BK219" s="209">
        <f t="shared" si="29"/>
        <v>0</v>
      </c>
      <c r="BL219" s="13" t="s">
        <v>139</v>
      </c>
      <c r="BM219" s="208" t="s">
        <v>984</v>
      </c>
    </row>
    <row r="220" spans="1:65" s="2" customFormat="1" ht="44.25" customHeight="1">
      <c r="A220" s="30"/>
      <c r="B220" s="31"/>
      <c r="C220" s="196" t="s">
        <v>788</v>
      </c>
      <c r="D220" s="196" t="s">
        <v>141</v>
      </c>
      <c r="E220" s="197" t="s">
        <v>982</v>
      </c>
      <c r="F220" s="198" t="s">
        <v>983</v>
      </c>
      <c r="G220" s="199" t="s">
        <v>152</v>
      </c>
      <c r="H220" s="200">
        <v>1</v>
      </c>
      <c r="I220" s="201"/>
      <c r="J220" s="202">
        <f t="shared" si="20"/>
        <v>0</v>
      </c>
      <c r="K220" s="203"/>
      <c r="L220" s="35"/>
      <c r="M220" s="204" t="s">
        <v>1</v>
      </c>
      <c r="N220" s="205" t="s">
        <v>43</v>
      </c>
      <c r="O220" s="67"/>
      <c r="P220" s="206">
        <f t="shared" si="21"/>
        <v>0</v>
      </c>
      <c r="Q220" s="206">
        <v>0</v>
      </c>
      <c r="R220" s="206">
        <f t="shared" si="22"/>
        <v>0</v>
      </c>
      <c r="S220" s="206">
        <v>0</v>
      </c>
      <c r="T220" s="206">
        <f t="shared" si="23"/>
        <v>0</v>
      </c>
      <c r="U220" s="207" t="s">
        <v>1</v>
      </c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208" t="s">
        <v>139</v>
      </c>
      <c r="AT220" s="208" t="s">
        <v>141</v>
      </c>
      <c r="AU220" s="208" t="s">
        <v>85</v>
      </c>
      <c r="AY220" s="13" t="s">
        <v>140</v>
      </c>
      <c r="BE220" s="209">
        <f t="shared" si="24"/>
        <v>0</v>
      </c>
      <c r="BF220" s="209">
        <f t="shared" si="25"/>
        <v>0</v>
      </c>
      <c r="BG220" s="209">
        <f t="shared" si="26"/>
        <v>0</v>
      </c>
      <c r="BH220" s="209">
        <f t="shared" si="27"/>
        <v>0</v>
      </c>
      <c r="BI220" s="209">
        <f t="shared" si="28"/>
        <v>0</v>
      </c>
      <c r="BJ220" s="13" t="s">
        <v>85</v>
      </c>
      <c r="BK220" s="209">
        <f t="shared" si="29"/>
        <v>0</v>
      </c>
      <c r="BL220" s="13" t="s">
        <v>139</v>
      </c>
      <c r="BM220" s="208" t="s">
        <v>780</v>
      </c>
    </row>
    <row r="221" spans="1:65" s="2" customFormat="1" ht="44.25" customHeight="1">
      <c r="A221" s="30"/>
      <c r="B221" s="31"/>
      <c r="C221" s="196" t="s">
        <v>311</v>
      </c>
      <c r="D221" s="196" t="s">
        <v>141</v>
      </c>
      <c r="E221" s="197" t="s">
        <v>982</v>
      </c>
      <c r="F221" s="198" t="s">
        <v>983</v>
      </c>
      <c r="G221" s="199" t="s">
        <v>152</v>
      </c>
      <c r="H221" s="200">
        <v>1</v>
      </c>
      <c r="I221" s="201"/>
      <c r="J221" s="202">
        <f t="shared" si="20"/>
        <v>0</v>
      </c>
      <c r="K221" s="203"/>
      <c r="L221" s="35"/>
      <c r="M221" s="204" t="s">
        <v>1</v>
      </c>
      <c r="N221" s="205" t="s">
        <v>43</v>
      </c>
      <c r="O221" s="67"/>
      <c r="P221" s="206">
        <f t="shared" si="21"/>
        <v>0</v>
      </c>
      <c r="Q221" s="206">
        <v>0</v>
      </c>
      <c r="R221" s="206">
        <f t="shared" si="22"/>
        <v>0</v>
      </c>
      <c r="S221" s="206">
        <v>0</v>
      </c>
      <c r="T221" s="206">
        <f t="shared" si="23"/>
        <v>0</v>
      </c>
      <c r="U221" s="207" t="s">
        <v>1</v>
      </c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208" t="s">
        <v>139</v>
      </c>
      <c r="AT221" s="208" t="s">
        <v>141</v>
      </c>
      <c r="AU221" s="208" t="s">
        <v>85</v>
      </c>
      <c r="AY221" s="13" t="s">
        <v>140</v>
      </c>
      <c r="BE221" s="209">
        <f t="shared" si="24"/>
        <v>0</v>
      </c>
      <c r="BF221" s="209">
        <f t="shared" si="25"/>
        <v>0</v>
      </c>
      <c r="BG221" s="209">
        <f t="shared" si="26"/>
        <v>0</v>
      </c>
      <c r="BH221" s="209">
        <f t="shared" si="27"/>
        <v>0</v>
      </c>
      <c r="BI221" s="209">
        <f t="shared" si="28"/>
        <v>0</v>
      </c>
      <c r="BJ221" s="13" t="s">
        <v>85</v>
      </c>
      <c r="BK221" s="209">
        <f t="shared" si="29"/>
        <v>0</v>
      </c>
      <c r="BL221" s="13" t="s">
        <v>139</v>
      </c>
      <c r="BM221" s="208" t="s">
        <v>784</v>
      </c>
    </row>
    <row r="222" spans="1:65" s="2" customFormat="1" ht="44.25" customHeight="1">
      <c r="A222" s="30"/>
      <c r="B222" s="31"/>
      <c r="C222" s="196" t="s">
        <v>795</v>
      </c>
      <c r="D222" s="196" t="s">
        <v>141</v>
      </c>
      <c r="E222" s="197" t="s">
        <v>982</v>
      </c>
      <c r="F222" s="198" t="s">
        <v>983</v>
      </c>
      <c r="G222" s="199" t="s">
        <v>152</v>
      </c>
      <c r="H222" s="200">
        <v>1</v>
      </c>
      <c r="I222" s="201"/>
      <c r="J222" s="202">
        <f t="shared" si="20"/>
        <v>0</v>
      </c>
      <c r="K222" s="203"/>
      <c r="L222" s="35"/>
      <c r="M222" s="204" t="s">
        <v>1</v>
      </c>
      <c r="N222" s="205" t="s">
        <v>43</v>
      </c>
      <c r="O222" s="67"/>
      <c r="P222" s="206">
        <f t="shared" si="21"/>
        <v>0</v>
      </c>
      <c r="Q222" s="206">
        <v>0</v>
      </c>
      <c r="R222" s="206">
        <f t="shared" si="22"/>
        <v>0</v>
      </c>
      <c r="S222" s="206">
        <v>0</v>
      </c>
      <c r="T222" s="206">
        <f t="shared" si="23"/>
        <v>0</v>
      </c>
      <c r="U222" s="207" t="s">
        <v>1</v>
      </c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208" t="s">
        <v>139</v>
      </c>
      <c r="AT222" s="208" t="s">
        <v>141</v>
      </c>
      <c r="AU222" s="208" t="s">
        <v>85</v>
      </c>
      <c r="AY222" s="13" t="s">
        <v>140</v>
      </c>
      <c r="BE222" s="209">
        <f t="shared" si="24"/>
        <v>0</v>
      </c>
      <c r="BF222" s="209">
        <f t="shared" si="25"/>
        <v>0</v>
      </c>
      <c r="BG222" s="209">
        <f t="shared" si="26"/>
        <v>0</v>
      </c>
      <c r="BH222" s="209">
        <f t="shared" si="27"/>
        <v>0</v>
      </c>
      <c r="BI222" s="209">
        <f t="shared" si="28"/>
        <v>0</v>
      </c>
      <c r="BJ222" s="13" t="s">
        <v>85</v>
      </c>
      <c r="BK222" s="209">
        <f t="shared" si="29"/>
        <v>0</v>
      </c>
      <c r="BL222" s="13" t="s">
        <v>139</v>
      </c>
      <c r="BM222" s="208" t="s">
        <v>787</v>
      </c>
    </row>
    <row r="223" spans="1:65" s="2" customFormat="1" ht="44.25" customHeight="1">
      <c r="A223" s="30"/>
      <c r="B223" s="31"/>
      <c r="C223" s="196" t="s">
        <v>314</v>
      </c>
      <c r="D223" s="196" t="s">
        <v>141</v>
      </c>
      <c r="E223" s="197" t="s">
        <v>985</v>
      </c>
      <c r="F223" s="198" t="s">
        <v>986</v>
      </c>
      <c r="G223" s="199" t="s">
        <v>152</v>
      </c>
      <c r="H223" s="200">
        <v>1</v>
      </c>
      <c r="I223" s="201"/>
      <c r="J223" s="202">
        <f t="shared" ref="J223:J254" si="30">ROUND(I223*H223,2)</f>
        <v>0</v>
      </c>
      <c r="K223" s="203"/>
      <c r="L223" s="35"/>
      <c r="M223" s="204" t="s">
        <v>1</v>
      </c>
      <c r="N223" s="205" t="s">
        <v>43</v>
      </c>
      <c r="O223" s="67"/>
      <c r="P223" s="206">
        <f t="shared" ref="P223:P254" si="31">O223*H223</f>
        <v>0</v>
      </c>
      <c r="Q223" s="206">
        <v>0</v>
      </c>
      <c r="R223" s="206">
        <f t="shared" ref="R223:R254" si="32">Q223*H223</f>
        <v>0</v>
      </c>
      <c r="S223" s="206">
        <v>0</v>
      </c>
      <c r="T223" s="206">
        <f t="shared" ref="T223:T254" si="33">S223*H223</f>
        <v>0</v>
      </c>
      <c r="U223" s="207" t="s">
        <v>1</v>
      </c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208" t="s">
        <v>139</v>
      </c>
      <c r="AT223" s="208" t="s">
        <v>141</v>
      </c>
      <c r="AU223" s="208" t="s">
        <v>85</v>
      </c>
      <c r="AY223" s="13" t="s">
        <v>140</v>
      </c>
      <c r="BE223" s="209">
        <f t="shared" ref="BE223:BE254" si="34">IF(N223="základní",J223,0)</f>
        <v>0</v>
      </c>
      <c r="BF223" s="209">
        <f t="shared" ref="BF223:BF254" si="35">IF(N223="snížená",J223,0)</f>
        <v>0</v>
      </c>
      <c r="BG223" s="209">
        <f t="shared" ref="BG223:BG254" si="36">IF(N223="zákl. přenesená",J223,0)</f>
        <v>0</v>
      </c>
      <c r="BH223" s="209">
        <f t="shared" ref="BH223:BH254" si="37">IF(N223="sníž. přenesená",J223,0)</f>
        <v>0</v>
      </c>
      <c r="BI223" s="209">
        <f t="shared" ref="BI223:BI254" si="38">IF(N223="nulová",J223,0)</f>
        <v>0</v>
      </c>
      <c r="BJ223" s="13" t="s">
        <v>85</v>
      </c>
      <c r="BK223" s="209">
        <f t="shared" ref="BK223:BK254" si="39">ROUND(I223*H223,2)</f>
        <v>0</v>
      </c>
      <c r="BL223" s="13" t="s">
        <v>139</v>
      </c>
      <c r="BM223" s="208" t="s">
        <v>791</v>
      </c>
    </row>
    <row r="224" spans="1:65" s="2" customFormat="1" ht="44.25" customHeight="1">
      <c r="A224" s="30"/>
      <c r="B224" s="31"/>
      <c r="C224" s="196" t="s">
        <v>802</v>
      </c>
      <c r="D224" s="196" t="s">
        <v>141</v>
      </c>
      <c r="E224" s="197" t="s">
        <v>987</v>
      </c>
      <c r="F224" s="198" t="s">
        <v>988</v>
      </c>
      <c r="G224" s="199" t="s">
        <v>152</v>
      </c>
      <c r="H224" s="200">
        <v>1</v>
      </c>
      <c r="I224" s="201"/>
      <c r="J224" s="202">
        <f t="shared" si="30"/>
        <v>0</v>
      </c>
      <c r="K224" s="203"/>
      <c r="L224" s="35"/>
      <c r="M224" s="204" t="s">
        <v>1</v>
      </c>
      <c r="N224" s="205" t="s">
        <v>43</v>
      </c>
      <c r="O224" s="67"/>
      <c r="P224" s="206">
        <f t="shared" si="31"/>
        <v>0</v>
      </c>
      <c r="Q224" s="206">
        <v>0</v>
      </c>
      <c r="R224" s="206">
        <f t="shared" si="32"/>
        <v>0</v>
      </c>
      <c r="S224" s="206">
        <v>0</v>
      </c>
      <c r="T224" s="206">
        <f t="shared" si="33"/>
        <v>0</v>
      </c>
      <c r="U224" s="207" t="s">
        <v>1</v>
      </c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208" t="s">
        <v>139</v>
      </c>
      <c r="AT224" s="208" t="s">
        <v>141</v>
      </c>
      <c r="AU224" s="208" t="s">
        <v>85</v>
      </c>
      <c r="AY224" s="13" t="s">
        <v>140</v>
      </c>
      <c r="BE224" s="209">
        <f t="shared" si="34"/>
        <v>0</v>
      </c>
      <c r="BF224" s="209">
        <f t="shared" si="35"/>
        <v>0</v>
      </c>
      <c r="BG224" s="209">
        <f t="shared" si="36"/>
        <v>0</v>
      </c>
      <c r="BH224" s="209">
        <f t="shared" si="37"/>
        <v>0</v>
      </c>
      <c r="BI224" s="209">
        <f t="shared" si="38"/>
        <v>0</v>
      </c>
      <c r="BJ224" s="13" t="s">
        <v>85</v>
      </c>
      <c r="BK224" s="209">
        <f t="shared" si="39"/>
        <v>0</v>
      </c>
      <c r="BL224" s="13" t="s">
        <v>139</v>
      </c>
      <c r="BM224" s="208" t="s">
        <v>794</v>
      </c>
    </row>
    <row r="225" spans="1:65" s="2" customFormat="1" ht="44.25" customHeight="1">
      <c r="A225" s="30"/>
      <c r="B225" s="31"/>
      <c r="C225" s="196" t="s">
        <v>318</v>
      </c>
      <c r="D225" s="196" t="s">
        <v>141</v>
      </c>
      <c r="E225" s="197" t="s">
        <v>989</v>
      </c>
      <c r="F225" s="198" t="s">
        <v>990</v>
      </c>
      <c r="G225" s="199" t="s">
        <v>152</v>
      </c>
      <c r="H225" s="200">
        <v>1</v>
      </c>
      <c r="I225" s="201"/>
      <c r="J225" s="202">
        <f t="shared" si="30"/>
        <v>0</v>
      </c>
      <c r="K225" s="203"/>
      <c r="L225" s="35"/>
      <c r="M225" s="204" t="s">
        <v>1</v>
      </c>
      <c r="N225" s="205" t="s">
        <v>43</v>
      </c>
      <c r="O225" s="67"/>
      <c r="P225" s="206">
        <f t="shared" si="31"/>
        <v>0</v>
      </c>
      <c r="Q225" s="206">
        <v>0</v>
      </c>
      <c r="R225" s="206">
        <f t="shared" si="32"/>
        <v>0</v>
      </c>
      <c r="S225" s="206">
        <v>0</v>
      </c>
      <c r="T225" s="206">
        <f t="shared" si="33"/>
        <v>0</v>
      </c>
      <c r="U225" s="207" t="s">
        <v>1</v>
      </c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208" t="s">
        <v>139</v>
      </c>
      <c r="AT225" s="208" t="s">
        <v>141</v>
      </c>
      <c r="AU225" s="208" t="s">
        <v>85</v>
      </c>
      <c r="AY225" s="13" t="s">
        <v>140</v>
      </c>
      <c r="BE225" s="209">
        <f t="shared" si="34"/>
        <v>0</v>
      </c>
      <c r="BF225" s="209">
        <f t="shared" si="35"/>
        <v>0</v>
      </c>
      <c r="BG225" s="209">
        <f t="shared" si="36"/>
        <v>0</v>
      </c>
      <c r="BH225" s="209">
        <f t="shared" si="37"/>
        <v>0</v>
      </c>
      <c r="BI225" s="209">
        <f t="shared" si="38"/>
        <v>0</v>
      </c>
      <c r="BJ225" s="13" t="s">
        <v>85</v>
      </c>
      <c r="BK225" s="209">
        <f t="shared" si="39"/>
        <v>0</v>
      </c>
      <c r="BL225" s="13" t="s">
        <v>139</v>
      </c>
      <c r="BM225" s="208" t="s">
        <v>798</v>
      </c>
    </row>
    <row r="226" spans="1:65" s="2" customFormat="1" ht="44.25" customHeight="1">
      <c r="A226" s="30"/>
      <c r="B226" s="31"/>
      <c r="C226" s="196" t="s">
        <v>809</v>
      </c>
      <c r="D226" s="196" t="s">
        <v>141</v>
      </c>
      <c r="E226" s="197" t="s">
        <v>991</v>
      </c>
      <c r="F226" s="198" t="s">
        <v>992</v>
      </c>
      <c r="G226" s="199" t="s">
        <v>152</v>
      </c>
      <c r="H226" s="200">
        <v>1</v>
      </c>
      <c r="I226" s="201"/>
      <c r="J226" s="202">
        <f t="shared" si="30"/>
        <v>0</v>
      </c>
      <c r="K226" s="203"/>
      <c r="L226" s="35"/>
      <c r="M226" s="204" t="s">
        <v>1</v>
      </c>
      <c r="N226" s="205" t="s">
        <v>43</v>
      </c>
      <c r="O226" s="67"/>
      <c r="P226" s="206">
        <f t="shared" si="31"/>
        <v>0</v>
      </c>
      <c r="Q226" s="206">
        <v>0</v>
      </c>
      <c r="R226" s="206">
        <f t="shared" si="32"/>
        <v>0</v>
      </c>
      <c r="S226" s="206">
        <v>0</v>
      </c>
      <c r="T226" s="206">
        <f t="shared" si="33"/>
        <v>0</v>
      </c>
      <c r="U226" s="207" t="s">
        <v>1</v>
      </c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208" t="s">
        <v>139</v>
      </c>
      <c r="AT226" s="208" t="s">
        <v>141</v>
      </c>
      <c r="AU226" s="208" t="s">
        <v>85</v>
      </c>
      <c r="AY226" s="13" t="s">
        <v>140</v>
      </c>
      <c r="BE226" s="209">
        <f t="shared" si="34"/>
        <v>0</v>
      </c>
      <c r="BF226" s="209">
        <f t="shared" si="35"/>
        <v>0</v>
      </c>
      <c r="BG226" s="209">
        <f t="shared" si="36"/>
        <v>0</v>
      </c>
      <c r="BH226" s="209">
        <f t="shared" si="37"/>
        <v>0</v>
      </c>
      <c r="BI226" s="209">
        <f t="shared" si="38"/>
        <v>0</v>
      </c>
      <c r="BJ226" s="13" t="s">
        <v>85</v>
      </c>
      <c r="BK226" s="209">
        <f t="shared" si="39"/>
        <v>0</v>
      </c>
      <c r="BL226" s="13" t="s">
        <v>139</v>
      </c>
      <c r="BM226" s="208" t="s">
        <v>801</v>
      </c>
    </row>
    <row r="227" spans="1:65" s="2" customFormat="1" ht="44.25" customHeight="1">
      <c r="A227" s="30"/>
      <c r="B227" s="31"/>
      <c r="C227" s="196" t="s">
        <v>321</v>
      </c>
      <c r="D227" s="196" t="s">
        <v>141</v>
      </c>
      <c r="E227" s="197" t="s">
        <v>993</v>
      </c>
      <c r="F227" s="198" t="s">
        <v>994</v>
      </c>
      <c r="G227" s="199" t="s">
        <v>152</v>
      </c>
      <c r="H227" s="200">
        <v>1</v>
      </c>
      <c r="I227" s="201"/>
      <c r="J227" s="202">
        <f t="shared" si="30"/>
        <v>0</v>
      </c>
      <c r="K227" s="203"/>
      <c r="L227" s="35"/>
      <c r="M227" s="204" t="s">
        <v>1</v>
      </c>
      <c r="N227" s="205" t="s">
        <v>43</v>
      </c>
      <c r="O227" s="67"/>
      <c r="P227" s="206">
        <f t="shared" si="31"/>
        <v>0</v>
      </c>
      <c r="Q227" s="206">
        <v>0</v>
      </c>
      <c r="R227" s="206">
        <f t="shared" si="32"/>
        <v>0</v>
      </c>
      <c r="S227" s="206">
        <v>0</v>
      </c>
      <c r="T227" s="206">
        <f t="shared" si="33"/>
        <v>0</v>
      </c>
      <c r="U227" s="207" t="s">
        <v>1</v>
      </c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208" t="s">
        <v>139</v>
      </c>
      <c r="AT227" s="208" t="s">
        <v>141</v>
      </c>
      <c r="AU227" s="208" t="s">
        <v>85</v>
      </c>
      <c r="AY227" s="13" t="s">
        <v>140</v>
      </c>
      <c r="BE227" s="209">
        <f t="shared" si="34"/>
        <v>0</v>
      </c>
      <c r="BF227" s="209">
        <f t="shared" si="35"/>
        <v>0</v>
      </c>
      <c r="BG227" s="209">
        <f t="shared" si="36"/>
        <v>0</v>
      </c>
      <c r="BH227" s="209">
        <f t="shared" si="37"/>
        <v>0</v>
      </c>
      <c r="BI227" s="209">
        <f t="shared" si="38"/>
        <v>0</v>
      </c>
      <c r="BJ227" s="13" t="s">
        <v>85</v>
      </c>
      <c r="BK227" s="209">
        <f t="shared" si="39"/>
        <v>0</v>
      </c>
      <c r="BL227" s="13" t="s">
        <v>139</v>
      </c>
      <c r="BM227" s="208" t="s">
        <v>808</v>
      </c>
    </row>
    <row r="228" spans="1:65" s="2" customFormat="1" ht="44.25" customHeight="1">
      <c r="A228" s="30"/>
      <c r="B228" s="31"/>
      <c r="C228" s="196" t="s">
        <v>995</v>
      </c>
      <c r="D228" s="196" t="s">
        <v>141</v>
      </c>
      <c r="E228" s="197" t="s">
        <v>996</v>
      </c>
      <c r="F228" s="198" t="s">
        <v>997</v>
      </c>
      <c r="G228" s="199" t="s">
        <v>152</v>
      </c>
      <c r="H228" s="200">
        <v>1</v>
      </c>
      <c r="I228" s="201"/>
      <c r="J228" s="202">
        <f t="shared" si="30"/>
        <v>0</v>
      </c>
      <c r="K228" s="203"/>
      <c r="L228" s="35"/>
      <c r="M228" s="204" t="s">
        <v>1</v>
      </c>
      <c r="N228" s="205" t="s">
        <v>43</v>
      </c>
      <c r="O228" s="67"/>
      <c r="P228" s="206">
        <f t="shared" si="31"/>
        <v>0</v>
      </c>
      <c r="Q228" s="206">
        <v>0</v>
      </c>
      <c r="R228" s="206">
        <f t="shared" si="32"/>
        <v>0</v>
      </c>
      <c r="S228" s="206">
        <v>0</v>
      </c>
      <c r="T228" s="206">
        <f t="shared" si="33"/>
        <v>0</v>
      </c>
      <c r="U228" s="207" t="s">
        <v>1</v>
      </c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208" t="s">
        <v>139</v>
      </c>
      <c r="AT228" s="208" t="s">
        <v>141</v>
      </c>
      <c r="AU228" s="208" t="s">
        <v>85</v>
      </c>
      <c r="AY228" s="13" t="s">
        <v>140</v>
      </c>
      <c r="BE228" s="209">
        <f t="shared" si="34"/>
        <v>0</v>
      </c>
      <c r="BF228" s="209">
        <f t="shared" si="35"/>
        <v>0</v>
      </c>
      <c r="BG228" s="209">
        <f t="shared" si="36"/>
        <v>0</v>
      </c>
      <c r="BH228" s="209">
        <f t="shared" si="37"/>
        <v>0</v>
      </c>
      <c r="BI228" s="209">
        <f t="shared" si="38"/>
        <v>0</v>
      </c>
      <c r="BJ228" s="13" t="s">
        <v>85</v>
      </c>
      <c r="BK228" s="209">
        <f t="shared" si="39"/>
        <v>0</v>
      </c>
      <c r="BL228" s="13" t="s">
        <v>139</v>
      </c>
      <c r="BM228" s="208" t="s">
        <v>812</v>
      </c>
    </row>
    <row r="229" spans="1:65" s="2" customFormat="1" ht="44.25" customHeight="1">
      <c r="A229" s="30"/>
      <c r="B229" s="31"/>
      <c r="C229" s="196" t="s">
        <v>325</v>
      </c>
      <c r="D229" s="196" t="s">
        <v>141</v>
      </c>
      <c r="E229" s="197" t="s">
        <v>998</v>
      </c>
      <c r="F229" s="198" t="s">
        <v>999</v>
      </c>
      <c r="G229" s="199" t="s">
        <v>152</v>
      </c>
      <c r="H229" s="200">
        <v>1</v>
      </c>
      <c r="I229" s="201"/>
      <c r="J229" s="202">
        <f t="shared" si="30"/>
        <v>0</v>
      </c>
      <c r="K229" s="203"/>
      <c r="L229" s="35"/>
      <c r="M229" s="204" t="s">
        <v>1</v>
      </c>
      <c r="N229" s="205" t="s">
        <v>43</v>
      </c>
      <c r="O229" s="67"/>
      <c r="P229" s="206">
        <f t="shared" si="31"/>
        <v>0</v>
      </c>
      <c r="Q229" s="206">
        <v>0</v>
      </c>
      <c r="R229" s="206">
        <f t="shared" si="32"/>
        <v>0</v>
      </c>
      <c r="S229" s="206">
        <v>0</v>
      </c>
      <c r="T229" s="206">
        <f t="shared" si="33"/>
        <v>0</v>
      </c>
      <c r="U229" s="207" t="s">
        <v>1</v>
      </c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208" t="s">
        <v>139</v>
      </c>
      <c r="AT229" s="208" t="s">
        <v>141</v>
      </c>
      <c r="AU229" s="208" t="s">
        <v>85</v>
      </c>
      <c r="AY229" s="13" t="s">
        <v>140</v>
      </c>
      <c r="BE229" s="209">
        <f t="shared" si="34"/>
        <v>0</v>
      </c>
      <c r="BF229" s="209">
        <f t="shared" si="35"/>
        <v>0</v>
      </c>
      <c r="BG229" s="209">
        <f t="shared" si="36"/>
        <v>0</v>
      </c>
      <c r="BH229" s="209">
        <f t="shared" si="37"/>
        <v>0</v>
      </c>
      <c r="BI229" s="209">
        <f t="shared" si="38"/>
        <v>0</v>
      </c>
      <c r="BJ229" s="13" t="s">
        <v>85</v>
      </c>
      <c r="BK229" s="209">
        <f t="shared" si="39"/>
        <v>0</v>
      </c>
      <c r="BL229" s="13" t="s">
        <v>139</v>
      </c>
      <c r="BM229" s="208" t="s">
        <v>1000</v>
      </c>
    </row>
    <row r="230" spans="1:65" s="2" customFormat="1" ht="44.25" customHeight="1">
      <c r="A230" s="30"/>
      <c r="B230" s="31"/>
      <c r="C230" s="196" t="s">
        <v>1001</v>
      </c>
      <c r="D230" s="196" t="s">
        <v>141</v>
      </c>
      <c r="E230" s="197" t="s">
        <v>1002</v>
      </c>
      <c r="F230" s="198" t="s">
        <v>1003</v>
      </c>
      <c r="G230" s="199" t="s">
        <v>152</v>
      </c>
      <c r="H230" s="200">
        <v>1</v>
      </c>
      <c r="I230" s="201"/>
      <c r="J230" s="202">
        <f t="shared" si="30"/>
        <v>0</v>
      </c>
      <c r="K230" s="203"/>
      <c r="L230" s="35"/>
      <c r="M230" s="204" t="s">
        <v>1</v>
      </c>
      <c r="N230" s="205" t="s">
        <v>43</v>
      </c>
      <c r="O230" s="67"/>
      <c r="P230" s="206">
        <f t="shared" si="31"/>
        <v>0</v>
      </c>
      <c r="Q230" s="206">
        <v>0</v>
      </c>
      <c r="R230" s="206">
        <f t="shared" si="32"/>
        <v>0</v>
      </c>
      <c r="S230" s="206">
        <v>0</v>
      </c>
      <c r="T230" s="206">
        <f t="shared" si="33"/>
        <v>0</v>
      </c>
      <c r="U230" s="207" t="s">
        <v>1</v>
      </c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208" t="s">
        <v>139</v>
      </c>
      <c r="AT230" s="208" t="s">
        <v>141</v>
      </c>
      <c r="AU230" s="208" t="s">
        <v>85</v>
      </c>
      <c r="AY230" s="13" t="s">
        <v>140</v>
      </c>
      <c r="BE230" s="209">
        <f t="shared" si="34"/>
        <v>0</v>
      </c>
      <c r="BF230" s="209">
        <f t="shared" si="35"/>
        <v>0</v>
      </c>
      <c r="BG230" s="209">
        <f t="shared" si="36"/>
        <v>0</v>
      </c>
      <c r="BH230" s="209">
        <f t="shared" si="37"/>
        <v>0</v>
      </c>
      <c r="BI230" s="209">
        <f t="shared" si="38"/>
        <v>0</v>
      </c>
      <c r="BJ230" s="13" t="s">
        <v>85</v>
      </c>
      <c r="BK230" s="209">
        <f t="shared" si="39"/>
        <v>0</v>
      </c>
      <c r="BL230" s="13" t="s">
        <v>139</v>
      </c>
      <c r="BM230" s="208" t="s">
        <v>1004</v>
      </c>
    </row>
    <row r="231" spans="1:65" s="2" customFormat="1" ht="44.25" customHeight="1">
      <c r="A231" s="30"/>
      <c r="B231" s="31"/>
      <c r="C231" s="196" t="s">
        <v>328</v>
      </c>
      <c r="D231" s="196" t="s">
        <v>141</v>
      </c>
      <c r="E231" s="197" t="s">
        <v>1005</v>
      </c>
      <c r="F231" s="198" t="s">
        <v>1006</v>
      </c>
      <c r="G231" s="199" t="s">
        <v>152</v>
      </c>
      <c r="H231" s="200">
        <v>2</v>
      </c>
      <c r="I231" s="201"/>
      <c r="J231" s="202">
        <f t="shared" si="30"/>
        <v>0</v>
      </c>
      <c r="K231" s="203"/>
      <c r="L231" s="35"/>
      <c r="M231" s="204" t="s">
        <v>1</v>
      </c>
      <c r="N231" s="205" t="s">
        <v>43</v>
      </c>
      <c r="O231" s="67"/>
      <c r="P231" s="206">
        <f t="shared" si="31"/>
        <v>0</v>
      </c>
      <c r="Q231" s="206">
        <v>0</v>
      </c>
      <c r="R231" s="206">
        <f t="shared" si="32"/>
        <v>0</v>
      </c>
      <c r="S231" s="206">
        <v>0</v>
      </c>
      <c r="T231" s="206">
        <f t="shared" si="33"/>
        <v>0</v>
      </c>
      <c r="U231" s="207" t="s">
        <v>1</v>
      </c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208" t="s">
        <v>139</v>
      </c>
      <c r="AT231" s="208" t="s">
        <v>141</v>
      </c>
      <c r="AU231" s="208" t="s">
        <v>85</v>
      </c>
      <c r="AY231" s="13" t="s">
        <v>140</v>
      </c>
      <c r="BE231" s="209">
        <f t="shared" si="34"/>
        <v>0</v>
      </c>
      <c r="BF231" s="209">
        <f t="shared" si="35"/>
        <v>0</v>
      </c>
      <c r="BG231" s="209">
        <f t="shared" si="36"/>
        <v>0</v>
      </c>
      <c r="BH231" s="209">
        <f t="shared" si="37"/>
        <v>0</v>
      </c>
      <c r="BI231" s="209">
        <f t="shared" si="38"/>
        <v>0</v>
      </c>
      <c r="BJ231" s="13" t="s">
        <v>85</v>
      </c>
      <c r="BK231" s="209">
        <f t="shared" si="39"/>
        <v>0</v>
      </c>
      <c r="BL231" s="13" t="s">
        <v>139</v>
      </c>
      <c r="BM231" s="208" t="s">
        <v>1007</v>
      </c>
    </row>
    <row r="232" spans="1:65" s="2" customFormat="1" ht="44.25" customHeight="1">
      <c r="A232" s="30"/>
      <c r="B232" s="31"/>
      <c r="C232" s="196" t="s">
        <v>1008</v>
      </c>
      <c r="D232" s="196" t="s">
        <v>141</v>
      </c>
      <c r="E232" s="197" t="s">
        <v>1009</v>
      </c>
      <c r="F232" s="198" t="s">
        <v>1010</v>
      </c>
      <c r="G232" s="199" t="s">
        <v>152</v>
      </c>
      <c r="H232" s="200">
        <v>2</v>
      </c>
      <c r="I232" s="201"/>
      <c r="J232" s="202">
        <f t="shared" si="30"/>
        <v>0</v>
      </c>
      <c r="K232" s="203"/>
      <c r="L232" s="35"/>
      <c r="M232" s="204" t="s">
        <v>1</v>
      </c>
      <c r="N232" s="205" t="s">
        <v>43</v>
      </c>
      <c r="O232" s="67"/>
      <c r="P232" s="206">
        <f t="shared" si="31"/>
        <v>0</v>
      </c>
      <c r="Q232" s="206">
        <v>0</v>
      </c>
      <c r="R232" s="206">
        <f t="shared" si="32"/>
        <v>0</v>
      </c>
      <c r="S232" s="206">
        <v>0</v>
      </c>
      <c r="T232" s="206">
        <f t="shared" si="33"/>
        <v>0</v>
      </c>
      <c r="U232" s="207" t="s">
        <v>1</v>
      </c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208" t="s">
        <v>139</v>
      </c>
      <c r="AT232" s="208" t="s">
        <v>141</v>
      </c>
      <c r="AU232" s="208" t="s">
        <v>85</v>
      </c>
      <c r="AY232" s="13" t="s">
        <v>140</v>
      </c>
      <c r="BE232" s="209">
        <f t="shared" si="34"/>
        <v>0</v>
      </c>
      <c r="BF232" s="209">
        <f t="shared" si="35"/>
        <v>0</v>
      </c>
      <c r="BG232" s="209">
        <f t="shared" si="36"/>
        <v>0</v>
      </c>
      <c r="BH232" s="209">
        <f t="shared" si="37"/>
        <v>0</v>
      </c>
      <c r="BI232" s="209">
        <f t="shared" si="38"/>
        <v>0</v>
      </c>
      <c r="BJ232" s="13" t="s">
        <v>85</v>
      </c>
      <c r="BK232" s="209">
        <f t="shared" si="39"/>
        <v>0</v>
      </c>
      <c r="BL232" s="13" t="s">
        <v>139</v>
      </c>
      <c r="BM232" s="208" t="s">
        <v>1011</v>
      </c>
    </row>
    <row r="233" spans="1:65" s="2" customFormat="1" ht="44.25" customHeight="1">
      <c r="A233" s="30"/>
      <c r="B233" s="31"/>
      <c r="C233" s="196" t="s">
        <v>332</v>
      </c>
      <c r="D233" s="196" t="s">
        <v>141</v>
      </c>
      <c r="E233" s="197" t="s">
        <v>1012</v>
      </c>
      <c r="F233" s="198" t="s">
        <v>1013</v>
      </c>
      <c r="G233" s="199" t="s">
        <v>152</v>
      </c>
      <c r="H233" s="200">
        <v>2</v>
      </c>
      <c r="I233" s="201"/>
      <c r="J233" s="202">
        <f t="shared" si="30"/>
        <v>0</v>
      </c>
      <c r="K233" s="203"/>
      <c r="L233" s="35"/>
      <c r="M233" s="204" t="s">
        <v>1</v>
      </c>
      <c r="N233" s="205" t="s">
        <v>43</v>
      </c>
      <c r="O233" s="67"/>
      <c r="P233" s="206">
        <f t="shared" si="31"/>
        <v>0</v>
      </c>
      <c r="Q233" s="206">
        <v>0</v>
      </c>
      <c r="R233" s="206">
        <f t="shared" si="32"/>
        <v>0</v>
      </c>
      <c r="S233" s="206">
        <v>0</v>
      </c>
      <c r="T233" s="206">
        <f t="shared" si="33"/>
        <v>0</v>
      </c>
      <c r="U233" s="207" t="s">
        <v>1</v>
      </c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208" t="s">
        <v>139</v>
      </c>
      <c r="AT233" s="208" t="s">
        <v>141</v>
      </c>
      <c r="AU233" s="208" t="s">
        <v>85</v>
      </c>
      <c r="AY233" s="13" t="s">
        <v>140</v>
      </c>
      <c r="BE233" s="209">
        <f t="shared" si="34"/>
        <v>0</v>
      </c>
      <c r="BF233" s="209">
        <f t="shared" si="35"/>
        <v>0</v>
      </c>
      <c r="BG233" s="209">
        <f t="shared" si="36"/>
        <v>0</v>
      </c>
      <c r="BH233" s="209">
        <f t="shared" si="37"/>
        <v>0</v>
      </c>
      <c r="BI233" s="209">
        <f t="shared" si="38"/>
        <v>0</v>
      </c>
      <c r="BJ233" s="13" t="s">
        <v>85</v>
      </c>
      <c r="BK233" s="209">
        <f t="shared" si="39"/>
        <v>0</v>
      </c>
      <c r="BL233" s="13" t="s">
        <v>139</v>
      </c>
      <c r="BM233" s="208" t="s">
        <v>1014</v>
      </c>
    </row>
    <row r="234" spans="1:65" s="2" customFormat="1" ht="44.25" customHeight="1">
      <c r="A234" s="30"/>
      <c r="B234" s="31"/>
      <c r="C234" s="196" t="s">
        <v>1015</v>
      </c>
      <c r="D234" s="196" t="s">
        <v>141</v>
      </c>
      <c r="E234" s="197" t="s">
        <v>1016</v>
      </c>
      <c r="F234" s="198" t="s">
        <v>1017</v>
      </c>
      <c r="G234" s="199" t="s">
        <v>152</v>
      </c>
      <c r="H234" s="200">
        <v>2</v>
      </c>
      <c r="I234" s="201"/>
      <c r="J234" s="202">
        <f t="shared" si="30"/>
        <v>0</v>
      </c>
      <c r="K234" s="203"/>
      <c r="L234" s="35"/>
      <c r="M234" s="204" t="s">
        <v>1</v>
      </c>
      <c r="N234" s="205" t="s">
        <v>43</v>
      </c>
      <c r="O234" s="67"/>
      <c r="P234" s="206">
        <f t="shared" si="31"/>
        <v>0</v>
      </c>
      <c r="Q234" s="206">
        <v>0</v>
      </c>
      <c r="R234" s="206">
        <f t="shared" si="32"/>
        <v>0</v>
      </c>
      <c r="S234" s="206">
        <v>0</v>
      </c>
      <c r="T234" s="206">
        <f t="shared" si="33"/>
        <v>0</v>
      </c>
      <c r="U234" s="207" t="s">
        <v>1</v>
      </c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208" t="s">
        <v>139</v>
      </c>
      <c r="AT234" s="208" t="s">
        <v>141</v>
      </c>
      <c r="AU234" s="208" t="s">
        <v>85</v>
      </c>
      <c r="AY234" s="13" t="s">
        <v>140</v>
      </c>
      <c r="BE234" s="209">
        <f t="shared" si="34"/>
        <v>0</v>
      </c>
      <c r="BF234" s="209">
        <f t="shared" si="35"/>
        <v>0</v>
      </c>
      <c r="BG234" s="209">
        <f t="shared" si="36"/>
        <v>0</v>
      </c>
      <c r="BH234" s="209">
        <f t="shared" si="37"/>
        <v>0</v>
      </c>
      <c r="BI234" s="209">
        <f t="shared" si="38"/>
        <v>0</v>
      </c>
      <c r="BJ234" s="13" t="s">
        <v>85</v>
      </c>
      <c r="BK234" s="209">
        <f t="shared" si="39"/>
        <v>0</v>
      </c>
      <c r="BL234" s="13" t="s">
        <v>139</v>
      </c>
      <c r="BM234" s="208" t="s">
        <v>1018</v>
      </c>
    </row>
    <row r="235" spans="1:65" s="2" customFormat="1" ht="44.25" customHeight="1">
      <c r="A235" s="30"/>
      <c r="B235" s="31"/>
      <c r="C235" s="196" t="s">
        <v>335</v>
      </c>
      <c r="D235" s="196" t="s">
        <v>141</v>
      </c>
      <c r="E235" s="197" t="s">
        <v>1016</v>
      </c>
      <c r="F235" s="198" t="s">
        <v>1017</v>
      </c>
      <c r="G235" s="199" t="s">
        <v>152</v>
      </c>
      <c r="H235" s="200">
        <v>2</v>
      </c>
      <c r="I235" s="201"/>
      <c r="J235" s="202">
        <f t="shared" si="30"/>
        <v>0</v>
      </c>
      <c r="K235" s="203"/>
      <c r="L235" s="35"/>
      <c r="M235" s="204" t="s">
        <v>1</v>
      </c>
      <c r="N235" s="205" t="s">
        <v>43</v>
      </c>
      <c r="O235" s="67"/>
      <c r="P235" s="206">
        <f t="shared" si="31"/>
        <v>0</v>
      </c>
      <c r="Q235" s="206">
        <v>0</v>
      </c>
      <c r="R235" s="206">
        <f t="shared" si="32"/>
        <v>0</v>
      </c>
      <c r="S235" s="206">
        <v>0</v>
      </c>
      <c r="T235" s="206">
        <f t="shared" si="33"/>
        <v>0</v>
      </c>
      <c r="U235" s="207" t="s">
        <v>1</v>
      </c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208" t="s">
        <v>139</v>
      </c>
      <c r="AT235" s="208" t="s">
        <v>141</v>
      </c>
      <c r="AU235" s="208" t="s">
        <v>85</v>
      </c>
      <c r="AY235" s="13" t="s">
        <v>140</v>
      </c>
      <c r="BE235" s="209">
        <f t="shared" si="34"/>
        <v>0</v>
      </c>
      <c r="BF235" s="209">
        <f t="shared" si="35"/>
        <v>0</v>
      </c>
      <c r="BG235" s="209">
        <f t="shared" si="36"/>
        <v>0</v>
      </c>
      <c r="BH235" s="209">
        <f t="shared" si="37"/>
        <v>0</v>
      </c>
      <c r="BI235" s="209">
        <f t="shared" si="38"/>
        <v>0</v>
      </c>
      <c r="BJ235" s="13" t="s">
        <v>85</v>
      </c>
      <c r="BK235" s="209">
        <f t="shared" si="39"/>
        <v>0</v>
      </c>
      <c r="BL235" s="13" t="s">
        <v>139</v>
      </c>
      <c r="BM235" s="208" t="s">
        <v>1019</v>
      </c>
    </row>
    <row r="236" spans="1:65" s="2" customFormat="1" ht="44.25" customHeight="1">
      <c r="A236" s="30"/>
      <c r="B236" s="31"/>
      <c r="C236" s="196" t="s">
        <v>1020</v>
      </c>
      <c r="D236" s="196" t="s">
        <v>141</v>
      </c>
      <c r="E236" s="197" t="s">
        <v>1016</v>
      </c>
      <c r="F236" s="198" t="s">
        <v>1017</v>
      </c>
      <c r="G236" s="199" t="s">
        <v>152</v>
      </c>
      <c r="H236" s="200">
        <v>2</v>
      </c>
      <c r="I236" s="201"/>
      <c r="J236" s="202">
        <f t="shared" si="30"/>
        <v>0</v>
      </c>
      <c r="K236" s="203"/>
      <c r="L236" s="35"/>
      <c r="M236" s="204" t="s">
        <v>1</v>
      </c>
      <c r="N236" s="205" t="s">
        <v>43</v>
      </c>
      <c r="O236" s="67"/>
      <c r="P236" s="206">
        <f t="shared" si="31"/>
        <v>0</v>
      </c>
      <c r="Q236" s="206">
        <v>0</v>
      </c>
      <c r="R236" s="206">
        <f t="shared" si="32"/>
        <v>0</v>
      </c>
      <c r="S236" s="206">
        <v>0</v>
      </c>
      <c r="T236" s="206">
        <f t="shared" si="33"/>
        <v>0</v>
      </c>
      <c r="U236" s="207" t="s">
        <v>1</v>
      </c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208" t="s">
        <v>139</v>
      </c>
      <c r="AT236" s="208" t="s">
        <v>141</v>
      </c>
      <c r="AU236" s="208" t="s">
        <v>85</v>
      </c>
      <c r="AY236" s="13" t="s">
        <v>140</v>
      </c>
      <c r="BE236" s="209">
        <f t="shared" si="34"/>
        <v>0</v>
      </c>
      <c r="BF236" s="209">
        <f t="shared" si="35"/>
        <v>0</v>
      </c>
      <c r="BG236" s="209">
        <f t="shared" si="36"/>
        <v>0</v>
      </c>
      <c r="BH236" s="209">
        <f t="shared" si="37"/>
        <v>0</v>
      </c>
      <c r="BI236" s="209">
        <f t="shared" si="38"/>
        <v>0</v>
      </c>
      <c r="BJ236" s="13" t="s">
        <v>85</v>
      </c>
      <c r="BK236" s="209">
        <f t="shared" si="39"/>
        <v>0</v>
      </c>
      <c r="BL236" s="13" t="s">
        <v>139</v>
      </c>
      <c r="BM236" s="208" t="s">
        <v>1021</v>
      </c>
    </row>
    <row r="237" spans="1:65" s="2" customFormat="1" ht="44.25" customHeight="1">
      <c r="A237" s="30"/>
      <c r="B237" s="31"/>
      <c r="C237" s="196" t="s">
        <v>339</v>
      </c>
      <c r="D237" s="196" t="s">
        <v>141</v>
      </c>
      <c r="E237" s="197" t="s">
        <v>1022</v>
      </c>
      <c r="F237" s="198" t="s">
        <v>1023</v>
      </c>
      <c r="G237" s="199" t="s">
        <v>152</v>
      </c>
      <c r="H237" s="200">
        <v>1</v>
      </c>
      <c r="I237" s="201"/>
      <c r="J237" s="202">
        <f t="shared" si="30"/>
        <v>0</v>
      </c>
      <c r="K237" s="203"/>
      <c r="L237" s="35"/>
      <c r="M237" s="204" t="s">
        <v>1</v>
      </c>
      <c r="N237" s="205" t="s">
        <v>43</v>
      </c>
      <c r="O237" s="67"/>
      <c r="P237" s="206">
        <f t="shared" si="31"/>
        <v>0</v>
      </c>
      <c r="Q237" s="206">
        <v>0</v>
      </c>
      <c r="R237" s="206">
        <f t="shared" si="32"/>
        <v>0</v>
      </c>
      <c r="S237" s="206">
        <v>0</v>
      </c>
      <c r="T237" s="206">
        <f t="shared" si="33"/>
        <v>0</v>
      </c>
      <c r="U237" s="207" t="s">
        <v>1</v>
      </c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208" t="s">
        <v>139</v>
      </c>
      <c r="AT237" s="208" t="s">
        <v>141</v>
      </c>
      <c r="AU237" s="208" t="s">
        <v>85</v>
      </c>
      <c r="AY237" s="13" t="s">
        <v>140</v>
      </c>
      <c r="BE237" s="209">
        <f t="shared" si="34"/>
        <v>0</v>
      </c>
      <c r="BF237" s="209">
        <f t="shared" si="35"/>
        <v>0</v>
      </c>
      <c r="BG237" s="209">
        <f t="shared" si="36"/>
        <v>0</v>
      </c>
      <c r="BH237" s="209">
        <f t="shared" si="37"/>
        <v>0</v>
      </c>
      <c r="BI237" s="209">
        <f t="shared" si="38"/>
        <v>0</v>
      </c>
      <c r="BJ237" s="13" t="s">
        <v>85</v>
      </c>
      <c r="BK237" s="209">
        <f t="shared" si="39"/>
        <v>0</v>
      </c>
      <c r="BL237" s="13" t="s">
        <v>139</v>
      </c>
      <c r="BM237" s="208" t="s">
        <v>1024</v>
      </c>
    </row>
    <row r="238" spans="1:65" s="2" customFormat="1" ht="44.25" customHeight="1">
      <c r="A238" s="30"/>
      <c r="B238" s="31"/>
      <c r="C238" s="196" t="s">
        <v>1025</v>
      </c>
      <c r="D238" s="196" t="s">
        <v>141</v>
      </c>
      <c r="E238" s="197" t="s">
        <v>1026</v>
      </c>
      <c r="F238" s="198" t="s">
        <v>1027</v>
      </c>
      <c r="G238" s="199" t="s">
        <v>152</v>
      </c>
      <c r="H238" s="200">
        <v>1</v>
      </c>
      <c r="I238" s="201"/>
      <c r="J238" s="202">
        <f t="shared" si="30"/>
        <v>0</v>
      </c>
      <c r="K238" s="203"/>
      <c r="L238" s="35"/>
      <c r="M238" s="204" t="s">
        <v>1</v>
      </c>
      <c r="N238" s="205" t="s">
        <v>43</v>
      </c>
      <c r="O238" s="67"/>
      <c r="P238" s="206">
        <f t="shared" si="31"/>
        <v>0</v>
      </c>
      <c r="Q238" s="206">
        <v>0</v>
      </c>
      <c r="R238" s="206">
        <f t="shared" si="32"/>
        <v>0</v>
      </c>
      <c r="S238" s="206">
        <v>0</v>
      </c>
      <c r="T238" s="206">
        <f t="shared" si="33"/>
        <v>0</v>
      </c>
      <c r="U238" s="207" t="s">
        <v>1</v>
      </c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208" t="s">
        <v>139</v>
      </c>
      <c r="AT238" s="208" t="s">
        <v>141</v>
      </c>
      <c r="AU238" s="208" t="s">
        <v>85</v>
      </c>
      <c r="AY238" s="13" t="s">
        <v>140</v>
      </c>
      <c r="BE238" s="209">
        <f t="shared" si="34"/>
        <v>0</v>
      </c>
      <c r="BF238" s="209">
        <f t="shared" si="35"/>
        <v>0</v>
      </c>
      <c r="BG238" s="209">
        <f t="shared" si="36"/>
        <v>0</v>
      </c>
      <c r="BH238" s="209">
        <f t="shared" si="37"/>
        <v>0</v>
      </c>
      <c r="BI238" s="209">
        <f t="shared" si="38"/>
        <v>0</v>
      </c>
      <c r="BJ238" s="13" t="s">
        <v>85</v>
      </c>
      <c r="BK238" s="209">
        <f t="shared" si="39"/>
        <v>0</v>
      </c>
      <c r="BL238" s="13" t="s">
        <v>139</v>
      </c>
      <c r="BM238" s="208" t="s">
        <v>1028</v>
      </c>
    </row>
    <row r="239" spans="1:65" s="2" customFormat="1" ht="44.25" customHeight="1">
      <c r="A239" s="30"/>
      <c r="B239" s="31"/>
      <c r="C239" s="196" t="s">
        <v>342</v>
      </c>
      <c r="D239" s="196" t="s">
        <v>141</v>
      </c>
      <c r="E239" s="197" t="s">
        <v>1029</v>
      </c>
      <c r="F239" s="198" t="s">
        <v>1030</v>
      </c>
      <c r="G239" s="199" t="s">
        <v>152</v>
      </c>
      <c r="H239" s="200">
        <v>1</v>
      </c>
      <c r="I239" s="201"/>
      <c r="J239" s="202">
        <f t="shared" si="30"/>
        <v>0</v>
      </c>
      <c r="K239" s="203"/>
      <c r="L239" s="35"/>
      <c r="M239" s="204" t="s">
        <v>1</v>
      </c>
      <c r="N239" s="205" t="s">
        <v>43</v>
      </c>
      <c r="O239" s="67"/>
      <c r="P239" s="206">
        <f t="shared" si="31"/>
        <v>0</v>
      </c>
      <c r="Q239" s="206">
        <v>0</v>
      </c>
      <c r="R239" s="206">
        <f t="shared" si="32"/>
        <v>0</v>
      </c>
      <c r="S239" s="206">
        <v>0</v>
      </c>
      <c r="T239" s="206">
        <f t="shared" si="33"/>
        <v>0</v>
      </c>
      <c r="U239" s="207" t="s">
        <v>1</v>
      </c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208" t="s">
        <v>139</v>
      </c>
      <c r="AT239" s="208" t="s">
        <v>141</v>
      </c>
      <c r="AU239" s="208" t="s">
        <v>85</v>
      </c>
      <c r="AY239" s="13" t="s">
        <v>140</v>
      </c>
      <c r="BE239" s="209">
        <f t="shared" si="34"/>
        <v>0</v>
      </c>
      <c r="BF239" s="209">
        <f t="shared" si="35"/>
        <v>0</v>
      </c>
      <c r="BG239" s="209">
        <f t="shared" si="36"/>
        <v>0</v>
      </c>
      <c r="BH239" s="209">
        <f t="shared" si="37"/>
        <v>0</v>
      </c>
      <c r="BI239" s="209">
        <f t="shared" si="38"/>
        <v>0</v>
      </c>
      <c r="BJ239" s="13" t="s">
        <v>85</v>
      </c>
      <c r="BK239" s="209">
        <f t="shared" si="39"/>
        <v>0</v>
      </c>
      <c r="BL239" s="13" t="s">
        <v>139</v>
      </c>
      <c r="BM239" s="208" t="s">
        <v>1031</v>
      </c>
    </row>
    <row r="240" spans="1:65" s="2" customFormat="1" ht="44.25" customHeight="1">
      <c r="A240" s="30"/>
      <c r="B240" s="31"/>
      <c r="C240" s="196" t="s">
        <v>1032</v>
      </c>
      <c r="D240" s="196" t="s">
        <v>141</v>
      </c>
      <c r="E240" s="197" t="s">
        <v>1033</v>
      </c>
      <c r="F240" s="198" t="s">
        <v>1034</v>
      </c>
      <c r="G240" s="199" t="s">
        <v>152</v>
      </c>
      <c r="H240" s="200">
        <v>1</v>
      </c>
      <c r="I240" s="201"/>
      <c r="J240" s="202">
        <f t="shared" si="30"/>
        <v>0</v>
      </c>
      <c r="K240" s="203"/>
      <c r="L240" s="35"/>
      <c r="M240" s="204" t="s">
        <v>1</v>
      </c>
      <c r="N240" s="205" t="s">
        <v>43</v>
      </c>
      <c r="O240" s="67"/>
      <c r="P240" s="206">
        <f t="shared" si="31"/>
        <v>0</v>
      </c>
      <c r="Q240" s="206">
        <v>0</v>
      </c>
      <c r="R240" s="206">
        <f t="shared" si="32"/>
        <v>0</v>
      </c>
      <c r="S240" s="206">
        <v>0</v>
      </c>
      <c r="T240" s="206">
        <f t="shared" si="33"/>
        <v>0</v>
      </c>
      <c r="U240" s="207" t="s">
        <v>1</v>
      </c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208" t="s">
        <v>139</v>
      </c>
      <c r="AT240" s="208" t="s">
        <v>141</v>
      </c>
      <c r="AU240" s="208" t="s">
        <v>85</v>
      </c>
      <c r="AY240" s="13" t="s">
        <v>140</v>
      </c>
      <c r="BE240" s="209">
        <f t="shared" si="34"/>
        <v>0</v>
      </c>
      <c r="BF240" s="209">
        <f t="shared" si="35"/>
        <v>0</v>
      </c>
      <c r="BG240" s="209">
        <f t="shared" si="36"/>
        <v>0</v>
      </c>
      <c r="BH240" s="209">
        <f t="shared" si="37"/>
        <v>0</v>
      </c>
      <c r="BI240" s="209">
        <f t="shared" si="38"/>
        <v>0</v>
      </c>
      <c r="BJ240" s="13" t="s">
        <v>85</v>
      </c>
      <c r="BK240" s="209">
        <f t="shared" si="39"/>
        <v>0</v>
      </c>
      <c r="BL240" s="13" t="s">
        <v>139</v>
      </c>
      <c r="BM240" s="208" t="s">
        <v>1035</v>
      </c>
    </row>
    <row r="241" spans="1:65" s="2" customFormat="1" ht="44.25" customHeight="1">
      <c r="A241" s="30"/>
      <c r="B241" s="31"/>
      <c r="C241" s="196" t="s">
        <v>346</v>
      </c>
      <c r="D241" s="196" t="s">
        <v>141</v>
      </c>
      <c r="E241" s="197" t="s">
        <v>1036</v>
      </c>
      <c r="F241" s="198" t="s">
        <v>1037</v>
      </c>
      <c r="G241" s="199" t="s">
        <v>152</v>
      </c>
      <c r="H241" s="200">
        <v>1</v>
      </c>
      <c r="I241" s="201"/>
      <c r="J241" s="202">
        <f t="shared" si="30"/>
        <v>0</v>
      </c>
      <c r="K241" s="203"/>
      <c r="L241" s="35"/>
      <c r="M241" s="204" t="s">
        <v>1</v>
      </c>
      <c r="N241" s="205" t="s">
        <v>43</v>
      </c>
      <c r="O241" s="67"/>
      <c r="P241" s="206">
        <f t="shared" si="31"/>
        <v>0</v>
      </c>
      <c r="Q241" s="206">
        <v>0</v>
      </c>
      <c r="R241" s="206">
        <f t="shared" si="32"/>
        <v>0</v>
      </c>
      <c r="S241" s="206">
        <v>0</v>
      </c>
      <c r="T241" s="206">
        <f t="shared" si="33"/>
        <v>0</v>
      </c>
      <c r="U241" s="207" t="s">
        <v>1</v>
      </c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208" t="s">
        <v>139</v>
      </c>
      <c r="AT241" s="208" t="s">
        <v>141</v>
      </c>
      <c r="AU241" s="208" t="s">
        <v>85</v>
      </c>
      <c r="AY241" s="13" t="s">
        <v>140</v>
      </c>
      <c r="BE241" s="209">
        <f t="shared" si="34"/>
        <v>0</v>
      </c>
      <c r="BF241" s="209">
        <f t="shared" si="35"/>
        <v>0</v>
      </c>
      <c r="BG241" s="209">
        <f t="shared" si="36"/>
        <v>0</v>
      </c>
      <c r="BH241" s="209">
        <f t="shared" si="37"/>
        <v>0</v>
      </c>
      <c r="BI241" s="209">
        <f t="shared" si="38"/>
        <v>0</v>
      </c>
      <c r="BJ241" s="13" t="s">
        <v>85</v>
      </c>
      <c r="BK241" s="209">
        <f t="shared" si="39"/>
        <v>0</v>
      </c>
      <c r="BL241" s="13" t="s">
        <v>139</v>
      </c>
      <c r="BM241" s="208" t="s">
        <v>1038</v>
      </c>
    </row>
    <row r="242" spans="1:65" s="2" customFormat="1" ht="44.25" customHeight="1">
      <c r="A242" s="30"/>
      <c r="B242" s="31"/>
      <c r="C242" s="196" t="s">
        <v>1039</v>
      </c>
      <c r="D242" s="196" t="s">
        <v>141</v>
      </c>
      <c r="E242" s="197" t="s">
        <v>1040</v>
      </c>
      <c r="F242" s="198" t="s">
        <v>1041</v>
      </c>
      <c r="G242" s="199" t="s">
        <v>152</v>
      </c>
      <c r="H242" s="200">
        <v>1</v>
      </c>
      <c r="I242" s="201"/>
      <c r="J242" s="202">
        <f t="shared" si="30"/>
        <v>0</v>
      </c>
      <c r="K242" s="203"/>
      <c r="L242" s="35"/>
      <c r="M242" s="204" t="s">
        <v>1</v>
      </c>
      <c r="N242" s="205" t="s">
        <v>43</v>
      </c>
      <c r="O242" s="67"/>
      <c r="P242" s="206">
        <f t="shared" si="31"/>
        <v>0</v>
      </c>
      <c r="Q242" s="206">
        <v>0</v>
      </c>
      <c r="R242" s="206">
        <f t="shared" si="32"/>
        <v>0</v>
      </c>
      <c r="S242" s="206">
        <v>0</v>
      </c>
      <c r="T242" s="206">
        <f t="shared" si="33"/>
        <v>0</v>
      </c>
      <c r="U242" s="207" t="s">
        <v>1</v>
      </c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208" t="s">
        <v>139</v>
      </c>
      <c r="AT242" s="208" t="s">
        <v>141</v>
      </c>
      <c r="AU242" s="208" t="s">
        <v>85</v>
      </c>
      <c r="AY242" s="13" t="s">
        <v>140</v>
      </c>
      <c r="BE242" s="209">
        <f t="shared" si="34"/>
        <v>0</v>
      </c>
      <c r="BF242" s="209">
        <f t="shared" si="35"/>
        <v>0</v>
      </c>
      <c r="BG242" s="209">
        <f t="shared" si="36"/>
        <v>0</v>
      </c>
      <c r="BH242" s="209">
        <f t="shared" si="37"/>
        <v>0</v>
      </c>
      <c r="BI242" s="209">
        <f t="shared" si="38"/>
        <v>0</v>
      </c>
      <c r="BJ242" s="13" t="s">
        <v>85</v>
      </c>
      <c r="BK242" s="209">
        <f t="shared" si="39"/>
        <v>0</v>
      </c>
      <c r="BL242" s="13" t="s">
        <v>139</v>
      </c>
      <c r="BM242" s="208" t="s">
        <v>1042</v>
      </c>
    </row>
    <row r="243" spans="1:65" s="2" customFormat="1" ht="44.25" customHeight="1">
      <c r="A243" s="30"/>
      <c r="B243" s="31"/>
      <c r="C243" s="196" t="s">
        <v>349</v>
      </c>
      <c r="D243" s="196" t="s">
        <v>141</v>
      </c>
      <c r="E243" s="197" t="s">
        <v>1043</v>
      </c>
      <c r="F243" s="198" t="s">
        <v>1044</v>
      </c>
      <c r="G243" s="199" t="s">
        <v>152</v>
      </c>
      <c r="H243" s="200">
        <v>2</v>
      </c>
      <c r="I243" s="201"/>
      <c r="J243" s="202">
        <f t="shared" si="30"/>
        <v>0</v>
      </c>
      <c r="K243" s="203"/>
      <c r="L243" s="35"/>
      <c r="M243" s="204" t="s">
        <v>1</v>
      </c>
      <c r="N243" s="205" t="s">
        <v>43</v>
      </c>
      <c r="O243" s="67"/>
      <c r="P243" s="206">
        <f t="shared" si="31"/>
        <v>0</v>
      </c>
      <c r="Q243" s="206">
        <v>0</v>
      </c>
      <c r="R243" s="206">
        <f t="shared" si="32"/>
        <v>0</v>
      </c>
      <c r="S243" s="206">
        <v>0</v>
      </c>
      <c r="T243" s="206">
        <f t="shared" si="33"/>
        <v>0</v>
      </c>
      <c r="U243" s="207" t="s">
        <v>1</v>
      </c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208" t="s">
        <v>139</v>
      </c>
      <c r="AT243" s="208" t="s">
        <v>141</v>
      </c>
      <c r="AU243" s="208" t="s">
        <v>85</v>
      </c>
      <c r="AY243" s="13" t="s">
        <v>140</v>
      </c>
      <c r="BE243" s="209">
        <f t="shared" si="34"/>
        <v>0</v>
      </c>
      <c r="BF243" s="209">
        <f t="shared" si="35"/>
        <v>0</v>
      </c>
      <c r="BG243" s="209">
        <f t="shared" si="36"/>
        <v>0</v>
      </c>
      <c r="BH243" s="209">
        <f t="shared" si="37"/>
        <v>0</v>
      </c>
      <c r="BI243" s="209">
        <f t="shared" si="38"/>
        <v>0</v>
      </c>
      <c r="BJ243" s="13" t="s">
        <v>85</v>
      </c>
      <c r="BK243" s="209">
        <f t="shared" si="39"/>
        <v>0</v>
      </c>
      <c r="BL243" s="13" t="s">
        <v>139</v>
      </c>
      <c r="BM243" s="208" t="s">
        <v>1045</v>
      </c>
    </row>
    <row r="244" spans="1:65" s="2" customFormat="1" ht="44.25" customHeight="1">
      <c r="A244" s="30"/>
      <c r="B244" s="31"/>
      <c r="C244" s="196" t="s">
        <v>1046</v>
      </c>
      <c r="D244" s="196" t="s">
        <v>141</v>
      </c>
      <c r="E244" s="197" t="s">
        <v>1047</v>
      </c>
      <c r="F244" s="198" t="s">
        <v>1048</v>
      </c>
      <c r="G244" s="199" t="s">
        <v>152</v>
      </c>
      <c r="H244" s="200">
        <v>2</v>
      </c>
      <c r="I244" s="201"/>
      <c r="J244" s="202">
        <f t="shared" si="30"/>
        <v>0</v>
      </c>
      <c r="K244" s="203"/>
      <c r="L244" s="35"/>
      <c r="M244" s="204" t="s">
        <v>1</v>
      </c>
      <c r="N244" s="205" t="s">
        <v>43</v>
      </c>
      <c r="O244" s="67"/>
      <c r="P244" s="206">
        <f t="shared" si="31"/>
        <v>0</v>
      </c>
      <c r="Q244" s="206">
        <v>0</v>
      </c>
      <c r="R244" s="206">
        <f t="shared" si="32"/>
        <v>0</v>
      </c>
      <c r="S244" s="206">
        <v>0</v>
      </c>
      <c r="T244" s="206">
        <f t="shared" si="33"/>
        <v>0</v>
      </c>
      <c r="U244" s="207" t="s">
        <v>1</v>
      </c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208" t="s">
        <v>139</v>
      </c>
      <c r="AT244" s="208" t="s">
        <v>141</v>
      </c>
      <c r="AU244" s="208" t="s">
        <v>85</v>
      </c>
      <c r="AY244" s="13" t="s">
        <v>140</v>
      </c>
      <c r="BE244" s="209">
        <f t="shared" si="34"/>
        <v>0</v>
      </c>
      <c r="BF244" s="209">
        <f t="shared" si="35"/>
        <v>0</v>
      </c>
      <c r="BG244" s="209">
        <f t="shared" si="36"/>
        <v>0</v>
      </c>
      <c r="BH244" s="209">
        <f t="shared" si="37"/>
        <v>0</v>
      </c>
      <c r="BI244" s="209">
        <f t="shared" si="38"/>
        <v>0</v>
      </c>
      <c r="BJ244" s="13" t="s">
        <v>85</v>
      </c>
      <c r="BK244" s="209">
        <f t="shared" si="39"/>
        <v>0</v>
      </c>
      <c r="BL244" s="13" t="s">
        <v>139</v>
      </c>
      <c r="BM244" s="208" t="s">
        <v>1049</v>
      </c>
    </row>
    <row r="245" spans="1:65" s="2" customFormat="1" ht="44.25" customHeight="1">
      <c r="A245" s="30"/>
      <c r="B245" s="31"/>
      <c r="C245" s="196" t="s">
        <v>353</v>
      </c>
      <c r="D245" s="196" t="s">
        <v>141</v>
      </c>
      <c r="E245" s="197" t="s">
        <v>1050</v>
      </c>
      <c r="F245" s="198" t="s">
        <v>1051</v>
      </c>
      <c r="G245" s="199" t="s">
        <v>152</v>
      </c>
      <c r="H245" s="200">
        <v>1</v>
      </c>
      <c r="I245" s="201"/>
      <c r="J245" s="202">
        <f t="shared" si="30"/>
        <v>0</v>
      </c>
      <c r="K245" s="203"/>
      <c r="L245" s="35"/>
      <c r="M245" s="204" t="s">
        <v>1</v>
      </c>
      <c r="N245" s="205" t="s">
        <v>43</v>
      </c>
      <c r="O245" s="67"/>
      <c r="P245" s="206">
        <f t="shared" si="31"/>
        <v>0</v>
      </c>
      <c r="Q245" s="206">
        <v>0</v>
      </c>
      <c r="R245" s="206">
        <f t="shared" si="32"/>
        <v>0</v>
      </c>
      <c r="S245" s="206">
        <v>0</v>
      </c>
      <c r="T245" s="206">
        <f t="shared" si="33"/>
        <v>0</v>
      </c>
      <c r="U245" s="207" t="s">
        <v>1</v>
      </c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208" t="s">
        <v>139</v>
      </c>
      <c r="AT245" s="208" t="s">
        <v>141</v>
      </c>
      <c r="AU245" s="208" t="s">
        <v>85</v>
      </c>
      <c r="AY245" s="13" t="s">
        <v>140</v>
      </c>
      <c r="BE245" s="209">
        <f t="shared" si="34"/>
        <v>0</v>
      </c>
      <c r="BF245" s="209">
        <f t="shared" si="35"/>
        <v>0</v>
      </c>
      <c r="BG245" s="209">
        <f t="shared" si="36"/>
        <v>0</v>
      </c>
      <c r="BH245" s="209">
        <f t="shared" si="37"/>
        <v>0</v>
      </c>
      <c r="BI245" s="209">
        <f t="shared" si="38"/>
        <v>0</v>
      </c>
      <c r="BJ245" s="13" t="s">
        <v>85</v>
      </c>
      <c r="BK245" s="209">
        <f t="shared" si="39"/>
        <v>0</v>
      </c>
      <c r="BL245" s="13" t="s">
        <v>139</v>
      </c>
      <c r="BM245" s="208" t="s">
        <v>1052</v>
      </c>
    </row>
    <row r="246" spans="1:65" s="2" customFormat="1" ht="44.25" customHeight="1">
      <c r="A246" s="30"/>
      <c r="B246" s="31"/>
      <c r="C246" s="196" t="s">
        <v>1053</v>
      </c>
      <c r="D246" s="196" t="s">
        <v>141</v>
      </c>
      <c r="E246" s="197" t="s">
        <v>937</v>
      </c>
      <c r="F246" s="198" t="s">
        <v>938</v>
      </c>
      <c r="G246" s="199" t="s">
        <v>152</v>
      </c>
      <c r="H246" s="200">
        <v>2</v>
      </c>
      <c r="I246" s="201"/>
      <c r="J246" s="202">
        <f t="shared" si="30"/>
        <v>0</v>
      </c>
      <c r="K246" s="203"/>
      <c r="L246" s="35"/>
      <c r="M246" s="204" t="s">
        <v>1</v>
      </c>
      <c r="N246" s="205" t="s">
        <v>43</v>
      </c>
      <c r="O246" s="67"/>
      <c r="P246" s="206">
        <f t="shared" si="31"/>
        <v>0</v>
      </c>
      <c r="Q246" s="206">
        <v>0</v>
      </c>
      <c r="R246" s="206">
        <f t="shared" si="32"/>
        <v>0</v>
      </c>
      <c r="S246" s="206">
        <v>0</v>
      </c>
      <c r="T246" s="206">
        <f t="shared" si="33"/>
        <v>0</v>
      </c>
      <c r="U246" s="207" t="s">
        <v>1</v>
      </c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208" t="s">
        <v>139</v>
      </c>
      <c r="AT246" s="208" t="s">
        <v>141</v>
      </c>
      <c r="AU246" s="208" t="s">
        <v>85</v>
      </c>
      <c r="AY246" s="13" t="s">
        <v>140</v>
      </c>
      <c r="BE246" s="209">
        <f t="shared" si="34"/>
        <v>0</v>
      </c>
      <c r="BF246" s="209">
        <f t="shared" si="35"/>
        <v>0</v>
      </c>
      <c r="BG246" s="209">
        <f t="shared" si="36"/>
        <v>0</v>
      </c>
      <c r="BH246" s="209">
        <f t="shared" si="37"/>
        <v>0</v>
      </c>
      <c r="BI246" s="209">
        <f t="shared" si="38"/>
        <v>0</v>
      </c>
      <c r="BJ246" s="13" t="s">
        <v>85</v>
      </c>
      <c r="BK246" s="209">
        <f t="shared" si="39"/>
        <v>0</v>
      </c>
      <c r="BL246" s="13" t="s">
        <v>139</v>
      </c>
      <c r="BM246" s="208" t="s">
        <v>1054</v>
      </c>
    </row>
    <row r="247" spans="1:65" s="2" customFormat="1" ht="44.25" customHeight="1">
      <c r="A247" s="30"/>
      <c r="B247" s="31"/>
      <c r="C247" s="196" t="s">
        <v>356</v>
      </c>
      <c r="D247" s="196" t="s">
        <v>141</v>
      </c>
      <c r="E247" s="197" t="s">
        <v>1055</v>
      </c>
      <c r="F247" s="198" t="s">
        <v>1056</v>
      </c>
      <c r="G247" s="199" t="s">
        <v>152</v>
      </c>
      <c r="H247" s="200">
        <v>2</v>
      </c>
      <c r="I247" s="201"/>
      <c r="J247" s="202">
        <f t="shared" si="30"/>
        <v>0</v>
      </c>
      <c r="K247" s="203"/>
      <c r="L247" s="35"/>
      <c r="M247" s="204" t="s">
        <v>1</v>
      </c>
      <c r="N247" s="205" t="s">
        <v>43</v>
      </c>
      <c r="O247" s="67"/>
      <c r="P247" s="206">
        <f t="shared" si="31"/>
        <v>0</v>
      </c>
      <c r="Q247" s="206">
        <v>0</v>
      </c>
      <c r="R247" s="206">
        <f t="shared" si="32"/>
        <v>0</v>
      </c>
      <c r="S247" s="206">
        <v>0</v>
      </c>
      <c r="T247" s="206">
        <f t="shared" si="33"/>
        <v>0</v>
      </c>
      <c r="U247" s="207" t="s">
        <v>1</v>
      </c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208" t="s">
        <v>139</v>
      </c>
      <c r="AT247" s="208" t="s">
        <v>141</v>
      </c>
      <c r="AU247" s="208" t="s">
        <v>85</v>
      </c>
      <c r="AY247" s="13" t="s">
        <v>140</v>
      </c>
      <c r="BE247" s="209">
        <f t="shared" si="34"/>
        <v>0</v>
      </c>
      <c r="BF247" s="209">
        <f t="shared" si="35"/>
        <v>0</v>
      </c>
      <c r="BG247" s="209">
        <f t="shared" si="36"/>
        <v>0</v>
      </c>
      <c r="BH247" s="209">
        <f t="shared" si="37"/>
        <v>0</v>
      </c>
      <c r="BI247" s="209">
        <f t="shared" si="38"/>
        <v>0</v>
      </c>
      <c r="BJ247" s="13" t="s">
        <v>85</v>
      </c>
      <c r="BK247" s="209">
        <f t="shared" si="39"/>
        <v>0</v>
      </c>
      <c r="BL247" s="13" t="s">
        <v>139</v>
      </c>
      <c r="BM247" s="208" t="s">
        <v>1057</v>
      </c>
    </row>
    <row r="248" spans="1:65" s="2" customFormat="1" ht="44.25" customHeight="1">
      <c r="A248" s="30"/>
      <c r="B248" s="31"/>
      <c r="C248" s="196" t="s">
        <v>1058</v>
      </c>
      <c r="D248" s="196" t="s">
        <v>141</v>
      </c>
      <c r="E248" s="197" t="s">
        <v>1059</v>
      </c>
      <c r="F248" s="198" t="s">
        <v>1060</v>
      </c>
      <c r="G248" s="199" t="s">
        <v>152</v>
      </c>
      <c r="H248" s="200">
        <v>1</v>
      </c>
      <c r="I248" s="201"/>
      <c r="J248" s="202">
        <f t="shared" si="30"/>
        <v>0</v>
      </c>
      <c r="K248" s="203"/>
      <c r="L248" s="35"/>
      <c r="M248" s="204" t="s">
        <v>1</v>
      </c>
      <c r="N248" s="205" t="s">
        <v>43</v>
      </c>
      <c r="O248" s="67"/>
      <c r="P248" s="206">
        <f t="shared" si="31"/>
        <v>0</v>
      </c>
      <c r="Q248" s="206">
        <v>0</v>
      </c>
      <c r="R248" s="206">
        <f t="shared" si="32"/>
        <v>0</v>
      </c>
      <c r="S248" s="206">
        <v>0</v>
      </c>
      <c r="T248" s="206">
        <f t="shared" si="33"/>
        <v>0</v>
      </c>
      <c r="U248" s="207" t="s">
        <v>1</v>
      </c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208" t="s">
        <v>139</v>
      </c>
      <c r="AT248" s="208" t="s">
        <v>141</v>
      </c>
      <c r="AU248" s="208" t="s">
        <v>85</v>
      </c>
      <c r="AY248" s="13" t="s">
        <v>140</v>
      </c>
      <c r="BE248" s="209">
        <f t="shared" si="34"/>
        <v>0</v>
      </c>
      <c r="BF248" s="209">
        <f t="shared" si="35"/>
        <v>0</v>
      </c>
      <c r="BG248" s="209">
        <f t="shared" si="36"/>
        <v>0</v>
      </c>
      <c r="BH248" s="209">
        <f t="shared" si="37"/>
        <v>0</v>
      </c>
      <c r="BI248" s="209">
        <f t="shared" si="38"/>
        <v>0</v>
      </c>
      <c r="BJ248" s="13" t="s">
        <v>85</v>
      </c>
      <c r="BK248" s="209">
        <f t="shared" si="39"/>
        <v>0</v>
      </c>
      <c r="BL248" s="13" t="s">
        <v>139</v>
      </c>
      <c r="BM248" s="208" t="s">
        <v>1061</v>
      </c>
    </row>
    <row r="249" spans="1:65" s="2" customFormat="1" ht="44.25" customHeight="1">
      <c r="A249" s="30"/>
      <c r="B249" s="31"/>
      <c r="C249" s="196" t="s">
        <v>360</v>
      </c>
      <c r="D249" s="196" t="s">
        <v>141</v>
      </c>
      <c r="E249" s="197" t="s">
        <v>1062</v>
      </c>
      <c r="F249" s="198" t="s">
        <v>1063</v>
      </c>
      <c r="G249" s="199" t="s">
        <v>152</v>
      </c>
      <c r="H249" s="200">
        <v>1</v>
      </c>
      <c r="I249" s="201"/>
      <c r="J249" s="202">
        <f t="shared" si="30"/>
        <v>0</v>
      </c>
      <c r="K249" s="203"/>
      <c r="L249" s="35"/>
      <c r="M249" s="204" t="s">
        <v>1</v>
      </c>
      <c r="N249" s="205" t="s">
        <v>43</v>
      </c>
      <c r="O249" s="67"/>
      <c r="P249" s="206">
        <f t="shared" si="31"/>
        <v>0</v>
      </c>
      <c r="Q249" s="206">
        <v>0</v>
      </c>
      <c r="R249" s="206">
        <f t="shared" si="32"/>
        <v>0</v>
      </c>
      <c r="S249" s="206">
        <v>0</v>
      </c>
      <c r="T249" s="206">
        <f t="shared" si="33"/>
        <v>0</v>
      </c>
      <c r="U249" s="207" t="s">
        <v>1</v>
      </c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208" t="s">
        <v>139</v>
      </c>
      <c r="AT249" s="208" t="s">
        <v>141</v>
      </c>
      <c r="AU249" s="208" t="s">
        <v>85</v>
      </c>
      <c r="AY249" s="13" t="s">
        <v>140</v>
      </c>
      <c r="BE249" s="209">
        <f t="shared" si="34"/>
        <v>0</v>
      </c>
      <c r="BF249" s="209">
        <f t="shared" si="35"/>
        <v>0</v>
      </c>
      <c r="BG249" s="209">
        <f t="shared" si="36"/>
        <v>0</v>
      </c>
      <c r="BH249" s="209">
        <f t="shared" si="37"/>
        <v>0</v>
      </c>
      <c r="BI249" s="209">
        <f t="shared" si="38"/>
        <v>0</v>
      </c>
      <c r="BJ249" s="13" t="s">
        <v>85</v>
      </c>
      <c r="BK249" s="209">
        <f t="shared" si="39"/>
        <v>0</v>
      </c>
      <c r="BL249" s="13" t="s">
        <v>139</v>
      </c>
      <c r="BM249" s="208" t="s">
        <v>1064</v>
      </c>
    </row>
    <row r="250" spans="1:65" s="2" customFormat="1" ht="44.25" customHeight="1">
      <c r="A250" s="30"/>
      <c r="B250" s="31"/>
      <c r="C250" s="196" t="s">
        <v>1065</v>
      </c>
      <c r="D250" s="196" t="s">
        <v>141</v>
      </c>
      <c r="E250" s="197" t="s">
        <v>1066</v>
      </c>
      <c r="F250" s="198" t="s">
        <v>1067</v>
      </c>
      <c r="G250" s="199" t="s">
        <v>152</v>
      </c>
      <c r="H250" s="200">
        <v>1</v>
      </c>
      <c r="I250" s="201"/>
      <c r="J250" s="202">
        <f t="shared" si="30"/>
        <v>0</v>
      </c>
      <c r="K250" s="203"/>
      <c r="L250" s="35"/>
      <c r="M250" s="204" t="s">
        <v>1</v>
      </c>
      <c r="N250" s="205" t="s">
        <v>43</v>
      </c>
      <c r="O250" s="67"/>
      <c r="P250" s="206">
        <f t="shared" si="31"/>
        <v>0</v>
      </c>
      <c r="Q250" s="206">
        <v>0</v>
      </c>
      <c r="R250" s="206">
        <f t="shared" si="32"/>
        <v>0</v>
      </c>
      <c r="S250" s="206">
        <v>0</v>
      </c>
      <c r="T250" s="206">
        <f t="shared" si="33"/>
        <v>0</v>
      </c>
      <c r="U250" s="207" t="s">
        <v>1</v>
      </c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208" t="s">
        <v>139</v>
      </c>
      <c r="AT250" s="208" t="s">
        <v>141</v>
      </c>
      <c r="AU250" s="208" t="s">
        <v>85</v>
      </c>
      <c r="AY250" s="13" t="s">
        <v>140</v>
      </c>
      <c r="BE250" s="209">
        <f t="shared" si="34"/>
        <v>0</v>
      </c>
      <c r="BF250" s="209">
        <f t="shared" si="35"/>
        <v>0</v>
      </c>
      <c r="BG250" s="209">
        <f t="shared" si="36"/>
        <v>0</v>
      </c>
      <c r="BH250" s="209">
        <f t="shared" si="37"/>
        <v>0</v>
      </c>
      <c r="BI250" s="209">
        <f t="shared" si="38"/>
        <v>0</v>
      </c>
      <c r="BJ250" s="13" t="s">
        <v>85</v>
      </c>
      <c r="BK250" s="209">
        <f t="shared" si="39"/>
        <v>0</v>
      </c>
      <c r="BL250" s="13" t="s">
        <v>139</v>
      </c>
      <c r="BM250" s="208" t="s">
        <v>1068</v>
      </c>
    </row>
    <row r="251" spans="1:65" s="2" customFormat="1" ht="44.25" customHeight="1">
      <c r="A251" s="30"/>
      <c r="B251" s="31"/>
      <c r="C251" s="196" t="s">
        <v>363</v>
      </c>
      <c r="D251" s="196" t="s">
        <v>141</v>
      </c>
      <c r="E251" s="197" t="s">
        <v>1069</v>
      </c>
      <c r="F251" s="198" t="s">
        <v>1070</v>
      </c>
      <c r="G251" s="199" t="s">
        <v>152</v>
      </c>
      <c r="H251" s="200">
        <v>1</v>
      </c>
      <c r="I251" s="201"/>
      <c r="J251" s="202">
        <f t="shared" si="30"/>
        <v>0</v>
      </c>
      <c r="K251" s="203"/>
      <c r="L251" s="35"/>
      <c r="M251" s="204" t="s">
        <v>1</v>
      </c>
      <c r="N251" s="205" t="s">
        <v>43</v>
      </c>
      <c r="O251" s="67"/>
      <c r="P251" s="206">
        <f t="shared" si="31"/>
        <v>0</v>
      </c>
      <c r="Q251" s="206">
        <v>0</v>
      </c>
      <c r="R251" s="206">
        <f t="shared" si="32"/>
        <v>0</v>
      </c>
      <c r="S251" s="206">
        <v>0</v>
      </c>
      <c r="T251" s="206">
        <f t="shared" si="33"/>
        <v>0</v>
      </c>
      <c r="U251" s="207" t="s">
        <v>1</v>
      </c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208" t="s">
        <v>139</v>
      </c>
      <c r="AT251" s="208" t="s">
        <v>141</v>
      </c>
      <c r="AU251" s="208" t="s">
        <v>85</v>
      </c>
      <c r="AY251" s="13" t="s">
        <v>140</v>
      </c>
      <c r="BE251" s="209">
        <f t="shared" si="34"/>
        <v>0</v>
      </c>
      <c r="BF251" s="209">
        <f t="shared" si="35"/>
        <v>0</v>
      </c>
      <c r="BG251" s="209">
        <f t="shared" si="36"/>
        <v>0</v>
      </c>
      <c r="BH251" s="209">
        <f t="shared" si="37"/>
        <v>0</v>
      </c>
      <c r="BI251" s="209">
        <f t="shared" si="38"/>
        <v>0</v>
      </c>
      <c r="BJ251" s="13" t="s">
        <v>85</v>
      </c>
      <c r="BK251" s="209">
        <f t="shared" si="39"/>
        <v>0</v>
      </c>
      <c r="BL251" s="13" t="s">
        <v>139</v>
      </c>
      <c r="BM251" s="208" t="s">
        <v>1071</v>
      </c>
    </row>
    <row r="252" spans="1:65" s="2" customFormat="1" ht="44.25" customHeight="1">
      <c r="A252" s="30"/>
      <c r="B252" s="31"/>
      <c r="C252" s="196" t="s">
        <v>1072</v>
      </c>
      <c r="D252" s="196" t="s">
        <v>141</v>
      </c>
      <c r="E252" s="197" t="s">
        <v>1073</v>
      </c>
      <c r="F252" s="198" t="s">
        <v>1074</v>
      </c>
      <c r="G252" s="199" t="s">
        <v>152</v>
      </c>
      <c r="H252" s="200">
        <v>2</v>
      </c>
      <c r="I252" s="201"/>
      <c r="J252" s="202">
        <f t="shared" si="30"/>
        <v>0</v>
      </c>
      <c r="K252" s="203"/>
      <c r="L252" s="35"/>
      <c r="M252" s="204" t="s">
        <v>1</v>
      </c>
      <c r="N252" s="205" t="s">
        <v>43</v>
      </c>
      <c r="O252" s="67"/>
      <c r="P252" s="206">
        <f t="shared" si="31"/>
        <v>0</v>
      </c>
      <c r="Q252" s="206">
        <v>0</v>
      </c>
      <c r="R252" s="206">
        <f t="shared" si="32"/>
        <v>0</v>
      </c>
      <c r="S252" s="206">
        <v>0</v>
      </c>
      <c r="T252" s="206">
        <f t="shared" si="33"/>
        <v>0</v>
      </c>
      <c r="U252" s="207" t="s">
        <v>1</v>
      </c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208" t="s">
        <v>139</v>
      </c>
      <c r="AT252" s="208" t="s">
        <v>141</v>
      </c>
      <c r="AU252" s="208" t="s">
        <v>85</v>
      </c>
      <c r="AY252" s="13" t="s">
        <v>140</v>
      </c>
      <c r="BE252" s="209">
        <f t="shared" si="34"/>
        <v>0</v>
      </c>
      <c r="BF252" s="209">
        <f t="shared" si="35"/>
        <v>0</v>
      </c>
      <c r="BG252" s="209">
        <f t="shared" si="36"/>
        <v>0</v>
      </c>
      <c r="BH252" s="209">
        <f t="shared" si="37"/>
        <v>0</v>
      </c>
      <c r="BI252" s="209">
        <f t="shared" si="38"/>
        <v>0</v>
      </c>
      <c r="BJ252" s="13" t="s">
        <v>85</v>
      </c>
      <c r="BK252" s="209">
        <f t="shared" si="39"/>
        <v>0</v>
      </c>
      <c r="BL252" s="13" t="s">
        <v>139</v>
      </c>
      <c r="BM252" s="208" t="s">
        <v>1075</v>
      </c>
    </row>
    <row r="253" spans="1:65" s="2" customFormat="1" ht="44.25" customHeight="1">
      <c r="A253" s="30"/>
      <c r="B253" s="31"/>
      <c r="C253" s="196" t="s">
        <v>367</v>
      </c>
      <c r="D253" s="196" t="s">
        <v>141</v>
      </c>
      <c r="E253" s="197" t="s">
        <v>1076</v>
      </c>
      <c r="F253" s="198" t="s">
        <v>1077</v>
      </c>
      <c r="G253" s="199" t="s">
        <v>152</v>
      </c>
      <c r="H253" s="200">
        <v>1</v>
      </c>
      <c r="I253" s="201"/>
      <c r="J253" s="202">
        <f t="shared" si="30"/>
        <v>0</v>
      </c>
      <c r="K253" s="203"/>
      <c r="L253" s="35"/>
      <c r="M253" s="204" t="s">
        <v>1</v>
      </c>
      <c r="N253" s="205" t="s">
        <v>43</v>
      </c>
      <c r="O253" s="67"/>
      <c r="P253" s="206">
        <f t="shared" si="31"/>
        <v>0</v>
      </c>
      <c r="Q253" s="206">
        <v>0</v>
      </c>
      <c r="R253" s="206">
        <f t="shared" si="32"/>
        <v>0</v>
      </c>
      <c r="S253" s="206">
        <v>0</v>
      </c>
      <c r="T253" s="206">
        <f t="shared" si="33"/>
        <v>0</v>
      </c>
      <c r="U253" s="207" t="s">
        <v>1</v>
      </c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208" t="s">
        <v>139</v>
      </c>
      <c r="AT253" s="208" t="s">
        <v>141</v>
      </c>
      <c r="AU253" s="208" t="s">
        <v>85</v>
      </c>
      <c r="AY253" s="13" t="s">
        <v>140</v>
      </c>
      <c r="BE253" s="209">
        <f t="shared" si="34"/>
        <v>0</v>
      </c>
      <c r="BF253" s="209">
        <f t="shared" si="35"/>
        <v>0</v>
      </c>
      <c r="BG253" s="209">
        <f t="shared" si="36"/>
        <v>0</v>
      </c>
      <c r="BH253" s="209">
        <f t="shared" si="37"/>
        <v>0</v>
      </c>
      <c r="BI253" s="209">
        <f t="shared" si="38"/>
        <v>0</v>
      </c>
      <c r="BJ253" s="13" t="s">
        <v>85</v>
      </c>
      <c r="BK253" s="209">
        <f t="shared" si="39"/>
        <v>0</v>
      </c>
      <c r="BL253" s="13" t="s">
        <v>139</v>
      </c>
      <c r="BM253" s="208" t="s">
        <v>1078</v>
      </c>
    </row>
    <row r="254" spans="1:65" s="2" customFormat="1" ht="44.25" customHeight="1">
      <c r="A254" s="30"/>
      <c r="B254" s="31"/>
      <c r="C254" s="196" t="s">
        <v>1079</v>
      </c>
      <c r="D254" s="196" t="s">
        <v>141</v>
      </c>
      <c r="E254" s="197" t="s">
        <v>1080</v>
      </c>
      <c r="F254" s="198" t="s">
        <v>1081</v>
      </c>
      <c r="G254" s="199" t="s">
        <v>152</v>
      </c>
      <c r="H254" s="200">
        <v>1</v>
      </c>
      <c r="I254" s="201"/>
      <c r="J254" s="202">
        <f t="shared" si="30"/>
        <v>0</v>
      </c>
      <c r="K254" s="203"/>
      <c r="L254" s="35"/>
      <c r="M254" s="204" t="s">
        <v>1</v>
      </c>
      <c r="N254" s="205" t="s">
        <v>43</v>
      </c>
      <c r="O254" s="67"/>
      <c r="P254" s="206">
        <f t="shared" si="31"/>
        <v>0</v>
      </c>
      <c r="Q254" s="206">
        <v>0</v>
      </c>
      <c r="R254" s="206">
        <f t="shared" si="32"/>
        <v>0</v>
      </c>
      <c r="S254" s="206">
        <v>0</v>
      </c>
      <c r="T254" s="206">
        <f t="shared" si="33"/>
        <v>0</v>
      </c>
      <c r="U254" s="207" t="s">
        <v>1</v>
      </c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208" t="s">
        <v>139</v>
      </c>
      <c r="AT254" s="208" t="s">
        <v>141</v>
      </c>
      <c r="AU254" s="208" t="s">
        <v>85</v>
      </c>
      <c r="AY254" s="13" t="s">
        <v>140</v>
      </c>
      <c r="BE254" s="209">
        <f t="shared" si="34"/>
        <v>0</v>
      </c>
      <c r="BF254" s="209">
        <f t="shared" si="35"/>
        <v>0</v>
      </c>
      <c r="BG254" s="209">
        <f t="shared" si="36"/>
        <v>0</v>
      </c>
      <c r="BH254" s="209">
        <f t="shared" si="37"/>
        <v>0</v>
      </c>
      <c r="BI254" s="209">
        <f t="shared" si="38"/>
        <v>0</v>
      </c>
      <c r="BJ254" s="13" t="s">
        <v>85</v>
      </c>
      <c r="BK254" s="209">
        <f t="shared" si="39"/>
        <v>0</v>
      </c>
      <c r="BL254" s="13" t="s">
        <v>139</v>
      </c>
      <c r="BM254" s="208" t="s">
        <v>1082</v>
      </c>
    </row>
    <row r="255" spans="1:65" s="2" customFormat="1" ht="44.25" customHeight="1">
      <c r="A255" s="30"/>
      <c r="B255" s="31"/>
      <c r="C255" s="196" t="s">
        <v>370</v>
      </c>
      <c r="D255" s="196" t="s">
        <v>141</v>
      </c>
      <c r="E255" s="197" t="s">
        <v>1083</v>
      </c>
      <c r="F255" s="198" t="s">
        <v>1084</v>
      </c>
      <c r="G255" s="199" t="s">
        <v>152</v>
      </c>
      <c r="H255" s="200">
        <v>1</v>
      </c>
      <c r="I255" s="201"/>
      <c r="J255" s="202">
        <f t="shared" ref="J255:J286" si="40">ROUND(I255*H255,2)</f>
        <v>0</v>
      </c>
      <c r="K255" s="203"/>
      <c r="L255" s="35"/>
      <c r="M255" s="204" t="s">
        <v>1</v>
      </c>
      <c r="N255" s="205" t="s">
        <v>43</v>
      </c>
      <c r="O255" s="67"/>
      <c r="P255" s="206">
        <f t="shared" ref="P255:P286" si="41">O255*H255</f>
        <v>0</v>
      </c>
      <c r="Q255" s="206">
        <v>0</v>
      </c>
      <c r="R255" s="206">
        <f t="shared" ref="R255:R286" si="42">Q255*H255</f>
        <v>0</v>
      </c>
      <c r="S255" s="206">
        <v>0</v>
      </c>
      <c r="T255" s="206">
        <f t="shared" ref="T255:T286" si="43">S255*H255</f>
        <v>0</v>
      </c>
      <c r="U255" s="207" t="s">
        <v>1</v>
      </c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208" t="s">
        <v>139</v>
      </c>
      <c r="AT255" s="208" t="s">
        <v>141</v>
      </c>
      <c r="AU255" s="208" t="s">
        <v>85</v>
      </c>
      <c r="AY255" s="13" t="s">
        <v>140</v>
      </c>
      <c r="BE255" s="209">
        <f t="shared" ref="BE255:BE286" si="44">IF(N255="základní",J255,0)</f>
        <v>0</v>
      </c>
      <c r="BF255" s="209">
        <f t="shared" ref="BF255:BF286" si="45">IF(N255="snížená",J255,0)</f>
        <v>0</v>
      </c>
      <c r="BG255" s="209">
        <f t="shared" ref="BG255:BG286" si="46">IF(N255="zákl. přenesená",J255,0)</f>
        <v>0</v>
      </c>
      <c r="BH255" s="209">
        <f t="shared" ref="BH255:BH286" si="47">IF(N255="sníž. přenesená",J255,0)</f>
        <v>0</v>
      </c>
      <c r="BI255" s="209">
        <f t="shared" ref="BI255:BI286" si="48">IF(N255="nulová",J255,0)</f>
        <v>0</v>
      </c>
      <c r="BJ255" s="13" t="s">
        <v>85</v>
      </c>
      <c r="BK255" s="209">
        <f t="shared" ref="BK255:BK286" si="49">ROUND(I255*H255,2)</f>
        <v>0</v>
      </c>
      <c r="BL255" s="13" t="s">
        <v>139</v>
      </c>
      <c r="BM255" s="208" t="s">
        <v>1085</v>
      </c>
    </row>
    <row r="256" spans="1:65" s="2" customFormat="1" ht="44.25" customHeight="1">
      <c r="A256" s="30"/>
      <c r="B256" s="31"/>
      <c r="C256" s="196" t="s">
        <v>1086</v>
      </c>
      <c r="D256" s="196" t="s">
        <v>141</v>
      </c>
      <c r="E256" s="197" t="s">
        <v>1087</v>
      </c>
      <c r="F256" s="198" t="s">
        <v>1088</v>
      </c>
      <c r="G256" s="199" t="s">
        <v>152</v>
      </c>
      <c r="H256" s="200">
        <v>1</v>
      </c>
      <c r="I256" s="201"/>
      <c r="J256" s="202">
        <f t="shared" si="40"/>
        <v>0</v>
      </c>
      <c r="K256" s="203"/>
      <c r="L256" s="35"/>
      <c r="M256" s="204" t="s">
        <v>1</v>
      </c>
      <c r="N256" s="205" t="s">
        <v>43</v>
      </c>
      <c r="O256" s="67"/>
      <c r="P256" s="206">
        <f t="shared" si="41"/>
        <v>0</v>
      </c>
      <c r="Q256" s="206">
        <v>0</v>
      </c>
      <c r="R256" s="206">
        <f t="shared" si="42"/>
        <v>0</v>
      </c>
      <c r="S256" s="206">
        <v>0</v>
      </c>
      <c r="T256" s="206">
        <f t="shared" si="43"/>
        <v>0</v>
      </c>
      <c r="U256" s="207" t="s">
        <v>1</v>
      </c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208" t="s">
        <v>139</v>
      </c>
      <c r="AT256" s="208" t="s">
        <v>141</v>
      </c>
      <c r="AU256" s="208" t="s">
        <v>85</v>
      </c>
      <c r="AY256" s="13" t="s">
        <v>140</v>
      </c>
      <c r="BE256" s="209">
        <f t="shared" si="44"/>
        <v>0</v>
      </c>
      <c r="BF256" s="209">
        <f t="shared" si="45"/>
        <v>0</v>
      </c>
      <c r="BG256" s="209">
        <f t="shared" si="46"/>
        <v>0</v>
      </c>
      <c r="BH256" s="209">
        <f t="shared" si="47"/>
        <v>0</v>
      </c>
      <c r="BI256" s="209">
        <f t="shared" si="48"/>
        <v>0</v>
      </c>
      <c r="BJ256" s="13" t="s">
        <v>85</v>
      </c>
      <c r="BK256" s="209">
        <f t="shared" si="49"/>
        <v>0</v>
      </c>
      <c r="BL256" s="13" t="s">
        <v>139</v>
      </c>
      <c r="BM256" s="208" t="s">
        <v>1089</v>
      </c>
    </row>
    <row r="257" spans="1:65" s="2" customFormat="1" ht="44.25" customHeight="1">
      <c r="A257" s="30"/>
      <c r="B257" s="31"/>
      <c r="C257" s="196" t="s">
        <v>506</v>
      </c>
      <c r="D257" s="196" t="s">
        <v>141</v>
      </c>
      <c r="E257" s="197" t="s">
        <v>1090</v>
      </c>
      <c r="F257" s="198" t="s">
        <v>1091</v>
      </c>
      <c r="G257" s="199" t="s">
        <v>152</v>
      </c>
      <c r="H257" s="200">
        <v>1</v>
      </c>
      <c r="I257" s="201"/>
      <c r="J257" s="202">
        <f t="shared" si="40"/>
        <v>0</v>
      </c>
      <c r="K257" s="203"/>
      <c r="L257" s="35"/>
      <c r="M257" s="204" t="s">
        <v>1</v>
      </c>
      <c r="N257" s="205" t="s">
        <v>43</v>
      </c>
      <c r="O257" s="67"/>
      <c r="P257" s="206">
        <f t="shared" si="41"/>
        <v>0</v>
      </c>
      <c r="Q257" s="206">
        <v>0</v>
      </c>
      <c r="R257" s="206">
        <f t="shared" si="42"/>
        <v>0</v>
      </c>
      <c r="S257" s="206">
        <v>0</v>
      </c>
      <c r="T257" s="206">
        <f t="shared" si="43"/>
        <v>0</v>
      </c>
      <c r="U257" s="207" t="s">
        <v>1</v>
      </c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208" t="s">
        <v>139</v>
      </c>
      <c r="AT257" s="208" t="s">
        <v>141</v>
      </c>
      <c r="AU257" s="208" t="s">
        <v>85</v>
      </c>
      <c r="AY257" s="13" t="s">
        <v>140</v>
      </c>
      <c r="BE257" s="209">
        <f t="shared" si="44"/>
        <v>0</v>
      </c>
      <c r="BF257" s="209">
        <f t="shared" si="45"/>
        <v>0</v>
      </c>
      <c r="BG257" s="209">
        <f t="shared" si="46"/>
        <v>0</v>
      </c>
      <c r="BH257" s="209">
        <f t="shared" si="47"/>
        <v>0</v>
      </c>
      <c r="BI257" s="209">
        <f t="shared" si="48"/>
        <v>0</v>
      </c>
      <c r="BJ257" s="13" t="s">
        <v>85</v>
      </c>
      <c r="BK257" s="209">
        <f t="shared" si="49"/>
        <v>0</v>
      </c>
      <c r="BL257" s="13" t="s">
        <v>139</v>
      </c>
      <c r="BM257" s="208" t="s">
        <v>1092</v>
      </c>
    </row>
    <row r="258" spans="1:65" s="2" customFormat="1" ht="44.25" customHeight="1">
      <c r="A258" s="30"/>
      <c r="B258" s="31"/>
      <c r="C258" s="196" t="s">
        <v>1093</v>
      </c>
      <c r="D258" s="196" t="s">
        <v>141</v>
      </c>
      <c r="E258" s="197" t="s">
        <v>1094</v>
      </c>
      <c r="F258" s="198" t="s">
        <v>1095</v>
      </c>
      <c r="G258" s="199" t="s">
        <v>152</v>
      </c>
      <c r="H258" s="200">
        <v>1</v>
      </c>
      <c r="I258" s="201"/>
      <c r="J258" s="202">
        <f t="shared" si="40"/>
        <v>0</v>
      </c>
      <c r="K258" s="203"/>
      <c r="L258" s="35"/>
      <c r="M258" s="204" t="s">
        <v>1</v>
      </c>
      <c r="N258" s="205" t="s">
        <v>43</v>
      </c>
      <c r="O258" s="67"/>
      <c r="P258" s="206">
        <f t="shared" si="41"/>
        <v>0</v>
      </c>
      <c r="Q258" s="206">
        <v>0</v>
      </c>
      <c r="R258" s="206">
        <f t="shared" si="42"/>
        <v>0</v>
      </c>
      <c r="S258" s="206">
        <v>0</v>
      </c>
      <c r="T258" s="206">
        <f t="shared" si="43"/>
        <v>0</v>
      </c>
      <c r="U258" s="207" t="s">
        <v>1</v>
      </c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208" t="s">
        <v>139</v>
      </c>
      <c r="AT258" s="208" t="s">
        <v>141</v>
      </c>
      <c r="AU258" s="208" t="s">
        <v>85</v>
      </c>
      <c r="AY258" s="13" t="s">
        <v>140</v>
      </c>
      <c r="BE258" s="209">
        <f t="shared" si="44"/>
        <v>0</v>
      </c>
      <c r="BF258" s="209">
        <f t="shared" si="45"/>
        <v>0</v>
      </c>
      <c r="BG258" s="209">
        <f t="shared" si="46"/>
        <v>0</v>
      </c>
      <c r="BH258" s="209">
        <f t="shared" si="47"/>
        <v>0</v>
      </c>
      <c r="BI258" s="209">
        <f t="shared" si="48"/>
        <v>0</v>
      </c>
      <c r="BJ258" s="13" t="s">
        <v>85</v>
      </c>
      <c r="BK258" s="209">
        <f t="shared" si="49"/>
        <v>0</v>
      </c>
      <c r="BL258" s="13" t="s">
        <v>139</v>
      </c>
      <c r="BM258" s="208" t="s">
        <v>1096</v>
      </c>
    </row>
    <row r="259" spans="1:65" s="2" customFormat="1" ht="44.25" customHeight="1">
      <c r="A259" s="30"/>
      <c r="B259" s="31"/>
      <c r="C259" s="196" t="s">
        <v>509</v>
      </c>
      <c r="D259" s="196" t="s">
        <v>141</v>
      </c>
      <c r="E259" s="197" t="s">
        <v>1097</v>
      </c>
      <c r="F259" s="198" t="s">
        <v>1098</v>
      </c>
      <c r="G259" s="199" t="s">
        <v>152</v>
      </c>
      <c r="H259" s="200">
        <v>1</v>
      </c>
      <c r="I259" s="201"/>
      <c r="J259" s="202">
        <f t="shared" si="40"/>
        <v>0</v>
      </c>
      <c r="K259" s="203"/>
      <c r="L259" s="35"/>
      <c r="M259" s="204" t="s">
        <v>1</v>
      </c>
      <c r="N259" s="205" t="s">
        <v>43</v>
      </c>
      <c r="O259" s="67"/>
      <c r="P259" s="206">
        <f t="shared" si="41"/>
        <v>0</v>
      </c>
      <c r="Q259" s="206">
        <v>0</v>
      </c>
      <c r="R259" s="206">
        <f t="shared" si="42"/>
        <v>0</v>
      </c>
      <c r="S259" s="206">
        <v>0</v>
      </c>
      <c r="T259" s="206">
        <f t="shared" si="43"/>
        <v>0</v>
      </c>
      <c r="U259" s="207" t="s">
        <v>1</v>
      </c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208" t="s">
        <v>139</v>
      </c>
      <c r="AT259" s="208" t="s">
        <v>141</v>
      </c>
      <c r="AU259" s="208" t="s">
        <v>85</v>
      </c>
      <c r="AY259" s="13" t="s">
        <v>140</v>
      </c>
      <c r="BE259" s="209">
        <f t="shared" si="44"/>
        <v>0</v>
      </c>
      <c r="BF259" s="209">
        <f t="shared" si="45"/>
        <v>0</v>
      </c>
      <c r="BG259" s="209">
        <f t="shared" si="46"/>
        <v>0</v>
      </c>
      <c r="BH259" s="209">
        <f t="shared" si="47"/>
        <v>0</v>
      </c>
      <c r="BI259" s="209">
        <f t="shared" si="48"/>
        <v>0</v>
      </c>
      <c r="BJ259" s="13" t="s">
        <v>85</v>
      </c>
      <c r="BK259" s="209">
        <f t="shared" si="49"/>
        <v>0</v>
      </c>
      <c r="BL259" s="13" t="s">
        <v>139</v>
      </c>
      <c r="BM259" s="208" t="s">
        <v>1099</v>
      </c>
    </row>
    <row r="260" spans="1:65" s="2" customFormat="1" ht="44.25" customHeight="1">
      <c r="A260" s="30"/>
      <c r="B260" s="31"/>
      <c r="C260" s="196" t="s">
        <v>1100</v>
      </c>
      <c r="D260" s="196" t="s">
        <v>141</v>
      </c>
      <c r="E260" s="197" t="s">
        <v>1101</v>
      </c>
      <c r="F260" s="198" t="s">
        <v>1102</v>
      </c>
      <c r="G260" s="199" t="s">
        <v>152</v>
      </c>
      <c r="H260" s="200">
        <v>1</v>
      </c>
      <c r="I260" s="201"/>
      <c r="J260" s="202">
        <f t="shared" si="40"/>
        <v>0</v>
      </c>
      <c r="K260" s="203"/>
      <c r="L260" s="35"/>
      <c r="M260" s="204" t="s">
        <v>1</v>
      </c>
      <c r="N260" s="205" t="s">
        <v>43</v>
      </c>
      <c r="O260" s="67"/>
      <c r="P260" s="206">
        <f t="shared" si="41"/>
        <v>0</v>
      </c>
      <c r="Q260" s="206">
        <v>0</v>
      </c>
      <c r="R260" s="206">
        <f t="shared" si="42"/>
        <v>0</v>
      </c>
      <c r="S260" s="206">
        <v>0</v>
      </c>
      <c r="T260" s="206">
        <f t="shared" si="43"/>
        <v>0</v>
      </c>
      <c r="U260" s="207" t="s">
        <v>1</v>
      </c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208" t="s">
        <v>139</v>
      </c>
      <c r="AT260" s="208" t="s">
        <v>141</v>
      </c>
      <c r="AU260" s="208" t="s">
        <v>85</v>
      </c>
      <c r="AY260" s="13" t="s">
        <v>140</v>
      </c>
      <c r="BE260" s="209">
        <f t="shared" si="44"/>
        <v>0</v>
      </c>
      <c r="BF260" s="209">
        <f t="shared" si="45"/>
        <v>0</v>
      </c>
      <c r="BG260" s="209">
        <f t="shared" si="46"/>
        <v>0</v>
      </c>
      <c r="BH260" s="209">
        <f t="shared" si="47"/>
        <v>0</v>
      </c>
      <c r="BI260" s="209">
        <f t="shared" si="48"/>
        <v>0</v>
      </c>
      <c r="BJ260" s="13" t="s">
        <v>85</v>
      </c>
      <c r="BK260" s="209">
        <f t="shared" si="49"/>
        <v>0</v>
      </c>
      <c r="BL260" s="13" t="s">
        <v>139</v>
      </c>
      <c r="BM260" s="208" t="s">
        <v>1103</v>
      </c>
    </row>
    <row r="261" spans="1:65" s="2" customFormat="1" ht="55.5" customHeight="1">
      <c r="A261" s="30"/>
      <c r="B261" s="31"/>
      <c r="C261" s="196" t="s">
        <v>513</v>
      </c>
      <c r="D261" s="196" t="s">
        <v>141</v>
      </c>
      <c r="E261" s="197" t="s">
        <v>1104</v>
      </c>
      <c r="F261" s="198" t="s">
        <v>1105</v>
      </c>
      <c r="G261" s="199" t="s">
        <v>152</v>
      </c>
      <c r="H261" s="200">
        <v>1</v>
      </c>
      <c r="I261" s="201"/>
      <c r="J261" s="202">
        <f t="shared" si="40"/>
        <v>0</v>
      </c>
      <c r="K261" s="203"/>
      <c r="L261" s="35"/>
      <c r="M261" s="204" t="s">
        <v>1</v>
      </c>
      <c r="N261" s="205" t="s">
        <v>43</v>
      </c>
      <c r="O261" s="67"/>
      <c r="P261" s="206">
        <f t="shared" si="41"/>
        <v>0</v>
      </c>
      <c r="Q261" s="206">
        <v>0</v>
      </c>
      <c r="R261" s="206">
        <f t="shared" si="42"/>
        <v>0</v>
      </c>
      <c r="S261" s="206">
        <v>0</v>
      </c>
      <c r="T261" s="206">
        <f t="shared" si="43"/>
        <v>0</v>
      </c>
      <c r="U261" s="207" t="s">
        <v>1</v>
      </c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208" t="s">
        <v>139</v>
      </c>
      <c r="AT261" s="208" t="s">
        <v>141</v>
      </c>
      <c r="AU261" s="208" t="s">
        <v>85</v>
      </c>
      <c r="AY261" s="13" t="s">
        <v>140</v>
      </c>
      <c r="BE261" s="209">
        <f t="shared" si="44"/>
        <v>0</v>
      </c>
      <c r="BF261" s="209">
        <f t="shared" si="45"/>
        <v>0</v>
      </c>
      <c r="BG261" s="209">
        <f t="shared" si="46"/>
        <v>0</v>
      </c>
      <c r="BH261" s="209">
        <f t="shared" si="47"/>
        <v>0</v>
      </c>
      <c r="BI261" s="209">
        <f t="shared" si="48"/>
        <v>0</v>
      </c>
      <c r="BJ261" s="13" t="s">
        <v>85</v>
      </c>
      <c r="BK261" s="209">
        <f t="shared" si="49"/>
        <v>0</v>
      </c>
      <c r="BL261" s="13" t="s">
        <v>139</v>
      </c>
      <c r="BM261" s="208" t="s">
        <v>1106</v>
      </c>
    </row>
    <row r="262" spans="1:65" s="2" customFormat="1" ht="44.25" customHeight="1">
      <c r="A262" s="30"/>
      <c r="B262" s="31"/>
      <c r="C262" s="196" t="s">
        <v>1107</v>
      </c>
      <c r="D262" s="196" t="s">
        <v>141</v>
      </c>
      <c r="E262" s="197" t="s">
        <v>1108</v>
      </c>
      <c r="F262" s="198" t="s">
        <v>1109</v>
      </c>
      <c r="G262" s="199" t="s">
        <v>152</v>
      </c>
      <c r="H262" s="200">
        <v>1</v>
      </c>
      <c r="I262" s="201"/>
      <c r="J262" s="202">
        <f t="shared" si="40"/>
        <v>0</v>
      </c>
      <c r="K262" s="203"/>
      <c r="L262" s="35"/>
      <c r="M262" s="204" t="s">
        <v>1</v>
      </c>
      <c r="N262" s="205" t="s">
        <v>43</v>
      </c>
      <c r="O262" s="67"/>
      <c r="P262" s="206">
        <f t="shared" si="41"/>
        <v>0</v>
      </c>
      <c r="Q262" s="206">
        <v>0</v>
      </c>
      <c r="R262" s="206">
        <f t="shared" si="42"/>
        <v>0</v>
      </c>
      <c r="S262" s="206">
        <v>0</v>
      </c>
      <c r="T262" s="206">
        <f t="shared" si="43"/>
        <v>0</v>
      </c>
      <c r="U262" s="207" t="s">
        <v>1</v>
      </c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208" t="s">
        <v>139</v>
      </c>
      <c r="AT262" s="208" t="s">
        <v>141</v>
      </c>
      <c r="AU262" s="208" t="s">
        <v>85</v>
      </c>
      <c r="AY262" s="13" t="s">
        <v>140</v>
      </c>
      <c r="BE262" s="209">
        <f t="shared" si="44"/>
        <v>0</v>
      </c>
      <c r="BF262" s="209">
        <f t="shared" si="45"/>
        <v>0</v>
      </c>
      <c r="BG262" s="209">
        <f t="shared" si="46"/>
        <v>0</v>
      </c>
      <c r="BH262" s="209">
        <f t="shared" si="47"/>
        <v>0</v>
      </c>
      <c r="BI262" s="209">
        <f t="shared" si="48"/>
        <v>0</v>
      </c>
      <c r="BJ262" s="13" t="s">
        <v>85</v>
      </c>
      <c r="BK262" s="209">
        <f t="shared" si="49"/>
        <v>0</v>
      </c>
      <c r="BL262" s="13" t="s">
        <v>139</v>
      </c>
      <c r="BM262" s="208" t="s">
        <v>1110</v>
      </c>
    </row>
    <row r="263" spans="1:65" s="2" customFormat="1" ht="44.25" customHeight="1">
      <c r="A263" s="30"/>
      <c r="B263" s="31"/>
      <c r="C263" s="196" t="s">
        <v>516</v>
      </c>
      <c r="D263" s="196" t="s">
        <v>141</v>
      </c>
      <c r="E263" s="197" t="s">
        <v>1111</v>
      </c>
      <c r="F263" s="198" t="s">
        <v>1112</v>
      </c>
      <c r="G263" s="199" t="s">
        <v>152</v>
      </c>
      <c r="H263" s="200">
        <v>1</v>
      </c>
      <c r="I263" s="201"/>
      <c r="J263" s="202">
        <f t="shared" si="40"/>
        <v>0</v>
      </c>
      <c r="K263" s="203"/>
      <c r="L263" s="35"/>
      <c r="M263" s="204" t="s">
        <v>1</v>
      </c>
      <c r="N263" s="205" t="s">
        <v>43</v>
      </c>
      <c r="O263" s="67"/>
      <c r="P263" s="206">
        <f t="shared" si="41"/>
        <v>0</v>
      </c>
      <c r="Q263" s="206">
        <v>0</v>
      </c>
      <c r="R263" s="206">
        <f t="shared" si="42"/>
        <v>0</v>
      </c>
      <c r="S263" s="206">
        <v>0</v>
      </c>
      <c r="T263" s="206">
        <f t="shared" si="43"/>
        <v>0</v>
      </c>
      <c r="U263" s="207" t="s">
        <v>1</v>
      </c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208" t="s">
        <v>139</v>
      </c>
      <c r="AT263" s="208" t="s">
        <v>141</v>
      </c>
      <c r="AU263" s="208" t="s">
        <v>85</v>
      </c>
      <c r="AY263" s="13" t="s">
        <v>140</v>
      </c>
      <c r="BE263" s="209">
        <f t="shared" si="44"/>
        <v>0</v>
      </c>
      <c r="BF263" s="209">
        <f t="shared" si="45"/>
        <v>0</v>
      </c>
      <c r="BG263" s="209">
        <f t="shared" si="46"/>
        <v>0</v>
      </c>
      <c r="BH263" s="209">
        <f t="shared" si="47"/>
        <v>0</v>
      </c>
      <c r="BI263" s="209">
        <f t="shared" si="48"/>
        <v>0</v>
      </c>
      <c r="BJ263" s="13" t="s">
        <v>85</v>
      </c>
      <c r="BK263" s="209">
        <f t="shared" si="49"/>
        <v>0</v>
      </c>
      <c r="BL263" s="13" t="s">
        <v>139</v>
      </c>
      <c r="BM263" s="208" t="s">
        <v>1113</v>
      </c>
    </row>
    <row r="264" spans="1:65" s="2" customFormat="1" ht="44.25" customHeight="1">
      <c r="A264" s="30"/>
      <c r="B264" s="31"/>
      <c r="C264" s="196" t="s">
        <v>1114</v>
      </c>
      <c r="D264" s="196" t="s">
        <v>141</v>
      </c>
      <c r="E264" s="197" t="s">
        <v>1115</v>
      </c>
      <c r="F264" s="198" t="s">
        <v>1116</v>
      </c>
      <c r="G264" s="199" t="s">
        <v>152</v>
      </c>
      <c r="H264" s="200">
        <v>2</v>
      </c>
      <c r="I264" s="201"/>
      <c r="J264" s="202">
        <f t="shared" si="40"/>
        <v>0</v>
      </c>
      <c r="K264" s="203"/>
      <c r="L264" s="35"/>
      <c r="M264" s="204" t="s">
        <v>1</v>
      </c>
      <c r="N264" s="205" t="s">
        <v>43</v>
      </c>
      <c r="O264" s="67"/>
      <c r="P264" s="206">
        <f t="shared" si="41"/>
        <v>0</v>
      </c>
      <c r="Q264" s="206">
        <v>0</v>
      </c>
      <c r="R264" s="206">
        <f t="shared" si="42"/>
        <v>0</v>
      </c>
      <c r="S264" s="206">
        <v>0</v>
      </c>
      <c r="T264" s="206">
        <f t="shared" si="43"/>
        <v>0</v>
      </c>
      <c r="U264" s="207" t="s">
        <v>1</v>
      </c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208" t="s">
        <v>139</v>
      </c>
      <c r="AT264" s="208" t="s">
        <v>141</v>
      </c>
      <c r="AU264" s="208" t="s">
        <v>85</v>
      </c>
      <c r="AY264" s="13" t="s">
        <v>140</v>
      </c>
      <c r="BE264" s="209">
        <f t="shared" si="44"/>
        <v>0</v>
      </c>
      <c r="BF264" s="209">
        <f t="shared" si="45"/>
        <v>0</v>
      </c>
      <c r="BG264" s="209">
        <f t="shared" si="46"/>
        <v>0</v>
      </c>
      <c r="BH264" s="209">
        <f t="shared" si="47"/>
        <v>0</v>
      </c>
      <c r="BI264" s="209">
        <f t="shared" si="48"/>
        <v>0</v>
      </c>
      <c r="BJ264" s="13" t="s">
        <v>85</v>
      </c>
      <c r="BK264" s="209">
        <f t="shared" si="49"/>
        <v>0</v>
      </c>
      <c r="BL264" s="13" t="s">
        <v>139</v>
      </c>
      <c r="BM264" s="208" t="s">
        <v>1117</v>
      </c>
    </row>
    <row r="265" spans="1:65" s="2" customFormat="1" ht="44.25" customHeight="1">
      <c r="A265" s="30"/>
      <c r="B265" s="31"/>
      <c r="C265" s="196" t="s">
        <v>520</v>
      </c>
      <c r="D265" s="196" t="s">
        <v>141</v>
      </c>
      <c r="E265" s="197" t="s">
        <v>1118</v>
      </c>
      <c r="F265" s="198" t="s">
        <v>1119</v>
      </c>
      <c r="G265" s="199" t="s">
        <v>152</v>
      </c>
      <c r="H265" s="200">
        <v>2</v>
      </c>
      <c r="I265" s="201"/>
      <c r="J265" s="202">
        <f t="shared" si="40"/>
        <v>0</v>
      </c>
      <c r="K265" s="203"/>
      <c r="L265" s="35"/>
      <c r="M265" s="204" t="s">
        <v>1</v>
      </c>
      <c r="N265" s="205" t="s">
        <v>43</v>
      </c>
      <c r="O265" s="67"/>
      <c r="P265" s="206">
        <f t="shared" si="41"/>
        <v>0</v>
      </c>
      <c r="Q265" s="206">
        <v>0</v>
      </c>
      <c r="R265" s="206">
        <f t="shared" si="42"/>
        <v>0</v>
      </c>
      <c r="S265" s="206">
        <v>0</v>
      </c>
      <c r="T265" s="206">
        <f t="shared" si="43"/>
        <v>0</v>
      </c>
      <c r="U265" s="207" t="s">
        <v>1</v>
      </c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208" t="s">
        <v>139</v>
      </c>
      <c r="AT265" s="208" t="s">
        <v>141</v>
      </c>
      <c r="AU265" s="208" t="s">
        <v>85</v>
      </c>
      <c r="AY265" s="13" t="s">
        <v>140</v>
      </c>
      <c r="BE265" s="209">
        <f t="shared" si="44"/>
        <v>0</v>
      </c>
      <c r="BF265" s="209">
        <f t="shared" si="45"/>
        <v>0</v>
      </c>
      <c r="BG265" s="209">
        <f t="shared" si="46"/>
        <v>0</v>
      </c>
      <c r="BH265" s="209">
        <f t="shared" si="47"/>
        <v>0</v>
      </c>
      <c r="BI265" s="209">
        <f t="shared" si="48"/>
        <v>0</v>
      </c>
      <c r="BJ265" s="13" t="s">
        <v>85</v>
      </c>
      <c r="BK265" s="209">
        <f t="shared" si="49"/>
        <v>0</v>
      </c>
      <c r="BL265" s="13" t="s">
        <v>139</v>
      </c>
      <c r="BM265" s="208" t="s">
        <v>1120</v>
      </c>
    </row>
    <row r="266" spans="1:65" s="2" customFormat="1" ht="44.25" customHeight="1">
      <c r="A266" s="30"/>
      <c r="B266" s="31"/>
      <c r="C266" s="196" t="s">
        <v>1121</v>
      </c>
      <c r="D266" s="196" t="s">
        <v>141</v>
      </c>
      <c r="E266" s="197" t="s">
        <v>1122</v>
      </c>
      <c r="F266" s="198" t="s">
        <v>1123</v>
      </c>
      <c r="G266" s="199" t="s">
        <v>152</v>
      </c>
      <c r="H266" s="200">
        <v>1</v>
      </c>
      <c r="I266" s="201"/>
      <c r="J266" s="202">
        <f t="shared" si="40"/>
        <v>0</v>
      </c>
      <c r="K266" s="203"/>
      <c r="L266" s="35"/>
      <c r="M266" s="204" t="s">
        <v>1</v>
      </c>
      <c r="N266" s="205" t="s">
        <v>43</v>
      </c>
      <c r="O266" s="67"/>
      <c r="P266" s="206">
        <f t="shared" si="41"/>
        <v>0</v>
      </c>
      <c r="Q266" s="206">
        <v>0</v>
      </c>
      <c r="R266" s="206">
        <f t="shared" si="42"/>
        <v>0</v>
      </c>
      <c r="S266" s="206">
        <v>0</v>
      </c>
      <c r="T266" s="206">
        <f t="shared" si="43"/>
        <v>0</v>
      </c>
      <c r="U266" s="207" t="s">
        <v>1</v>
      </c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208" t="s">
        <v>139</v>
      </c>
      <c r="AT266" s="208" t="s">
        <v>141</v>
      </c>
      <c r="AU266" s="208" t="s">
        <v>85</v>
      </c>
      <c r="AY266" s="13" t="s">
        <v>140</v>
      </c>
      <c r="BE266" s="209">
        <f t="shared" si="44"/>
        <v>0</v>
      </c>
      <c r="BF266" s="209">
        <f t="shared" si="45"/>
        <v>0</v>
      </c>
      <c r="BG266" s="209">
        <f t="shared" si="46"/>
        <v>0</v>
      </c>
      <c r="BH266" s="209">
        <f t="shared" si="47"/>
        <v>0</v>
      </c>
      <c r="BI266" s="209">
        <f t="shared" si="48"/>
        <v>0</v>
      </c>
      <c r="BJ266" s="13" t="s">
        <v>85</v>
      </c>
      <c r="BK266" s="209">
        <f t="shared" si="49"/>
        <v>0</v>
      </c>
      <c r="BL266" s="13" t="s">
        <v>139</v>
      </c>
      <c r="BM266" s="208" t="s">
        <v>1124</v>
      </c>
    </row>
    <row r="267" spans="1:65" s="2" customFormat="1" ht="44.25" customHeight="1">
      <c r="A267" s="30"/>
      <c r="B267" s="31"/>
      <c r="C267" s="196" t="s">
        <v>523</v>
      </c>
      <c r="D267" s="196" t="s">
        <v>141</v>
      </c>
      <c r="E267" s="197" t="s">
        <v>1125</v>
      </c>
      <c r="F267" s="198" t="s">
        <v>1126</v>
      </c>
      <c r="G267" s="199" t="s">
        <v>152</v>
      </c>
      <c r="H267" s="200">
        <v>1</v>
      </c>
      <c r="I267" s="201"/>
      <c r="J267" s="202">
        <f t="shared" si="40"/>
        <v>0</v>
      </c>
      <c r="K267" s="203"/>
      <c r="L267" s="35"/>
      <c r="M267" s="204" t="s">
        <v>1</v>
      </c>
      <c r="N267" s="205" t="s">
        <v>43</v>
      </c>
      <c r="O267" s="67"/>
      <c r="P267" s="206">
        <f t="shared" si="41"/>
        <v>0</v>
      </c>
      <c r="Q267" s="206">
        <v>0</v>
      </c>
      <c r="R267" s="206">
        <f t="shared" si="42"/>
        <v>0</v>
      </c>
      <c r="S267" s="206">
        <v>0</v>
      </c>
      <c r="T267" s="206">
        <f t="shared" si="43"/>
        <v>0</v>
      </c>
      <c r="U267" s="207" t="s">
        <v>1</v>
      </c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208" t="s">
        <v>139</v>
      </c>
      <c r="AT267" s="208" t="s">
        <v>141</v>
      </c>
      <c r="AU267" s="208" t="s">
        <v>85</v>
      </c>
      <c r="AY267" s="13" t="s">
        <v>140</v>
      </c>
      <c r="BE267" s="209">
        <f t="shared" si="44"/>
        <v>0</v>
      </c>
      <c r="BF267" s="209">
        <f t="shared" si="45"/>
        <v>0</v>
      </c>
      <c r="BG267" s="209">
        <f t="shared" si="46"/>
        <v>0</v>
      </c>
      <c r="BH267" s="209">
        <f t="shared" si="47"/>
        <v>0</v>
      </c>
      <c r="BI267" s="209">
        <f t="shared" si="48"/>
        <v>0</v>
      </c>
      <c r="BJ267" s="13" t="s">
        <v>85</v>
      </c>
      <c r="BK267" s="209">
        <f t="shared" si="49"/>
        <v>0</v>
      </c>
      <c r="BL267" s="13" t="s">
        <v>139</v>
      </c>
      <c r="BM267" s="208" t="s">
        <v>1127</v>
      </c>
    </row>
    <row r="268" spans="1:65" s="2" customFormat="1" ht="44.25" customHeight="1">
      <c r="A268" s="30"/>
      <c r="B268" s="31"/>
      <c r="C268" s="196" t="s">
        <v>1128</v>
      </c>
      <c r="D268" s="196" t="s">
        <v>141</v>
      </c>
      <c r="E268" s="197" t="s">
        <v>1129</v>
      </c>
      <c r="F268" s="198" t="s">
        <v>1130</v>
      </c>
      <c r="G268" s="199" t="s">
        <v>152</v>
      </c>
      <c r="H268" s="200">
        <v>1</v>
      </c>
      <c r="I268" s="201"/>
      <c r="J268" s="202">
        <f t="shared" si="40"/>
        <v>0</v>
      </c>
      <c r="K268" s="203"/>
      <c r="L268" s="35"/>
      <c r="M268" s="204" t="s">
        <v>1</v>
      </c>
      <c r="N268" s="205" t="s">
        <v>43</v>
      </c>
      <c r="O268" s="67"/>
      <c r="P268" s="206">
        <f t="shared" si="41"/>
        <v>0</v>
      </c>
      <c r="Q268" s="206">
        <v>0</v>
      </c>
      <c r="R268" s="206">
        <f t="shared" si="42"/>
        <v>0</v>
      </c>
      <c r="S268" s="206">
        <v>0</v>
      </c>
      <c r="T268" s="206">
        <f t="shared" si="43"/>
        <v>0</v>
      </c>
      <c r="U268" s="207" t="s">
        <v>1</v>
      </c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208" t="s">
        <v>139</v>
      </c>
      <c r="AT268" s="208" t="s">
        <v>141</v>
      </c>
      <c r="AU268" s="208" t="s">
        <v>85</v>
      </c>
      <c r="AY268" s="13" t="s">
        <v>140</v>
      </c>
      <c r="BE268" s="209">
        <f t="shared" si="44"/>
        <v>0</v>
      </c>
      <c r="BF268" s="209">
        <f t="shared" si="45"/>
        <v>0</v>
      </c>
      <c r="BG268" s="209">
        <f t="shared" si="46"/>
        <v>0</v>
      </c>
      <c r="BH268" s="209">
        <f t="shared" si="47"/>
        <v>0</v>
      </c>
      <c r="BI268" s="209">
        <f t="shared" si="48"/>
        <v>0</v>
      </c>
      <c r="BJ268" s="13" t="s">
        <v>85</v>
      </c>
      <c r="BK268" s="209">
        <f t="shared" si="49"/>
        <v>0</v>
      </c>
      <c r="BL268" s="13" t="s">
        <v>139</v>
      </c>
      <c r="BM268" s="208" t="s">
        <v>1131</v>
      </c>
    </row>
    <row r="269" spans="1:65" s="2" customFormat="1" ht="44.25" customHeight="1">
      <c r="A269" s="30"/>
      <c r="B269" s="31"/>
      <c r="C269" s="196" t="s">
        <v>527</v>
      </c>
      <c r="D269" s="196" t="s">
        <v>141</v>
      </c>
      <c r="E269" s="197" t="s">
        <v>1132</v>
      </c>
      <c r="F269" s="198" t="s">
        <v>1133</v>
      </c>
      <c r="G269" s="199" t="s">
        <v>152</v>
      </c>
      <c r="H269" s="200">
        <v>1</v>
      </c>
      <c r="I269" s="201"/>
      <c r="J269" s="202">
        <f t="shared" si="40"/>
        <v>0</v>
      </c>
      <c r="K269" s="203"/>
      <c r="L269" s="35"/>
      <c r="M269" s="204" t="s">
        <v>1</v>
      </c>
      <c r="N269" s="205" t="s">
        <v>43</v>
      </c>
      <c r="O269" s="67"/>
      <c r="P269" s="206">
        <f t="shared" si="41"/>
        <v>0</v>
      </c>
      <c r="Q269" s="206">
        <v>0</v>
      </c>
      <c r="R269" s="206">
        <f t="shared" si="42"/>
        <v>0</v>
      </c>
      <c r="S269" s="206">
        <v>0</v>
      </c>
      <c r="T269" s="206">
        <f t="shared" si="43"/>
        <v>0</v>
      </c>
      <c r="U269" s="207" t="s">
        <v>1</v>
      </c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208" t="s">
        <v>139</v>
      </c>
      <c r="AT269" s="208" t="s">
        <v>141</v>
      </c>
      <c r="AU269" s="208" t="s">
        <v>85</v>
      </c>
      <c r="AY269" s="13" t="s">
        <v>140</v>
      </c>
      <c r="BE269" s="209">
        <f t="shared" si="44"/>
        <v>0</v>
      </c>
      <c r="BF269" s="209">
        <f t="shared" si="45"/>
        <v>0</v>
      </c>
      <c r="BG269" s="209">
        <f t="shared" si="46"/>
        <v>0</v>
      </c>
      <c r="BH269" s="209">
        <f t="shared" si="47"/>
        <v>0</v>
      </c>
      <c r="BI269" s="209">
        <f t="shared" si="48"/>
        <v>0</v>
      </c>
      <c r="BJ269" s="13" t="s">
        <v>85</v>
      </c>
      <c r="BK269" s="209">
        <f t="shared" si="49"/>
        <v>0</v>
      </c>
      <c r="BL269" s="13" t="s">
        <v>139</v>
      </c>
      <c r="BM269" s="208" t="s">
        <v>1134</v>
      </c>
    </row>
    <row r="270" spans="1:65" s="2" customFormat="1" ht="44.25" customHeight="1">
      <c r="A270" s="30"/>
      <c r="B270" s="31"/>
      <c r="C270" s="196" t="s">
        <v>1135</v>
      </c>
      <c r="D270" s="196" t="s">
        <v>141</v>
      </c>
      <c r="E270" s="197" t="s">
        <v>1136</v>
      </c>
      <c r="F270" s="198" t="s">
        <v>1137</v>
      </c>
      <c r="G270" s="199" t="s">
        <v>152</v>
      </c>
      <c r="H270" s="200">
        <v>1</v>
      </c>
      <c r="I270" s="201"/>
      <c r="J270" s="202">
        <f t="shared" si="40"/>
        <v>0</v>
      </c>
      <c r="K270" s="203"/>
      <c r="L270" s="35"/>
      <c r="M270" s="204" t="s">
        <v>1</v>
      </c>
      <c r="N270" s="205" t="s">
        <v>43</v>
      </c>
      <c r="O270" s="67"/>
      <c r="P270" s="206">
        <f t="shared" si="41"/>
        <v>0</v>
      </c>
      <c r="Q270" s="206">
        <v>0</v>
      </c>
      <c r="R270" s="206">
        <f t="shared" si="42"/>
        <v>0</v>
      </c>
      <c r="S270" s="206">
        <v>0</v>
      </c>
      <c r="T270" s="206">
        <f t="shared" si="43"/>
        <v>0</v>
      </c>
      <c r="U270" s="207" t="s">
        <v>1</v>
      </c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208" t="s">
        <v>139</v>
      </c>
      <c r="AT270" s="208" t="s">
        <v>141</v>
      </c>
      <c r="AU270" s="208" t="s">
        <v>85</v>
      </c>
      <c r="AY270" s="13" t="s">
        <v>140</v>
      </c>
      <c r="BE270" s="209">
        <f t="shared" si="44"/>
        <v>0</v>
      </c>
      <c r="BF270" s="209">
        <f t="shared" si="45"/>
        <v>0</v>
      </c>
      <c r="BG270" s="209">
        <f t="shared" si="46"/>
        <v>0</v>
      </c>
      <c r="BH270" s="209">
        <f t="shared" si="47"/>
        <v>0</v>
      </c>
      <c r="BI270" s="209">
        <f t="shared" si="48"/>
        <v>0</v>
      </c>
      <c r="BJ270" s="13" t="s">
        <v>85</v>
      </c>
      <c r="BK270" s="209">
        <f t="shared" si="49"/>
        <v>0</v>
      </c>
      <c r="BL270" s="13" t="s">
        <v>139</v>
      </c>
      <c r="BM270" s="208" t="s">
        <v>1138</v>
      </c>
    </row>
    <row r="271" spans="1:65" s="2" customFormat="1" ht="44.25" customHeight="1">
      <c r="A271" s="30"/>
      <c r="B271" s="31"/>
      <c r="C271" s="196" t="s">
        <v>530</v>
      </c>
      <c r="D271" s="196" t="s">
        <v>141</v>
      </c>
      <c r="E271" s="197" t="s">
        <v>1139</v>
      </c>
      <c r="F271" s="198" t="s">
        <v>1140</v>
      </c>
      <c r="G271" s="199" t="s">
        <v>152</v>
      </c>
      <c r="H271" s="200">
        <v>1</v>
      </c>
      <c r="I271" s="201"/>
      <c r="J271" s="202">
        <f t="shared" si="40"/>
        <v>0</v>
      </c>
      <c r="K271" s="203"/>
      <c r="L271" s="35"/>
      <c r="M271" s="204" t="s">
        <v>1</v>
      </c>
      <c r="N271" s="205" t="s">
        <v>43</v>
      </c>
      <c r="O271" s="67"/>
      <c r="P271" s="206">
        <f t="shared" si="41"/>
        <v>0</v>
      </c>
      <c r="Q271" s="206">
        <v>0</v>
      </c>
      <c r="R271" s="206">
        <f t="shared" si="42"/>
        <v>0</v>
      </c>
      <c r="S271" s="206">
        <v>0</v>
      </c>
      <c r="T271" s="206">
        <f t="shared" si="43"/>
        <v>0</v>
      </c>
      <c r="U271" s="207" t="s">
        <v>1</v>
      </c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208" t="s">
        <v>139</v>
      </c>
      <c r="AT271" s="208" t="s">
        <v>141</v>
      </c>
      <c r="AU271" s="208" t="s">
        <v>85</v>
      </c>
      <c r="AY271" s="13" t="s">
        <v>140</v>
      </c>
      <c r="BE271" s="209">
        <f t="shared" si="44"/>
        <v>0</v>
      </c>
      <c r="BF271" s="209">
        <f t="shared" si="45"/>
        <v>0</v>
      </c>
      <c r="BG271" s="209">
        <f t="shared" si="46"/>
        <v>0</v>
      </c>
      <c r="BH271" s="209">
        <f t="shared" si="47"/>
        <v>0</v>
      </c>
      <c r="BI271" s="209">
        <f t="shared" si="48"/>
        <v>0</v>
      </c>
      <c r="BJ271" s="13" t="s">
        <v>85</v>
      </c>
      <c r="BK271" s="209">
        <f t="shared" si="49"/>
        <v>0</v>
      </c>
      <c r="BL271" s="13" t="s">
        <v>139</v>
      </c>
      <c r="BM271" s="208" t="s">
        <v>1141</v>
      </c>
    </row>
    <row r="272" spans="1:65" s="2" customFormat="1" ht="44.25" customHeight="1">
      <c r="A272" s="30"/>
      <c r="B272" s="31"/>
      <c r="C272" s="196" t="s">
        <v>1142</v>
      </c>
      <c r="D272" s="196" t="s">
        <v>141</v>
      </c>
      <c r="E272" s="197" t="s">
        <v>1143</v>
      </c>
      <c r="F272" s="198" t="s">
        <v>1144</v>
      </c>
      <c r="G272" s="199" t="s">
        <v>152</v>
      </c>
      <c r="H272" s="200">
        <v>1</v>
      </c>
      <c r="I272" s="201"/>
      <c r="J272" s="202">
        <f t="shared" si="40"/>
        <v>0</v>
      </c>
      <c r="K272" s="203"/>
      <c r="L272" s="35"/>
      <c r="M272" s="204" t="s">
        <v>1</v>
      </c>
      <c r="N272" s="205" t="s">
        <v>43</v>
      </c>
      <c r="O272" s="67"/>
      <c r="P272" s="206">
        <f t="shared" si="41"/>
        <v>0</v>
      </c>
      <c r="Q272" s="206">
        <v>0</v>
      </c>
      <c r="R272" s="206">
        <f t="shared" si="42"/>
        <v>0</v>
      </c>
      <c r="S272" s="206">
        <v>0</v>
      </c>
      <c r="T272" s="206">
        <f t="shared" si="43"/>
        <v>0</v>
      </c>
      <c r="U272" s="207" t="s">
        <v>1</v>
      </c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208" t="s">
        <v>139</v>
      </c>
      <c r="AT272" s="208" t="s">
        <v>141</v>
      </c>
      <c r="AU272" s="208" t="s">
        <v>85</v>
      </c>
      <c r="AY272" s="13" t="s">
        <v>140</v>
      </c>
      <c r="BE272" s="209">
        <f t="shared" si="44"/>
        <v>0</v>
      </c>
      <c r="BF272" s="209">
        <f t="shared" si="45"/>
        <v>0</v>
      </c>
      <c r="BG272" s="209">
        <f t="shared" si="46"/>
        <v>0</v>
      </c>
      <c r="BH272" s="209">
        <f t="shared" si="47"/>
        <v>0</v>
      </c>
      <c r="BI272" s="209">
        <f t="shared" si="48"/>
        <v>0</v>
      </c>
      <c r="BJ272" s="13" t="s">
        <v>85</v>
      </c>
      <c r="BK272" s="209">
        <f t="shared" si="49"/>
        <v>0</v>
      </c>
      <c r="BL272" s="13" t="s">
        <v>139</v>
      </c>
      <c r="BM272" s="208" t="s">
        <v>1145</v>
      </c>
    </row>
    <row r="273" spans="1:65" s="2" customFormat="1" ht="44.25" customHeight="1">
      <c r="A273" s="30"/>
      <c r="B273" s="31"/>
      <c r="C273" s="196" t="s">
        <v>534</v>
      </c>
      <c r="D273" s="196" t="s">
        <v>141</v>
      </c>
      <c r="E273" s="197" t="s">
        <v>1146</v>
      </c>
      <c r="F273" s="198" t="s">
        <v>1147</v>
      </c>
      <c r="G273" s="199" t="s">
        <v>152</v>
      </c>
      <c r="H273" s="200">
        <v>1</v>
      </c>
      <c r="I273" s="201"/>
      <c r="J273" s="202">
        <f t="shared" si="40"/>
        <v>0</v>
      </c>
      <c r="K273" s="203"/>
      <c r="L273" s="35"/>
      <c r="M273" s="204" t="s">
        <v>1</v>
      </c>
      <c r="N273" s="205" t="s">
        <v>43</v>
      </c>
      <c r="O273" s="67"/>
      <c r="P273" s="206">
        <f t="shared" si="41"/>
        <v>0</v>
      </c>
      <c r="Q273" s="206">
        <v>0</v>
      </c>
      <c r="R273" s="206">
        <f t="shared" si="42"/>
        <v>0</v>
      </c>
      <c r="S273" s="206">
        <v>0</v>
      </c>
      <c r="T273" s="206">
        <f t="shared" si="43"/>
        <v>0</v>
      </c>
      <c r="U273" s="207" t="s">
        <v>1</v>
      </c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208" t="s">
        <v>139</v>
      </c>
      <c r="AT273" s="208" t="s">
        <v>141</v>
      </c>
      <c r="AU273" s="208" t="s">
        <v>85</v>
      </c>
      <c r="AY273" s="13" t="s">
        <v>140</v>
      </c>
      <c r="BE273" s="209">
        <f t="shared" si="44"/>
        <v>0</v>
      </c>
      <c r="BF273" s="209">
        <f t="shared" si="45"/>
        <v>0</v>
      </c>
      <c r="BG273" s="209">
        <f t="shared" si="46"/>
        <v>0</v>
      </c>
      <c r="BH273" s="209">
        <f t="shared" si="47"/>
        <v>0</v>
      </c>
      <c r="BI273" s="209">
        <f t="shared" si="48"/>
        <v>0</v>
      </c>
      <c r="BJ273" s="13" t="s">
        <v>85</v>
      </c>
      <c r="BK273" s="209">
        <f t="shared" si="49"/>
        <v>0</v>
      </c>
      <c r="BL273" s="13" t="s">
        <v>139</v>
      </c>
      <c r="BM273" s="208" t="s">
        <v>1148</v>
      </c>
    </row>
    <row r="274" spans="1:65" s="2" customFormat="1" ht="44.25" customHeight="1">
      <c r="A274" s="30"/>
      <c r="B274" s="31"/>
      <c r="C274" s="196" t="s">
        <v>1149</v>
      </c>
      <c r="D274" s="196" t="s">
        <v>141</v>
      </c>
      <c r="E274" s="197" t="s">
        <v>1150</v>
      </c>
      <c r="F274" s="198" t="s">
        <v>1151</v>
      </c>
      <c r="G274" s="199" t="s">
        <v>152</v>
      </c>
      <c r="H274" s="200">
        <v>1</v>
      </c>
      <c r="I274" s="201"/>
      <c r="J274" s="202">
        <f t="shared" si="40"/>
        <v>0</v>
      </c>
      <c r="K274" s="203"/>
      <c r="L274" s="35"/>
      <c r="M274" s="204" t="s">
        <v>1</v>
      </c>
      <c r="N274" s="205" t="s">
        <v>43</v>
      </c>
      <c r="O274" s="67"/>
      <c r="P274" s="206">
        <f t="shared" si="41"/>
        <v>0</v>
      </c>
      <c r="Q274" s="206">
        <v>0</v>
      </c>
      <c r="R274" s="206">
        <f t="shared" si="42"/>
        <v>0</v>
      </c>
      <c r="S274" s="206">
        <v>0</v>
      </c>
      <c r="T274" s="206">
        <f t="shared" si="43"/>
        <v>0</v>
      </c>
      <c r="U274" s="207" t="s">
        <v>1</v>
      </c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208" t="s">
        <v>139</v>
      </c>
      <c r="AT274" s="208" t="s">
        <v>141</v>
      </c>
      <c r="AU274" s="208" t="s">
        <v>85</v>
      </c>
      <c r="AY274" s="13" t="s">
        <v>140</v>
      </c>
      <c r="BE274" s="209">
        <f t="shared" si="44"/>
        <v>0</v>
      </c>
      <c r="BF274" s="209">
        <f t="shared" si="45"/>
        <v>0</v>
      </c>
      <c r="BG274" s="209">
        <f t="shared" si="46"/>
        <v>0</v>
      </c>
      <c r="BH274" s="209">
        <f t="shared" si="47"/>
        <v>0</v>
      </c>
      <c r="BI274" s="209">
        <f t="shared" si="48"/>
        <v>0</v>
      </c>
      <c r="BJ274" s="13" t="s">
        <v>85</v>
      </c>
      <c r="BK274" s="209">
        <f t="shared" si="49"/>
        <v>0</v>
      </c>
      <c r="BL274" s="13" t="s">
        <v>139</v>
      </c>
      <c r="BM274" s="208" t="s">
        <v>1152</v>
      </c>
    </row>
    <row r="275" spans="1:65" s="2" customFormat="1" ht="44.25" customHeight="1">
      <c r="A275" s="30"/>
      <c r="B275" s="31"/>
      <c r="C275" s="196" t="s">
        <v>537</v>
      </c>
      <c r="D275" s="196" t="s">
        <v>141</v>
      </c>
      <c r="E275" s="197" t="s">
        <v>1153</v>
      </c>
      <c r="F275" s="198" t="s">
        <v>1154</v>
      </c>
      <c r="G275" s="199" t="s">
        <v>152</v>
      </c>
      <c r="H275" s="200">
        <v>1</v>
      </c>
      <c r="I275" s="201"/>
      <c r="J275" s="202">
        <f t="shared" si="40"/>
        <v>0</v>
      </c>
      <c r="K275" s="203"/>
      <c r="L275" s="35"/>
      <c r="M275" s="204" t="s">
        <v>1</v>
      </c>
      <c r="N275" s="205" t="s">
        <v>43</v>
      </c>
      <c r="O275" s="67"/>
      <c r="P275" s="206">
        <f t="shared" si="41"/>
        <v>0</v>
      </c>
      <c r="Q275" s="206">
        <v>0</v>
      </c>
      <c r="R275" s="206">
        <f t="shared" si="42"/>
        <v>0</v>
      </c>
      <c r="S275" s="206">
        <v>0</v>
      </c>
      <c r="T275" s="206">
        <f t="shared" si="43"/>
        <v>0</v>
      </c>
      <c r="U275" s="207" t="s">
        <v>1</v>
      </c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208" t="s">
        <v>139</v>
      </c>
      <c r="AT275" s="208" t="s">
        <v>141</v>
      </c>
      <c r="AU275" s="208" t="s">
        <v>85</v>
      </c>
      <c r="AY275" s="13" t="s">
        <v>140</v>
      </c>
      <c r="BE275" s="209">
        <f t="shared" si="44"/>
        <v>0</v>
      </c>
      <c r="BF275" s="209">
        <f t="shared" si="45"/>
        <v>0</v>
      </c>
      <c r="BG275" s="209">
        <f t="shared" si="46"/>
        <v>0</v>
      </c>
      <c r="BH275" s="209">
        <f t="shared" si="47"/>
        <v>0</v>
      </c>
      <c r="BI275" s="209">
        <f t="shared" si="48"/>
        <v>0</v>
      </c>
      <c r="BJ275" s="13" t="s">
        <v>85</v>
      </c>
      <c r="BK275" s="209">
        <f t="shared" si="49"/>
        <v>0</v>
      </c>
      <c r="BL275" s="13" t="s">
        <v>139</v>
      </c>
      <c r="BM275" s="208" t="s">
        <v>1155</v>
      </c>
    </row>
    <row r="276" spans="1:65" s="2" customFormat="1" ht="44.25" customHeight="1">
      <c r="A276" s="30"/>
      <c r="B276" s="31"/>
      <c r="C276" s="196" t="s">
        <v>1156</v>
      </c>
      <c r="D276" s="196" t="s">
        <v>141</v>
      </c>
      <c r="E276" s="197" t="s">
        <v>1153</v>
      </c>
      <c r="F276" s="198" t="s">
        <v>1154</v>
      </c>
      <c r="G276" s="199" t="s">
        <v>152</v>
      </c>
      <c r="H276" s="200">
        <v>2</v>
      </c>
      <c r="I276" s="201"/>
      <c r="J276" s="202">
        <f t="shared" si="40"/>
        <v>0</v>
      </c>
      <c r="K276" s="203"/>
      <c r="L276" s="35"/>
      <c r="M276" s="204" t="s">
        <v>1</v>
      </c>
      <c r="N276" s="205" t="s">
        <v>43</v>
      </c>
      <c r="O276" s="67"/>
      <c r="P276" s="206">
        <f t="shared" si="41"/>
        <v>0</v>
      </c>
      <c r="Q276" s="206">
        <v>0</v>
      </c>
      <c r="R276" s="206">
        <f t="shared" si="42"/>
        <v>0</v>
      </c>
      <c r="S276" s="206">
        <v>0</v>
      </c>
      <c r="T276" s="206">
        <f t="shared" si="43"/>
        <v>0</v>
      </c>
      <c r="U276" s="207" t="s">
        <v>1</v>
      </c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208" t="s">
        <v>139</v>
      </c>
      <c r="AT276" s="208" t="s">
        <v>141</v>
      </c>
      <c r="AU276" s="208" t="s">
        <v>85</v>
      </c>
      <c r="AY276" s="13" t="s">
        <v>140</v>
      </c>
      <c r="BE276" s="209">
        <f t="shared" si="44"/>
        <v>0</v>
      </c>
      <c r="BF276" s="209">
        <f t="shared" si="45"/>
        <v>0</v>
      </c>
      <c r="BG276" s="209">
        <f t="shared" si="46"/>
        <v>0</v>
      </c>
      <c r="BH276" s="209">
        <f t="shared" si="47"/>
        <v>0</v>
      </c>
      <c r="BI276" s="209">
        <f t="shared" si="48"/>
        <v>0</v>
      </c>
      <c r="BJ276" s="13" t="s">
        <v>85</v>
      </c>
      <c r="BK276" s="209">
        <f t="shared" si="49"/>
        <v>0</v>
      </c>
      <c r="BL276" s="13" t="s">
        <v>139</v>
      </c>
      <c r="BM276" s="208" t="s">
        <v>1157</v>
      </c>
    </row>
    <row r="277" spans="1:65" s="2" customFormat="1" ht="44.25" customHeight="1">
      <c r="A277" s="30"/>
      <c r="B277" s="31"/>
      <c r="C277" s="196" t="s">
        <v>541</v>
      </c>
      <c r="D277" s="196" t="s">
        <v>141</v>
      </c>
      <c r="E277" s="197" t="s">
        <v>1158</v>
      </c>
      <c r="F277" s="198" t="s">
        <v>1159</v>
      </c>
      <c r="G277" s="199" t="s">
        <v>152</v>
      </c>
      <c r="H277" s="200">
        <v>3</v>
      </c>
      <c r="I277" s="201"/>
      <c r="J277" s="202">
        <f t="shared" si="40"/>
        <v>0</v>
      </c>
      <c r="K277" s="203"/>
      <c r="L277" s="35"/>
      <c r="M277" s="204" t="s">
        <v>1</v>
      </c>
      <c r="N277" s="205" t="s">
        <v>43</v>
      </c>
      <c r="O277" s="67"/>
      <c r="P277" s="206">
        <f t="shared" si="41"/>
        <v>0</v>
      </c>
      <c r="Q277" s="206">
        <v>0</v>
      </c>
      <c r="R277" s="206">
        <f t="shared" si="42"/>
        <v>0</v>
      </c>
      <c r="S277" s="206">
        <v>0</v>
      </c>
      <c r="T277" s="206">
        <f t="shared" si="43"/>
        <v>0</v>
      </c>
      <c r="U277" s="207" t="s">
        <v>1</v>
      </c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208" t="s">
        <v>139</v>
      </c>
      <c r="AT277" s="208" t="s">
        <v>141</v>
      </c>
      <c r="AU277" s="208" t="s">
        <v>85</v>
      </c>
      <c r="AY277" s="13" t="s">
        <v>140</v>
      </c>
      <c r="BE277" s="209">
        <f t="shared" si="44"/>
        <v>0</v>
      </c>
      <c r="BF277" s="209">
        <f t="shared" si="45"/>
        <v>0</v>
      </c>
      <c r="BG277" s="209">
        <f t="shared" si="46"/>
        <v>0</v>
      </c>
      <c r="BH277" s="209">
        <f t="shared" si="47"/>
        <v>0</v>
      </c>
      <c r="BI277" s="209">
        <f t="shared" si="48"/>
        <v>0</v>
      </c>
      <c r="BJ277" s="13" t="s">
        <v>85</v>
      </c>
      <c r="BK277" s="209">
        <f t="shared" si="49"/>
        <v>0</v>
      </c>
      <c r="BL277" s="13" t="s">
        <v>139</v>
      </c>
      <c r="BM277" s="208" t="s">
        <v>1160</v>
      </c>
    </row>
    <row r="278" spans="1:65" s="2" customFormat="1" ht="44.25" customHeight="1">
      <c r="A278" s="30"/>
      <c r="B278" s="31"/>
      <c r="C278" s="196" t="s">
        <v>1161</v>
      </c>
      <c r="D278" s="196" t="s">
        <v>141</v>
      </c>
      <c r="E278" s="197" t="s">
        <v>1162</v>
      </c>
      <c r="F278" s="198" t="s">
        <v>1163</v>
      </c>
      <c r="G278" s="199" t="s">
        <v>152</v>
      </c>
      <c r="H278" s="200">
        <v>1</v>
      </c>
      <c r="I278" s="201"/>
      <c r="J278" s="202">
        <f t="shared" si="40"/>
        <v>0</v>
      </c>
      <c r="K278" s="203"/>
      <c r="L278" s="35"/>
      <c r="M278" s="204" t="s">
        <v>1</v>
      </c>
      <c r="N278" s="205" t="s">
        <v>43</v>
      </c>
      <c r="O278" s="67"/>
      <c r="P278" s="206">
        <f t="shared" si="41"/>
        <v>0</v>
      </c>
      <c r="Q278" s="206">
        <v>0</v>
      </c>
      <c r="R278" s="206">
        <f t="shared" si="42"/>
        <v>0</v>
      </c>
      <c r="S278" s="206">
        <v>0</v>
      </c>
      <c r="T278" s="206">
        <f t="shared" si="43"/>
        <v>0</v>
      </c>
      <c r="U278" s="207" t="s">
        <v>1</v>
      </c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208" t="s">
        <v>139</v>
      </c>
      <c r="AT278" s="208" t="s">
        <v>141</v>
      </c>
      <c r="AU278" s="208" t="s">
        <v>85</v>
      </c>
      <c r="AY278" s="13" t="s">
        <v>140</v>
      </c>
      <c r="BE278" s="209">
        <f t="shared" si="44"/>
        <v>0</v>
      </c>
      <c r="BF278" s="209">
        <f t="shared" si="45"/>
        <v>0</v>
      </c>
      <c r="BG278" s="209">
        <f t="shared" si="46"/>
        <v>0</v>
      </c>
      <c r="BH278" s="209">
        <f t="shared" si="47"/>
        <v>0</v>
      </c>
      <c r="BI278" s="209">
        <f t="shared" si="48"/>
        <v>0</v>
      </c>
      <c r="BJ278" s="13" t="s">
        <v>85</v>
      </c>
      <c r="BK278" s="209">
        <f t="shared" si="49"/>
        <v>0</v>
      </c>
      <c r="BL278" s="13" t="s">
        <v>139</v>
      </c>
      <c r="BM278" s="208" t="s">
        <v>1164</v>
      </c>
    </row>
    <row r="279" spans="1:65" s="2" customFormat="1" ht="44.25" customHeight="1">
      <c r="A279" s="30"/>
      <c r="B279" s="31"/>
      <c r="C279" s="196" t="s">
        <v>544</v>
      </c>
      <c r="D279" s="196" t="s">
        <v>141</v>
      </c>
      <c r="E279" s="197" t="s">
        <v>1165</v>
      </c>
      <c r="F279" s="198" t="s">
        <v>1166</v>
      </c>
      <c r="G279" s="199" t="s">
        <v>152</v>
      </c>
      <c r="H279" s="200">
        <v>2</v>
      </c>
      <c r="I279" s="201"/>
      <c r="J279" s="202">
        <f t="shared" si="40"/>
        <v>0</v>
      </c>
      <c r="K279" s="203"/>
      <c r="L279" s="35"/>
      <c r="M279" s="204" t="s">
        <v>1</v>
      </c>
      <c r="N279" s="205" t="s">
        <v>43</v>
      </c>
      <c r="O279" s="67"/>
      <c r="P279" s="206">
        <f t="shared" si="41"/>
        <v>0</v>
      </c>
      <c r="Q279" s="206">
        <v>0</v>
      </c>
      <c r="R279" s="206">
        <f t="shared" si="42"/>
        <v>0</v>
      </c>
      <c r="S279" s="206">
        <v>0</v>
      </c>
      <c r="T279" s="206">
        <f t="shared" si="43"/>
        <v>0</v>
      </c>
      <c r="U279" s="207" t="s">
        <v>1</v>
      </c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208" t="s">
        <v>139</v>
      </c>
      <c r="AT279" s="208" t="s">
        <v>141</v>
      </c>
      <c r="AU279" s="208" t="s">
        <v>85</v>
      </c>
      <c r="AY279" s="13" t="s">
        <v>140</v>
      </c>
      <c r="BE279" s="209">
        <f t="shared" si="44"/>
        <v>0</v>
      </c>
      <c r="BF279" s="209">
        <f t="shared" si="45"/>
        <v>0</v>
      </c>
      <c r="BG279" s="209">
        <f t="shared" si="46"/>
        <v>0</v>
      </c>
      <c r="BH279" s="209">
        <f t="shared" si="47"/>
        <v>0</v>
      </c>
      <c r="BI279" s="209">
        <f t="shared" si="48"/>
        <v>0</v>
      </c>
      <c r="BJ279" s="13" t="s">
        <v>85</v>
      </c>
      <c r="BK279" s="209">
        <f t="shared" si="49"/>
        <v>0</v>
      </c>
      <c r="BL279" s="13" t="s">
        <v>139</v>
      </c>
      <c r="BM279" s="208" t="s">
        <v>1167</v>
      </c>
    </row>
    <row r="280" spans="1:65" s="2" customFormat="1" ht="44.25" customHeight="1">
      <c r="A280" s="30"/>
      <c r="B280" s="31"/>
      <c r="C280" s="196" t="s">
        <v>1168</v>
      </c>
      <c r="D280" s="196" t="s">
        <v>141</v>
      </c>
      <c r="E280" s="197" t="s">
        <v>1169</v>
      </c>
      <c r="F280" s="198" t="s">
        <v>1170</v>
      </c>
      <c r="G280" s="199" t="s">
        <v>152</v>
      </c>
      <c r="H280" s="200">
        <v>3</v>
      </c>
      <c r="I280" s="201"/>
      <c r="J280" s="202">
        <f t="shared" si="40"/>
        <v>0</v>
      </c>
      <c r="K280" s="203"/>
      <c r="L280" s="35"/>
      <c r="M280" s="204" t="s">
        <v>1</v>
      </c>
      <c r="N280" s="205" t="s">
        <v>43</v>
      </c>
      <c r="O280" s="67"/>
      <c r="P280" s="206">
        <f t="shared" si="41"/>
        <v>0</v>
      </c>
      <c r="Q280" s="206">
        <v>0</v>
      </c>
      <c r="R280" s="206">
        <f t="shared" si="42"/>
        <v>0</v>
      </c>
      <c r="S280" s="206">
        <v>0</v>
      </c>
      <c r="T280" s="206">
        <f t="shared" si="43"/>
        <v>0</v>
      </c>
      <c r="U280" s="207" t="s">
        <v>1</v>
      </c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208" t="s">
        <v>139</v>
      </c>
      <c r="AT280" s="208" t="s">
        <v>141</v>
      </c>
      <c r="AU280" s="208" t="s">
        <v>85</v>
      </c>
      <c r="AY280" s="13" t="s">
        <v>140</v>
      </c>
      <c r="BE280" s="209">
        <f t="shared" si="44"/>
        <v>0</v>
      </c>
      <c r="BF280" s="209">
        <f t="shared" si="45"/>
        <v>0</v>
      </c>
      <c r="BG280" s="209">
        <f t="shared" si="46"/>
        <v>0</v>
      </c>
      <c r="BH280" s="209">
        <f t="shared" si="47"/>
        <v>0</v>
      </c>
      <c r="BI280" s="209">
        <f t="shared" si="48"/>
        <v>0</v>
      </c>
      <c r="BJ280" s="13" t="s">
        <v>85</v>
      </c>
      <c r="BK280" s="209">
        <f t="shared" si="49"/>
        <v>0</v>
      </c>
      <c r="BL280" s="13" t="s">
        <v>139</v>
      </c>
      <c r="BM280" s="208" t="s">
        <v>1171</v>
      </c>
    </row>
    <row r="281" spans="1:65" s="2" customFormat="1" ht="44.25" customHeight="1">
      <c r="A281" s="30"/>
      <c r="B281" s="31"/>
      <c r="C281" s="196" t="s">
        <v>548</v>
      </c>
      <c r="D281" s="196" t="s">
        <v>141</v>
      </c>
      <c r="E281" s="197" t="s">
        <v>1169</v>
      </c>
      <c r="F281" s="198" t="s">
        <v>1170</v>
      </c>
      <c r="G281" s="199" t="s">
        <v>152</v>
      </c>
      <c r="H281" s="200">
        <v>4</v>
      </c>
      <c r="I281" s="201"/>
      <c r="J281" s="202">
        <f t="shared" si="40"/>
        <v>0</v>
      </c>
      <c r="K281" s="203"/>
      <c r="L281" s="35"/>
      <c r="M281" s="204" t="s">
        <v>1</v>
      </c>
      <c r="N281" s="205" t="s">
        <v>43</v>
      </c>
      <c r="O281" s="67"/>
      <c r="P281" s="206">
        <f t="shared" si="41"/>
        <v>0</v>
      </c>
      <c r="Q281" s="206">
        <v>0</v>
      </c>
      <c r="R281" s="206">
        <f t="shared" si="42"/>
        <v>0</v>
      </c>
      <c r="S281" s="206">
        <v>0</v>
      </c>
      <c r="T281" s="206">
        <f t="shared" si="43"/>
        <v>0</v>
      </c>
      <c r="U281" s="207" t="s">
        <v>1</v>
      </c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208" t="s">
        <v>139</v>
      </c>
      <c r="AT281" s="208" t="s">
        <v>141</v>
      </c>
      <c r="AU281" s="208" t="s">
        <v>85</v>
      </c>
      <c r="AY281" s="13" t="s">
        <v>140</v>
      </c>
      <c r="BE281" s="209">
        <f t="shared" si="44"/>
        <v>0</v>
      </c>
      <c r="BF281" s="209">
        <f t="shared" si="45"/>
        <v>0</v>
      </c>
      <c r="BG281" s="209">
        <f t="shared" si="46"/>
        <v>0</v>
      </c>
      <c r="BH281" s="209">
        <f t="shared" si="47"/>
        <v>0</v>
      </c>
      <c r="BI281" s="209">
        <f t="shared" si="48"/>
        <v>0</v>
      </c>
      <c r="BJ281" s="13" t="s">
        <v>85</v>
      </c>
      <c r="BK281" s="209">
        <f t="shared" si="49"/>
        <v>0</v>
      </c>
      <c r="BL281" s="13" t="s">
        <v>139</v>
      </c>
      <c r="BM281" s="208" t="s">
        <v>1172</v>
      </c>
    </row>
    <row r="282" spans="1:65" s="2" customFormat="1" ht="44.25" customHeight="1">
      <c r="A282" s="30"/>
      <c r="B282" s="31"/>
      <c r="C282" s="196" t="s">
        <v>1173</v>
      </c>
      <c r="D282" s="196" t="s">
        <v>141</v>
      </c>
      <c r="E282" s="197" t="s">
        <v>1174</v>
      </c>
      <c r="F282" s="198" t="s">
        <v>1175</v>
      </c>
      <c r="G282" s="199" t="s">
        <v>152</v>
      </c>
      <c r="H282" s="200">
        <v>1</v>
      </c>
      <c r="I282" s="201"/>
      <c r="J282" s="202">
        <f t="shared" si="40"/>
        <v>0</v>
      </c>
      <c r="K282" s="203"/>
      <c r="L282" s="35"/>
      <c r="M282" s="204" t="s">
        <v>1</v>
      </c>
      <c r="N282" s="205" t="s">
        <v>43</v>
      </c>
      <c r="O282" s="67"/>
      <c r="P282" s="206">
        <f t="shared" si="41"/>
        <v>0</v>
      </c>
      <c r="Q282" s="206">
        <v>0</v>
      </c>
      <c r="R282" s="206">
        <f t="shared" si="42"/>
        <v>0</v>
      </c>
      <c r="S282" s="206">
        <v>0</v>
      </c>
      <c r="T282" s="206">
        <f t="shared" si="43"/>
        <v>0</v>
      </c>
      <c r="U282" s="207" t="s">
        <v>1</v>
      </c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208" t="s">
        <v>139</v>
      </c>
      <c r="AT282" s="208" t="s">
        <v>141</v>
      </c>
      <c r="AU282" s="208" t="s">
        <v>85</v>
      </c>
      <c r="AY282" s="13" t="s">
        <v>140</v>
      </c>
      <c r="BE282" s="209">
        <f t="shared" si="44"/>
        <v>0</v>
      </c>
      <c r="BF282" s="209">
        <f t="shared" si="45"/>
        <v>0</v>
      </c>
      <c r="BG282" s="209">
        <f t="shared" si="46"/>
        <v>0</v>
      </c>
      <c r="BH282" s="209">
        <f t="shared" si="47"/>
        <v>0</v>
      </c>
      <c r="BI282" s="209">
        <f t="shared" si="48"/>
        <v>0</v>
      </c>
      <c r="BJ282" s="13" t="s">
        <v>85</v>
      </c>
      <c r="BK282" s="209">
        <f t="shared" si="49"/>
        <v>0</v>
      </c>
      <c r="BL282" s="13" t="s">
        <v>139</v>
      </c>
      <c r="BM282" s="208" t="s">
        <v>1176</v>
      </c>
    </row>
    <row r="283" spans="1:65" s="2" customFormat="1" ht="44.25" customHeight="1">
      <c r="A283" s="30"/>
      <c r="B283" s="31"/>
      <c r="C283" s="196" t="s">
        <v>551</v>
      </c>
      <c r="D283" s="196" t="s">
        <v>141</v>
      </c>
      <c r="E283" s="197" t="s">
        <v>1177</v>
      </c>
      <c r="F283" s="198" t="s">
        <v>1178</v>
      </c>
      <c r="G283" s="199" t="s">
        <v>152</v>
      </c>
      <c r="H283" s="200">
        <v>1</v>
      </c>
      <c r="I283" s="201"/>
      <c r="J283" s="202">
        <f t="shared" si="40"/>
        <v>0</v>
      </c>
      <c r="K283" s="203"/>
      <c r="L283" s="35"/>
      <c r="M283" s="204" t="s">
        <v>1</v>
      </c>
      <c r="N283" s="205" t="s">
        <v>43</v>
      </c>
      <c r="O283" s="67"/>
      <c r="P283" s="206">
        <f t="shared" si="41"/>
        <v>0</v>
      </c>
      <c r="Q283" s="206">
        <v>0</v>
      </c>
      <c r="R283" s="206">
        <f t="shared" si="42"/>
        <v>0</v>
      </c>
      <c r="S283" s="206">
        <v>0</v>
      </c>
      <c r="T283" s="206">
        <f t="shared" si="43"/>
        <v>0</v>
      </c>
      <c r="U283" s="207" t="s">
        <v>1</v>
      </c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208" t="s">
        <v>139</v>
      </c>
      <c r="AT283" s="208" t="s">
        <v>141</v>
      </c>
      <c r="AU283" s="208" t="s">
        <v>85</v>
      </c>
      <c r="AY283" s="13" t="s">
        <v>140</v>
      </c>
      <c r="BE283" s="209">
        <f t="shared" si="44"/>
        <v>0</v>
      </c>
      <c r="BF283" s="209">
        <f t="shared" si="45"/>
        <v>0</v>
      </c>
      <c r="BG283" s="209">
        <f t="shared" si="46"/>
        <v>0</v>
      </c>
      <c r="BH283" s="209">
        <f t="shared" si="47"/>
        <v>0</v>
      </c>
      <c r="BI283" s="209">
        <f t="shared" si="48"/>
        <v>0</v>
      </c>
      <c r="BJ283" s="13" t="s">
        <v>85</v>
      </c>
      <c r="BK283" s="209">
        <f t="shared" si="49"/>
        <v>0</v>
      </c>
      <c r="BL283" s="13" t="s">
        <v>139</v>
      </c>
      <c r="BM283" s="208" t="s">
        <v>1179</v>
      </c>
    </row>
    <row r="284" spans="1:65" s="2" customFormat="1" ht="44.25" customHeight="1">
      <c r="A284" s="30"/>
      <c r="B284" s="31"/>
      <c r="C284" s="196" t="s">
        <v>1180</v>
      </c>
      <c r="D284" s="196" t="s">
        <v>141</v>
      </c>
      <c r="E284" s="197" t="s">
        <v>1181</v>
      </c>
      <c r="F284" s="198" t="s">
        <v>1182</v>
      </c>
      <c r="G284" s="199" t="s">
        <v>152</v>
      </c>
      <c r="H284" s="200">
        <v>1</v>
      </c>
      <c r="I284" s="201"/>
      <c r="J284" s="202">
        <f t="shared" si="40"/>
        <v>0</v>
      </c>
      <c r="K284" s="203"/>
      <c r="L284" s="35"/>
      <c r="M284" s="204" t="s">
        <v>1</v>
      </c>
      <c r="N284" s="205" t="s">
        <v>43</v>
      </c>
      <c r="O284" s="67"/>
      <c r="P284" s="206">
        <f t="shared" si="41"/>
        <v>0</v>
      </c>
      <c r="Q284" s="206">
        <v>0</v>
      </c>
      <c r="R284" s="206">
        <f t="shared" si="42"/>
        <v>0</v>
      </c>
      <c r="S284" s="206">
        <v>0</v>
      </c>
      <c r="T284" s="206">
        <f t="shared" si="43"/>
        <v>0</v>
      </c>
      <c r="U284" s="207" t="s">
        <v>1</v>
      </c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208" t="s">
        <v>139</v>
      </c>
      <c r="AT284" s="208" t="s">
        <v>141</v>
      </c>
      <c r="AU284" s="208" t="s">
        <v>85</v>
      </c>
      <c r="AY284" s="13" t="s">
        <v>140</v>
      </c>
      <c r="BE284" s="209">
        <f t="shared" si="44"/>
        <v>0</v>
      </c>
      <c r="BF284" s="209">
        <f t="shared" si="45"/>
        <v>0</v>
      </c>
      <c r="BG284" s="209">
        <f t="shared" si="46"/>
        <v>0</v>
      </c>
      <c r="BH284" s="209">
        <f t="shared" si="47"/>
        <v>0</v>
      </c>
      <c r="BI284" s="209">
        <f t="shared" si="48"/>
        <v>0</v>
      </c>
      <c r="BJ284" s="13" t="s">
        <v>85</v>
      </c>
      <c r="BK284" s="209">
        <f t="shared" si="49"/>
        <v>0</v>
      </c>
      <c r="BL284" s="13" t="s">
        <v>139</v>
      </c>
      <c r="BM284" s="208" t="s">
        <v>1183</v>
      </c>
    </row>
    <row r="285" spans="1:65" s="2" customFormat="1" ht="44.25" customHeight="1">
      <c r="A285" s="30"/>
      <c r="B285" s="31"/>
      <c r="C285" s="196" t="s">
        <v>555</v>
      </c>
      <c r="D285" s="196" t="s">
        <v>141</v>
      </c>
      <c r="E285" s="197" t="s">
        <v>1184</v>
      </c>
      <c r="F285" s="198" t="s">
        <v>1185</v>
      </c>
      <c r="G285" s="199" t="s">
        <v>152</v>
      </c>
      <c r="H285" s="200">
        <v>2</v>
      </c>
      <c r="I285" s="201"/>
      <c r="J285" s="202">
        <f t="shared" si="40"/>
        <v>0</v>
      </c>
      <c r="K285" s="203"/>
      <c r="L285" s="35"/>
      <c r="M285" s="204" t="s">
        <v>1</v>
      </c>
      <c r="N285" s="205" t="s">
        <v>43</v>
      </c>
      <c r="O285" s="67"/>
      <c r="P285" s="206">
        <f t="shared" si="41"/>
        <v>0</v>
      </c>
      <c r="Q285" s="206">
        <v>0</v>
      </c>
      <c r="R285" s="206">
        <f t="shared" si="42"/>
        <v>0</v>
      </c>
      <c r="S285" s="206">
        <v>0</v>
      </c>
      <c r="T285" s="206">
        <f t="shared" si="43"/>
        <v>0</v>
      </c>
      <c r="U285" s="207" t="s">
        <v>1</v>
      </c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208" t="s">
        <v>139</v>
      </c>
      <c r="AT285" s="208" t="s">
        <v>141</v>
      </c>
      <c r="AU285" s="208" t="s">
        <v>85</v>
      </c>
      <c r="AY285" s="13" t="s">
        <v>140</v>
      </c>
      <c r="BE285" s="209">
        <f t="shared" si="44"/>
        <v>0</v>
      </c>
      <c r="BF285" s="209">
        <f t="shared" si="45"/>
        <v>0</v>
      </c>
      <c r="BG285" s="209">
        <f t="shared" si="46"/>
        <v>0</v>
      </c>
      <c r="BH285" s="209">
        <f t="shared" si="47"/>
        <v>0</v>
      </c>
      <c r="BI285" s="209">
        <f t="shared" si="48"/>
        <v>0</v>
      </c>
      <c r="BJ285" s="13" t="s">
        <v>85</v>
      </c>
      <c r="BK285" s="209">
        <f t="shared" si="49"/>
        <v>0</v>
      </c>
      <c r="BL285" s="13" t="s">
        <v>139</v>
      </c>
      <c r="BM285" s="208" t="s">
        <v>1186</v>
      </c>
    </row>
    <row r="286" spans="1:65" s="2" customFormat="1" ht="44.25" customHeight="1">
      <c r="A286" s="30"/>
      <c r="B286" s="31"/>
      <c r="C286" s="196" t="s">
        <v>1187</v>
      </c>
      <c r="D286" s="196" t="s">
        <v>141</v>
      </c>
      <c r="E286" s="197" t="s">
        <v>1188</v>
      </c>
      <c r="F286" s="198" t="s">
        <v>1189</v>
      </c>
      <c r="G286" s="199" t="s">
        <v>152</v>
      </c>
      <c r="H286" s="200">
        <v>1</v>
      </c>
      <c r="I286" s="201"/>
      <c r="J286" s="202">
        <f t="shared" si="40"/>
        <v>0</v>
      </c>
      <c r="K286" s="203"/>
      <c r="L286" s="35"/>
      <c r="M286" s="214" t="s">
        <v>1</v>
      </c>
      <c r="N286" s="215" t="s">
        <v>43</v>
      </c>
      <c r="O286" s="216"/>
      <c r="P286" s="217">
        <f t="shared" si="41"/>
        <v>0</v>
      </c>
      <c r="Q286" s="217">
        <v>0</v>
      </c>
      <c r="R286" s="217">
        <f t="shared" si="42"/>
        <v>0</v>
      </c>
      <c r="S286" s="217">
        <v>0</v>
      </c>
      <c r="T286" s="217">
        <f t="shared" si="43"/>
        <v>0</v>
      </c>
      <c r="U286" s="218" t="s">
        <v>1</v>
      </c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208" t="s">
        <v>139</v>
      </c>
      <c r="AT286" s="208" t="s">
        <v>141</v>
      </c>
      <c r="AU286" s="208" t="s">
        <v>85</v>
      </c>
      <c r="AY286" s="13" t="s">
        <v>140</v>
      </c>
      <c r="BE286" s="209">
        <f t="shared" si="44"/>
        <v>0</v>
      </c>
      <c r="BF286" s="209">
        <f t="shared" si="45"/>
        <v>0</v>
      </c>
      <c r="BG286" s="209">
        <f t="shared" si="46"/>
        <v>0</v>
      </c>
      <c r="BH286" s="209">
        <f t="shared" si="47"/>
        <v>0</v>
      </c>
      <c r="BI286" s="209">
        <f t="shared" si="48"/>
        <v>0</v>
      </c>
      <c r="BJ286" s="13" t="s">
        <v>85</v>
      </c>
      <c r="BK286" s="209">
        <f t="shared" si="49"/>
        <v>0</v>
      </c>
      <c r="BL286" s="13" t="s">
        <v>139</v>
      </c>
      <c r="BM286" s="208" t="s">
        <v>1190</v>
      </c>
    </row>
    <row r="287" spans="1:65" s="2" customFormat="1" ht="6.95" customHeight="1">
      <c r="A287" s="30"/>
      <c r="B287" s="50"/>
      <c r="C287" s="51"/>
      <c r="D287" s="51"/>
      <c r="E287" s="51"/>
      <c r="F287" s="51"/>
      <c r="G287" s="51"/>
      <c r="H287" s="51"/>
      <c r="I287" s="154"/>
      <c r="J287" s="51"/>
      <c r="K287" s="51"/>
      <c r="L287" s="35"/>
      <c r="M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</row>
  </sheetData>
  <sheetProtection algorithmName="SHA-512" hashValue="wOF7TbEXb48PrLBNjCDu397H1yaqQ1M5ETmoPPQ7IkJkNQYezIUfGBw7hyFSv3W97CwDK6SdkxH5F96yvvj/5Q==" saltValue="PU0eeqY2kXIlytz2/BbC40C5lvRRaGwOk8LmMfZaWAzcvs7PvCvmpfvdvF9rlpG4HSGwNkhiBUhuRBB/lsxjtQ==" spinCount="100000" sheet="1" objects="1" scenarios="1" formatColumns="0" formatRows="0" autoFilter="0"/>
  <autoFilter ref="C121:K286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1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3" t="s">
        <v>107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4"/>
      <c r="J3" s="113"/>
      <c r="K3" s="113"/>
      <c r="L3" s="16"/>
      <c r="AT3" s="13" t="s">
        <v>87</v>
      </c>
    </row>
    <row r="4" spans="1:46" s="1" customFormat="1" ht="24.95" customHeight="1">
      <c r="B4" s="16"/>
      <c r="D4" s="115" t="s">
        <v>110</v>
      </c>
      <c r="I4" s="111"/>
      <c r="L4" s="16"/>
      <c r="M4" s="116" t="s">
        <v>10</v>
      </c>
      <c r="AT4" s="13" t="s">
        <v>4</v>
      </c>
    </row>
    <row r="5" spans="1:46" s="1" customFormat="1" ht="6.95" customHeight="1">
      <c r="B5" s="16"/>
      <c r="I5" s="111"/>
      <c r="L5" s="16"/>
    </row>
    <row r="6" spans="1:46" s="1" customFormat="1" ht="12" customHeight="1">
      <c r="B6" s="16"/>
      <c r="D6" s="117" t="s">
        <v>16</v>
      </c>
      <c r="I6" s="111"/>
      <c r="L6" s="16"/>
    </row>
    <row r="7" spans="1:46" s="1" customFormat="1" ht="16.5" customHeight="1">
      <c r="B7" s="16"/>
      <c r="E7" s="264" t="str">
        <f>'Rekapitulace zakázky'!K6</f>
        <v>Pravidelná kontrola a čištění spalinových cest v obvodu OŘ Praha</v>
      </c>
      <c r="F7" s="265"/>
      <c r="G7" s="265"/>
      <c r="H7" s="265"/>
      <c r="I7" s="111"/>
      <c r="L7" s="16"/>
    </row>
    <row r="8" spans="1:46" s="1" customFormat="1" ht="12" customHeight="1">
      <c r="B8" s="16"/>
      <c r="D8" s="117" t="s">
        <v>111</v>
      </c>
      <c r="I8" s="111"/>
      <c r="L8" s="16"/>
    </row>
    <row r="9" spans="1:46" s="2" customFormat="1" ht="16.5" customHeight="1">
      <c r="A9" s="30"/>
      <c r="B9" s="35"/>
      <c r="C9" s="30"/>
      <c r="D9" s="30"/>
      <c r="E9" s="264" t="s">
        <v>1191</v>
      </c>
      <c r="F9" s="266"/>
      <c r="G9" s="266"/>
      <c r="H9" s="266"/>
      <c r="I9" s="118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7" t="s">
        <v>113</v>
      </c>
      <c r="E10" s="30"/>
      <c r="F10" s="30"/>
      <c r="G10" s="30"/>
      <c r="H10" s="30"/>
      <c r="I10" s="118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67" t="s">
        <v>1192</v>
      </c>
      <c r="F11" s="266"/>
      <c r="G11" s="266"/>
      <c r="H11" s="266"/>
      <c r="I11" s="118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18"/>
      <c r="J12" s="30"/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7" t="s">
        <v>18</v>
      </c>
      <c r="E13" s="30"/>
      <c r="F13" s="106" t="s">
        <v>1</v>
      </c>
      <c r="G13" s="30"/>
      <c r="H13" s="30"/>
      <c r="I13" s="119" t="s">
        <v>19</v>
      </c>
      <c r="J13" s="106" t="s">
        <v>1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7" t="s">
        <v>20</v>
      </c>
      <c r="E14" s="30"/>
      <c r="F14" s="106" t="s">
        <v>1193</v>
      </c>
      <c r="G14" s="30"/>
      <c r="H14" s="30"/>
      <c r="I14" s="119" t="s">
        <v>22</v>
      </c>
      <c r="J14" s="120" t="str">
        <f>'Rekapitulace zakázky'!AN8</f>
        <v>13. 7. 2020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18"/>
      <c r="J15" s="30"/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7" t="s">
        <v>24</v>
      </c>
      <c r="E16" s="30"/>
      <c r="F16" s="30"/>
      <c r="G16" s="30"/>
      <c r="H16" s="30"/>
      <c r="I16" s="119" t="s">
        <v>25</v>
      </c>
      <c r="J16" s="106" t="str">
        <f>IF('Rekapitulace zakázky'!AN10="","",'Rekapitulace zakázky'!AN10)</f>
        <v>70994234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6" t="str">
        <f>IF('Rekapitulace zakázky'!E11="","",'Rekapitulace zakázky'!E11)</f>
        <v>Správa železnic, státní organizace</v>
      </c>
      <c r="F17" s="30"/>
      <c r="G17" s="30"/>
      <c r="H17" s="30"/>
      <c r="I17" s="119" t="s">
        <v>28</v>
      </c>
      <c r="J17" s="106" t="str">
        <f>IF('Rekapitulace zakázky'!AN11="","",'Rekapitulace zakázky'!AN11)</f>
        <v>CZ70994234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18"/>
      <c r="J18" s="30"/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7" t="s">
        <v>30</v>
      </c>
      <c r="E19" s="30"/>
      <c r="F19" s="30"/>
      <c r="G19" s="30"/>
      <c r="H19" s="30"/>
      <c r="I19" s="119" t="s">
        <v>25</v>
      </c>
      <c r="J19" s="26" t="str">
        <f>'Rekapitulace zakázky'!AN13</f>
        <v>Vyplň údaj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68" t="str">
        <f>'Rekapitulace zakázky'!E14</f>
        <v>Vyplň údaj</v>
      </c>
      <c r="F20" s="269"/>
      <c r="G20" s="269"/>
      <c r="H20" s="269"/>
      <c r="I20" s="119" t="s">
        <v>28</v>
      </c>
      <c r="J20" s="26" t="str">
        <f>'Rekapitulace zakázky'!AN14</f>
        <v>Vyplň údaj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18"/>
      <c r="J21" s="30"/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7" t="s">
        <v>32</v>
      </c>
      <c r="E22" s="30"/>
      <c r="F22" s="30"/>
      <c r="G22" s="30"/>
      <c r="H22" s="30"/>
      <c r="I22" s="119" t="s">
        <v>25</v>
      </c>
      <c r="J22" s="106" t="str">
        <f>IF('Rekapitulace zakázky'!AN16="","",'Rekapitulace zakázky'!AN16)</f>
        <v/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6" t="str">
        <f>IF('Rekapitulace zakázky'!E17="","",'Rekapitulace zakázky'!E17)</f>
        <v xml:space="preserve"> </v>
      </c>
      <c r="F23" s="30"/>
      <c r="G23" s="30"/>
      <c r="H23" s="30"/>
      <c r="I23" s="119" t="s">
        <v>28</v>
      </c>
      <c r="J23" s="106" t="str">
        <f>IF('Rekapitulace zakázky'!AN17="","",'Rekapitulace zakázky'!AN17)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18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7" t="s">
        <v>35</v>
      </c>
      <c r="E25" s="30"/>
      <c r="F25" s="30"/>
      <c r="G25" s="30"/>
      <c r="H25" s="30"/>
      <c r="I25" s="119" t="s">
        <v>25</v>
      </c>
      <c r="J25" s="106" t="str">
        <f>IF('Rekapitulace zakázky'!AN19="","",'Rekapitulace zakázky'!AN19)</f>
        <v/>
      </c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6" t="str">
        <f>IF('Rekapitulace zakázky'!E20="","",'Rekapitulace zakázky'!E20)</f>
        <v>L. Ulrich, DiS</v>
      </c>
      <c r="F26" s="30"/>
      <c r="G26" s="30"/>
      <c r="H26" s="30"/>
      <c r="I26" s="119" t="s">
        <v>28</v>
      </c>
      <c r="J26" s="106" t="str">
        <f>IF('Rekapitulace zakázky'!AN20="","",'Rekapitulace zakázky'!AN20)</f>
        <v/>
      </c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18"/>
      <c r="J27" s="30"/>
      <c r="K27" s="30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7" t="s">
        <v>37</v>
      </c>
      <c r="E28" s="30"/>
      <c r="F28" s="30"/>
      <c r="G28" s="30"/>
      <c r="H28" s="30"/>
      <c r="I28" s="118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1"/>
      <c r="B29" s="122"/>
      <c r="C29" s="121"/>
      <c r="D29" s="121"/>
      <c r="E29" s="270" t="s">
        <v>1</v>
      </c>
      <c r="F29" s="270"/>
      <c r="G29" s="270"/>
      <c r="H29" s="27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18"/>
      <c r="J30" s="30"/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5"/>
      <c r="E31" s="125"/>
      <c r="F31" s="125"/>
      <c r="G31" s="125"/>
      <c r="H31" s="125"/>
      <c r="I31" s="126"/>
      <c r="J31" s="125"/>
      <c r="K31" s="125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7" t="s">
        <v>38</v>
      </c>
      <c r="E32" s="30"/>
      <c r="F32" s="30"/>
      <c r="G32" s="30"/>
      <c r="H32" s="30"/>
      <c r="I32" s="118"/>
      <c r="J32" s="128">
        <f>ROUND(J122,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5"/>
      <c r="E33" s="125"/>
      <c r="F33" s="125"/>
      <c r="G33" s="125"/>
      <c r="H33" s="125"/>
      <c r="I33" s="126"/>
      <c r="J33" s="125"/>
      <c r="K33" s="125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9" t="s">
        <v>40</v>
      </c>
      <c r="G34" s="30"/>
      <c r="H34" s="30"/>
      <c r="I34" s="130" t="s">
        <v>39</v>
      </c>
      <c r="J34" s="129" t="s">
        <v>41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31" t="s">
        <v>42</v>
      </c>
      <c r="E35" s="117" t="s">
        <v>43</v>
      </c>
      <c r="F35" s="132">
        <f>ROUND((SUM(BE122:BE147)),  2)</f>
        <v>0</v>
      </c>
      <c r="G35" s="30"/>
      <c r="H35" s="30"/>
      <c r="I35" s="133">
        <v>0.21</v>
      </c>
      <c r="J35" s="132">
        <f>ROUND(((SUM(BE122:BE147))*I35),  2)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7" t="s">
        <v>44</v>
      </c>
      <c r="F36" s="132">
        <f>ROUND((SUM(BF122:BF147)),  2)</f>
        <v>0</v>
      </c>
      <c r="G36" s="30"/>
      <c r="H36" s="30"/>
      <c r="I36" s="133">
        <v>0.15</v>
      </c>
      <c r="J36" s="132">
        <f>ROUND(((SUM(BF122:BF147))*I36),  2)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7" t="s">
        <v>45</v>
      </c>
      <c r="F37" s="132">
        <f>ROUND((SUM(BG122:BG147)),  2)</f>
        <v>0</v>
      </c>
      <c r="G37" s="30"/>
      <c r="H37" s="30"/>
      <c r="I37" s="133">
        <v>0.21</v>
      </c>
      <c r="J37" s="132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7" t="s">
        <v>46</v>
      </c>
      <c r="F38" s="132">
        <f>ROUND((SUM(BH122:BH147)),  2)</f>
        <v>0</v>
      </c>
      <c r="G38" s="30"/>
      <c r="H38" s="30"/>
      <c r="I38" s="133">
        <v>0.15</v>
      </c>
      <c r="J38" s="132">
        <f>0</f>
        <v>0</v>
      </c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7" t="s">
        <v>47</v>
      </c>
      <c r="F39" s="132">
        <f>ROUND((SUM(BI122:BI147)),  2)</f>
        <v>0</v>
      </c>
      <c r="G39" s="30"/>
      <c r="H39" s="30"/>
      <c r="I39" s="133">
        <v>0</v>
      </c>
      <c r="J39" s="132">
        <f>0</f>
        <v>0</v>
      </c>
      <c r="K39" s="30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8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34"/>
      <c r="D41" s="135" t="s">
        <v>48</v>
      </c>
      <c r="E41" s="136"/>
      <c r="F41" s="136"/>
      <c r="G41" s="137" t="s">
        <v>49</v>
      </c>
      <c r="H41" s="138" t="s">
        <v>50</v>
      </c>
      <c r="I41" s="139"/>
      <c r="J41" s="140">
        <f>SUM(J32:J39)</f>
        <v>0</v>
      </c>
      <c r="K41" s="141"/>
      <c r="L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8"/>
      <c r="J42" s="30"/>
      <c r="K42" s="30"/>
      <c r="L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I43" s="111"/>
      <c r="L43" s="16"/>
    </row>
    <row r="44" spans="1:31" s="1" customFormat="1" ht="14.45" customHeight="1">
      <c r="B44" s="16"/>
      <c r="I44" s="111"/>
      <c r="L44" s="16"/>
    </row>
    <row r="45" spans="1:31" s="1" customFormat="1" ht="14.45" customHeight="1">
      <c r="B45" s="16"/>
      <c r="I45" s="111"/>
      <c r="L45" s="16"/>
    </row>
    <row r="46" spans="1:31" s="1" customFormat="1" ht="14.45" customHeight="1">
      <c r="B46" s="16"/>
      <c r="I46" s="111"/>
      <c r="L46" s="16"/>
    </row>
    <row r="47" spans="1:31" s="1" customFormat="1" ht="14.45" customHeight="1">
      <c r="B47" s="16"/>
      <c r="I47" s="111"/>
      <c r="L47" s="16"/>
    </row>
    <row r="48" spans="1:31" s="1" customFormat="1" ht="14.45" customHeight="1">
      <c r="B48" s="16"/>
      <c r="I48" s="111"/>
      <c r="L48" s="16"/>
    </row>
    <row r="49" spans="1:31" s="1" customFormat="1" ht="14.45" customHeight="1">
      <c r="B49" s="16"/>
      <c r="I49" s="111"/>
      <c r="L49" s="16"/>
    </row>
    <row r="50" spans="1:31" s="2" customFormat="1" ht="14.45" customHeight="1">
      <c r="B50" s="47"/>
      <c r="D50" s="142" t="s">
        <v>51</v>
      </c>
      <c r="E50" s="143"/>
      <c r="F50" s="143"/>
      <c r="G50" s="142" t="s">
        <v>52</v>
      </c>
      <c r="H50" s="143"/>
      <c r="I50" s="144"/>
      <c r="J50" s="143"/>
      <c r="K50" s="143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45" t="s">
        <v>53</v>
      </c>
      <c r="E61" s="146"/>
      <c r="F61" s="147" t="s">
        <v>54</v>
      </c>
      <c r="G61" s="145" t="s">
        <v>53</v>
      </c>
      <c r="H61" s="146"/>
      <c r="I61" s="148"/>
      <c r="J61" s="149" t="s">
        <v>54</v>
      </c>
      <c r="K61" s="14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42" t="s">
        <v>55</v>
      </c>
      <c r="E65" s="150"/>
      <c r="F65" s="150"/>
      <c r="G65" s="142" t="s">
        <v>56</v>
      </c>
      <c r="H65" s="150"/>
      <c r="I65" s="151"/>
      <c r="J65" s="150"/>
      <c r="K65" s="15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45" t="s">
        <v>53</v>
      </c>
      <c r="E76" s="146"/>
      <c r="F76" s="147" t="s">
        <v>54</v>
      </c>
      <c r="G76" s="145" t="s">
        <v>53</v>
      </c>
      <c r="H76" s="146"/>
      <c r="I76" s="148"/>
      <c r="J76" s="149" t="s">
        <v>54</v>
      </c>
      <c r="K76" s="14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2"/>
      <c r="C77" s="153"/>
      <c r="D77" s="153"/>
      <c r="E77" s="153"/>
      <c r="F77" s="153"/>
      <c r="G77" s="153"/>
      <c r="H77" s="153"/>
      <c r="I77" s="154"/>
      <c r="J77" s="153"/>
      <c r="K77" s="153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5"/>
      <c r="C81" s="156"/>
      <c r="D81" s="156"/>
      <c r="E81" s="156"/>
      <c r="F81" s="156"/>
      <c r="G81" s="156"/>
      <c r="H81" s="156"/>
      <c r="I81" s="157"/>
      <c r="J81" s="156"/>
      <c r="K81" s="156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116</v>
      </c>
      <c r="D82" s="32"/>
      <c r="E82" s="32"/>
      <c r="F82" s="32"/>
      <c r="G82" s="32"/>
      <c r="H82" s="32"/>
      <c r="I82" s="118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8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118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71" t="str">
        <f>E7</f>
        <v>Pravidelná kontrola a čištění spalinových cest v obvodu OŘ Praha</v>
      </c>
      <c r="F85" s="272"/>
      <c r="G85" s="272"/>
      <c r="H85" s="272"/>
      <c r="I85" s="118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7"/>
      <c r="C86" s="25" t="s">
        <v>111</v>
      </c>
      <c r="D86" s="18"/>
      <c r="E86" s="18"/>
      <c r="F86" s="18"/>
      <c r="G86" s="18"/>
      <c r="H86" s="18"/>
      <c r="I86" s="111"/>
      <c r="J86" s="18"/>
      <c r="K86" s="18"/>
      <c r="L86" s="16"/>
    </row>
    <row r="87" spans="1:31" s="2" customFormat="1" ht="16.5" customHeight="1">
      <c r="A87" s="30"/>
      <c r="B87" s="31"/>
      <c r="C87" s="32"/>
      <c r="D87" s="32"/>
      <c r="E87" s="271" t="s">
        <v>1191</v>
      </c>
      <c r="F87" s="273"/>
      <c r="G87" s="273"/>
      <c r="H87" s="273"/>
      <c r="I87" s="118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113</v>
      </c>
      <c r="D88" s="32"/>
      <c r="E88" s="32"/>
      <c r="F88" s="32"/>
      <c r="G88" s="32"/>
      <c r="H88" s="32"/>
      <c r="I88" s="118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19" t="str">
        <f>E11</f>
        <v>003.1 - Provozní budovy</v>
      </c>
      <c r="F89" s="273"/>
      <c r="G89" s="273"/>
      <c r="H89" s="273"/>
      <c r="I89" s="118"/>
      <c r="J89" s="32"/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8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2"/>
      <c r="E91" s="32"/>
      <c r="F91" s="23" t="str">
        <f>F14</f>
        <v>Obvod provoz III - Praha</v>
      </c>
      <c r="G91" s="32"/>
      <c r="H91" s="32"/>
      <c r="I91" s="119" t="s">
        <v>22</v>
      </c>
      <c r="J91" s="62" t="str">
        <f>IF(J14="","",J14)</f>
        <v>13. 7. 2020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18"/>
      <c r="J92" s="32"/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24</v>
      </c>
      <c r="D93" s="32"/>
      <c r="E93" s="32"/>
      <c r="F93" s="23" t="str">
        <f>E17</f>
        <v>Správa železnic, státní organizace</v>
      </c>
      <c r="G93" s="32"/>
      <c r="H93" s="32"/>
      <c r="I93" s="119" t="s">
        <v>32</v>
      </c>
      <c r="J93" s="28" t="str">
        <f>E23</f>
        <v xml:space="preserve"> </v>
      </c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30</v>
      </c>
      <c r="D94" s="32"/>
      <c r="E94" s="32"/>
      <c r="F94" s="23" t="str">
        <f>IF(E20="","",E20)</f>
        <v>Vyplň údaj</v>
      </c>
      <c r="G94" s="32"/>
      <c r="H94" s="32"/>
      <c r="I94" s="119" t="s">
        <v>35</v>
      </c>
      <c r="J94" s="28" t="str">
        <f>E26</f>
        <v>L. Ulrich, DiS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8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58" t="s">
        <v>117</v>
      </c>
      <c r="D96" s="159"/>
      <c r="E96" s="159"/>
      <c r="F96" s="159"/>
      <c r="G96" s="159"/>
      <c r="H96" s="159"/>
      <c r="I96" s="160"/>
      <c r="J96" s="161" t="s">
        <v>118</v>
      </c>
      <c r="K96" s="159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18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2" t="s">
        <v>119</v>
      </c>
      <c r="D98" s="32"/>
      <c r="E98" s="32"/>
      <c r="F98" s="32"/>
      <c r="G98" s="32"/>
      <c r="H98" s="32"/>
      <c r="I98" s="118"/>
      <c r="J98" s="80">
        <f>J122</f>
        <v>0</v>
      </c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120</v>
      </c>
    </row>
    <row r="99" spans="1:47" s="9" customFormat="1" ht="24.95" customHeight="1">
      <c r="B99" s="163"/>
      <c r="C99" s="164"/>
      <c r="D99" s="165" t="s">
        <v>121</v>
      </c>
      <c r="E99" s="166"/>
      <c r="F99" s="166"/>
      <c r="G99" s="166"/>
      <c r="H99" s="166"/>
      <c r="I99" s="167"/>
      <c r="J99" s="168">
        <f>J123</f>
        <v>0</v>
      </c>
      <c r="K99" s="164"/>
      <c r="L99" s="169"/>
    </row>
    <row r="100" spans="1:47" s="9" customFormat="1" ht="24.95" customHeight="1">
      <c r="B100" s="163"/>
      <c r="C100" s="164"/>
      <c r="D100" s="165" t="s">
        <v>122</v>
      </c>
      <c r="E100" s="166"/>
      <c r="F100" s="166"/>
      <c r="G100" s="166"/>
      <c r="H100" s="166"/>
      <c r="I100" s="167"/>
      <c r="J100" s="168">
        <f>J126</f>
        <v>0</v>
      </c>
      <c r="K100" s="164"/>
      <c r="L100" s="169"/>
    </row>
    <row r="101" spans="1:47" s="2" customFormat="1" ht="21.75" customHeight="1">
      <c r="A101" s="30"/>
      <c r="B101" s="31"/>
      <c r="C101" s="32"/>
      <c r="D101" s="32"/>
      <c r="E101" s="32"/>
      <c r="F101" s="32"/>
      <c r="G101" s="32"/>
      <c r="H101" s="32"/>
      <c r="I101" s="118"/>
      <c r="J101" s="32"/>
      <c r="K101" s="32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47" s="2" customFormat="1" ht="6.95" customHeight="1">
      <c r="A102" s="30"/>
      <c r="B102" s="50"/>
      <c r="C102" s="51"/>
      <c r="D102" s="51"/>
      <c r="E102" s="51"/>
      <c r="F102" s="51"/>
      <c r="G102" s="51"/>
      <c r="H102" s="51"/>
      <c r="I102" s="154"/>
      <c r="J102" s="51"/>
      <c r="K102" s="51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47" s="2" customFormat="1" ht="6.95" customHeight="1">
      <c r="A106" s="30"/>
      <c r="B106" s="52"/>
      <c r="C106" s="53"/>
      <c r="D106" s="53"/>
      <c r="E106" s="53"/>
      <c r="F106" s="53"/>
      <c r="G106" s="53"/>
      <c r="H106" s="53"/>
      <c r="I106" s="157"/>
      <c r="J106" s="53"/>
      <c r="K106" s="53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24.95" customHeight="1">
      <c r="A107" s="30"/>
      <c r="B107" s="31"/>
      <c r="C107" s="19" t="s">
        <v>123</v>
      </c>
      <c r="D107" s="32"/>
      <c r="E107" s="32"/>
      <c r="F107" s="32"/>
      <c r="G107" s="32"/>
      <c r="H107" s="32"/>
      <c r="I107" s="118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118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2" customHeight="1">
      <c r="A109" s="30"/>
      <c r="B109" s="31"/>
      <c r="C109" s="25" t="s">
        <v>16</v>
      </c>
      <c r="D109" s="32"/>
      <c r="E109" s="32"/>
      <c r="F109" s="32"/>
      <c r="G109" s="32"/>
      <c r="H109" s="32"/>
      <c r="I109" s="118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6.5" customHeight="1">
      <c r="A110" s="30"/>
      <c r="B110" s="31"/>
      <c r="C110" s="32"/>
      <c r="D110" s="32"/>
      <c r="E110" s="271" t="str">
        <f>E7</f>
        <v>Pravidelná kontrola a čištění spalinových cest v obvodu OŘ Praha</v>
      </c>
      <c r="F110" s="272"/>
      <c r="G110" s="272"/>
      <c r="H110" s="272"/>
      <c r="I110" s="118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12" customHeight="1">
      <c r="B111" s="17"/>
      <c r="C111" s="25" t="s">
        <v>111</v>
      </c>
      <c r="D111" s="18"/>
      <c r="E111" s="18"/>
      <c r="F111" s="18"/>
      <c r="G111" s="18"/>
      <c r="H111" s="18"/>
      <c r="I111" s="111"/>
      <c r="J111" s="18"/>
      <c r="K111" s="18"/>
      <c r="L111" s="16"/>
    </row>
    <row r="112" spans="1:47" s="2" customFormat="1" ht="16.5" customHeight="1">
      <c r="A112" s="30"/>
      <c r="B112" s="31"/>
      <c r="C112" s="32"/>
      <c r="D112" s="32"/>
      <c r="E112" s="271" t="s">
        <v>1191</v>
      </c>
      <c r="F112" s="273"/>
      <c r="G112" s="273"/>
      <c r="H112" s="273"/>
      <c r="I112" s="118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113</v>
      </c>
      <c r="D113" s="32"/>
      <c r="E113" s="32"/>
      <c r="F113" s="32"/>
      <c r="G113" s="32"/>
      <c r="H113" s="32"/>
      <c r="I113" s="118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2"/>
      <c r="D114" s="32"/>
      <c r="E114" s="219" t="str">
        <f>E11</f>
        <v>003.1 - Provozní budovy</v>
      </c>
      <c r="F114" s="273"/>
      <c r="G114" s="273"/>
      <c r="H114" s="273"/>
      <c r="I114" s="118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118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20</v>
      </c>
      <c r="D116" s="32"/>
      <c r="E116" s="32"/>
      <c r="F116" s="23" t="str">
        <f>F14</f>
        <v>Obvod provoz III - Praha</v>
      </c>
      <c r="G116" s="32"/>
      <c r="H116" s="32"/>
      <c r="I116" s="119" t="s">
        <v>22</v>
      </c>
      <c r="J116" s="62" t="str">
        <f>IF(J14="","",J14)</f>
        <v>13. 7. 2020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118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24</v>
      </c>
      <c r="D118" s="32"/>
      <c r="E118" s="32"/>
      <c r="F118" s="23" t="str">
        <f>E17</f>
        <v>Správa železnic, státní organizace</v>
      </c>
      <c r="G118" s="32"/>
      <c r="H118" s="32"/>
      <c r="I118" s="119" t="s">
        <v>32</v>
      </c>
      <c r="J118" s="28" t="str">
        <f>E23</f>
        <v xml:space="preserve"> 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30</v>
      </c>
      <c r="D119" s="32"/>
      <c r="E119" s="32"/>
      <c r="F119" s="23" t="str">
        <f>IF(E20="","",E20)</f>
        <v>Vyplň údaj</v>
      </c>
      <c r="G119" s="32"/>
      <c r="H119" s="32"/>
      <c r="I119" s="119" t="s">
        <v>35</v>
      </c>
      <c r="J119" s="28" t="str">
        <f>E26</f>
        <v>L. Ulrich, DiS</v>
      </c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2"/>
      <c r="D120" s="32"/>
      <c r="E120" s="32"/>
      <c r="F120" s="32"/>
      <c r="G120" s="32"/>
      <c r="H120" s="32"/>
      <c r="I120" s="118"/>
      <c r="J120" s="32"/>
      <c r="K120" s="32"/>
      <c r="L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0" customFormat="1" ht="29.25" customHeight="1">
      <c r="A121" s="170"/>
      <c r="B121" s="171"/>
      <c r="C121" s="172" t="s">
        <v>124</v>
      </c>
      <c r="D121" s="173" t="s">
        <v>63</v>
      </c>
      <c r="E121" s="173" t="s">
        <v>59</v>
      </c>
      <c r="F121" s="173" t="s">
        <v>60</v>
      </c>
      <c r="G121" s="173" t="s">
        <v>125</v>
      </c>
      <c r="H121" s="173" t="s">
        <v>126</v>
      </c>
      <c r="I121" s="174" t="s">
        <v>127</v>
      </c>
      <c r="J121" s="175" t="s">
        <v>118</v>
      </c>
      <c r="K121" s="176" t="s">
        <v>128</v>
      </c>
      <c r="L121" s="177"/>
      <c r="M121" s="71" t="s">
        <v>1</v>
      </c>
      <c r="N121" s="72" t="s">
        <v>42</v>
      </c>
      <c r="O121" s="72" t="s">
        <v>129</v>
      </c>
      <c r="P121" s="72" t="s">
        <v>130</v>
      </c>
      <c r="Q121" s="72" t="s">
        <v>131</v>
      </c>
      <c r="R121" s="72" t="s">
        <v>132</v>
      </c>
      <c r="S121" s="72" t="s">
        <v>133</v>
      </c>
      <c r="T121" s="72" t="s">
        <v>134</v>
      </c>
      <c r="U121" s="73" t="s">
        <v>135</v>
      </c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</row>
    <row r="122" spans="1:65" s="2" customFormat="1" ht="22.9" customHeight="1">
      <c r="A122" s="30"/>
      <c r="B122" s="31"/>
      <c r="C122" s="78" t="s">
        <v>136</v>
      </c>
      <c r="D122" s="32"/>
      <c r="E122" s="32"/>
      <c r="F122" s="32"/>
      <c r="G122" s="32"/>
      <c r="H122" s="32"/>
      <c r="I122" s="118"/>
      <c r="J122" s="178">
        <f>BK122</f>
        <v>0</v>
      </c>
      <c r="K122" s="32"/>
      <c r="L122" s="35"/>
      <c r="M122" s="74"/>
      <c r="N122" s="179"/>
      <c r="O122" s="75"/>
      <c r="P122" s="180">
        <f>P123+P126</f>
        <v>0</v>
      </c>
      <c r="Q122" s="75"/>
      <c r="R122" s="180">
        <f>R123+R126</f>
        <v>0</v>
      </c>
      <c r="S122" s="75"/>
      <c r="T122" s="180">
        <f>T123+T126</f>
        <v>0</v>
      </c>
      <c r="U122" s="76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77</v>
      </c>
      <c r="AU122" s="13" t="s">
        <v>120</v>
      </c>
      <c r="BK122" s="181">
        <f>BK123+BK126</f>
        <v>0</v>
      </c>
    </row>
    <row r="123" spans="1:65" s="11" customFormat="1" ht="25.9" customHeight="1">
      <c r="B123" s="182"/>
      <c r="C123" s="183"/>
      <c r="D123" s="184" t="s">
        <v>77</v>
      </c>
      <c r="E123" s="185" t="s">
        <v>137</v>
      </c>
      <c r="F123" s="185" t="s">
        <v>138</v>
      </c>
      <c r="G123" s="183"/>
      <c r="H123" s="183"/>
      <c r="I123" s="186"/>
      <c r="J123" s="187">
        <f>BK123</f>
        <v>0</v>
      </c>
      <c r="K123" s="183"/>
      <c r="L123" s="188"/>
      <c r="M123" s="189"/>
      <c r="N123" s="190"/>
      <c r="O123" s="190"/>
      <c r="P123" s="191">
        <f>SUM(P124:P125)</f>
        <v>0</v>
      </c>
      <c r="Q123" s="190"/>
      <c r="R123" s="191">
        <f>SUM(R124:R125)</f>
        <v>0</v>
      </c>
      <c r="S123" s="190"/>
      <c r="T123" s="191">
        <f>SUM(T124:T125)</f>
        <v>0</v>
      </c>
      <c r="U123" s="192"/>
      <c r="AR123" s="193" t="s">
        <v>139</v>
      </c>
      <c r="AT123" s="194" t="s">
        <v>77</v>
      </c>
      <c r="AU123" s="194" t="s">
        <v>78</v>
      </c>
      <c r="AY123" s="193" t="s">
        <v>140</v>
      </c>
      <c r="BK123" s="195">
        <f>SUM(BK124:BK125)</f>
        <v>0</v>
      </c>
    </row>
    <row r="124" spans="1:65" s="2" customFormat="1" ht="16.5" customHeight="1">
      <c r="A124" s="30"/>
      <c r="B124" s="31"/>
      <c r="C124" s="196" t="s">
        <v>85</v>
      </c>
      <c r="D124" s="196" t="s">
        <v>141</v>
      </c>
      <c r="E124" s="197" t="s">
        <v>142</v>
      </c>
      <c r="F124" s="198" t="s">
        <v>138</v>
      </c>
      <c r="G124" s="199" t="s">
        <v>1</v>
      </c>
      <c r="H124" s="200">
        <v>0</v>
      </c>
      <c r="I124" s="201"/>
      <c r="J124" s="202">
        <f>ROUND(I124*H124,2)</f>
        <v>0</v>
      </c>
      <c r="K124" s="203"/>
      <c r="L124" s="35"/>
      <c r="M124" s="204" t="s">
        <v>1</v>
      </c>
      <c r="N124" s="205" t="s">
        <v>43</v>
      </c>
      <c r="O124" s="67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6">
        <f>S124*H124</f>
        <v>0</v>
      </c>
      <c r="U124" s="207" t="s">
        <v>1</v>
      </c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208" t="s">
        <v>143</v>
      </c>
      <c r="AT124" s="208" t="s">
        <v>141</v>
      </c>
      <c r="AU124" s="208" t="s">
        <v>85</v>
      </c>
      <c r="AY124" s="13" t="s">
        <v>140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3" t="s">
        <v>85</v>
      </c>
      <c r="BK124" s="209">
        <f>ROUND(I124*H124,2)</f>
        <v>0</v>
      </c>
      <c r="BL124" s="13" t="s">
        <v>143</v>
      </c>
      <c r="BM124" s="208" t="s">
        <v>1194</v>
      </c>
    </row>
    <row r="125" spans="1:65" s="2" customFormat="1" ht="136.5">
      <c r="A125" s="30"/>
      <c r="B125" s="31"/>
      <c r="C125" s="32"/>
      <c r="D125" s="210" t="s">
        <v>145</v>
      </c>
      <c r="E125" s="32"/>
      <c r="F125" s="211" t="s">
        <v>146</v>
      </c>
      <c r="G125" s="32"/>
      <c r="H125" s="32"/>
      <c r="I125" s="118"/>
      <c r="J125" s="32"/>
      <c r="K125" s="32"/>
      <c r="L125" s="35"/>
      <c r="M125" s="212"/>
      <c r="N125" s="213"/>
      <c r="O125" s="67"/>
      <c r="P125" s="67"/>
      <c r="Q125" s="67"/>
      <c r="R125" s="67"/>
      <c r="S125" s="67"/>
      <c r="T125" s="67"/>
      <c r="U125" s="68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145</v>
      </c>
      <c r="AU125" s="13" t="s">
        <v>85</v>
      </c>
    </row>
    <row r="126" spans="1:65" s="11" customFormat="1" ht="25.9" customHeight="1">
      <c r="B126" s="182"/>
      <c r="C126" s="183"/>
      <c r="D126" s="184" t="s">
        <v>77</v>
      </c>
      <c r="E126" s="185" t="s">
        <v>147</v>
      </c>
      <c r="F126" s="185" t="s">
        <v>148</v>
      </c>
      <c r="G126" s="183"/>
      <c r="H126" s="183"/>
      <c r="I126" s="186"/>
      <c r="J126" s="187">
        <f>BK126</f>
        <v>0</v>
      </c>
      <c r="K126" s="183"/>
      <c r="L126" s="188"/>
      <c r="M126" s="189"/>
      <c r="N126" s="190"/>
      <c r="O126" s="190"/>
      <c r="P126" s="191">
        <f>SUM(P127:P147)</f>
        <v>0</v>
      </c>
      <c r="Q126" s="190"/>
      <c r="R126" s="191">
        <f>SUM(R127:R147)</f>
        <v>0</v>
      </c>
      <c r="S126" s="190"/>
      <c r="T126" s="191">
        <f>SUM(T127:T147)</f>
        <v>0</v>
      </c>
      <c r="U126" s="192"/>
      <c r="AR126" s="193" t="s">
        <v>149</v>
      </c>
      <c r="AT126" s="194" t="s">
        <v>77</v>
      </c>
      <c r="AU126" s="194" t="s">
        <v>78</v>
      </c>
      <c r="AY126" s="193" t="s">
        <v>140</v>
      </c>
      <c r="BK126" s="195">
        <f>SUM(BK127:BK147)</f>
        <v>0</v>
      </c>
    </row>
    <row r="127" spans="1:65" s="2" customFormat="1" ht="44.25" customHeight="1">
      <c r="A127" s="30"/>
      <c r="B127" s="31"/>
      <c r="C127" s="196" t="s">
        <v>87</v>
      </c>
      <c r="D127" s="196" t="s">
        <v>141</v>
      </c>
      <c r="E127" s="197" t="s">
        <v>1195</v>
      </c>
      <c r="F127" s="198" t="s">
        <v>1196</v>
      </c>
      <c r="G127" s="199" t="s">
        <v>152</v>
      </c>
      <c r="H127" s="200">
        <v>1</v>
      </c>
      <c r="I127" s="201"/>
      <c r="J127" s="202">
        <f t="shared" ref="J127:J147" si="0">ROUND(I127*H127,2)</f>
        <v>0</v>
      </c>
      <c r="K127" s="203"/>
      <c r="L127" s="35"/>
      <c r="M127" s="204" t="s">
        <v>1</v>
      </c>
      <c r="N127" s="205" t="s">
        <v>43</v>
      </c>
      <c r="O127" s="67"/>
      <c r="P127" s="206">
        <f t="shared" ref="P127:P147" si="1">O127*H127</f>
        <v>0</v>
      </c>
      <c r="Q127" s="206">
        <v>0</v>
      </c>
      <c r="R127" s="206">
        <f t="shared" ref="R127:R147" si="2">Q127*H127</f>
        <v>0</v>
      </c>
      <c r="S127" s="206">
        <v>0</v>
      </c>
      <c r="T127" s="206">
        <f t="shared" ref="T127:T147" si="3">S127*H127</f>
        <v>0</v>
      </c>
      <c r="U127" s="207" t="s">
        <v>1</v>
      </c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139</v>
      </c>
      <c r="AT127" s="208" t="s">
        <v>141</v>
      </c>
      <c r="AU127" s="208" t="s">
        <v>85</v>
      </c>
      <c r="AY127" s="13" t="s">
        <v>140</v>
      </c>
      <c r="BE127" s="209">
        <f t="shared" ref="BE127:BE147" si="4">IF(N127="základní",J127,0)</f>
        <v>0</v>
      </c>
      <c r="BF127" s="209">
        <f t="shared" ref="BF127:BF147" si="5">IF(N127="snížená",J127,0)</f>
        <v>0</v>
      </c>
      <c r="BG127" s="209">
        <f t="shared" ref="BG127:BG147" si="6">IF(N127="zákl. přenesená",J127,0)</f>
        <v>0</v>
      </c>
      <c r="BH127" s="209">
        <f t="shared" ref="BH127:BH147" si="7">IF(N127="sníž. přenesená",J127,0)</f>
        <v>0</v>
      </c>
      <c r="BI127" s="209">
        <f t="shared" ref="BI127:BI147" si="8">IF(N127="nulová",J127,0)</f>
        <v>0</v>
      </c>
      <c r="BJ127" s="13" t="s">
        <v>85</v>
      </c>
      <c r="BK127" s="209">
        <f t="shared" ref="BK127:BK147" si="9">ROUND(I127*H127,2)</f>
        <v>0</v>
      </c>
      <c r="BL127" s="13" t="s">
        <v>139</v>
      </c>
      <c r="BM127" s="208" t="s">
        <v>87</v>
      </c>
    </row>
    <row r="128" spans="1:65" s="2" customFormat="1" ht="44.25" customHeight="1">
      <c r="A128" s="30"/>
      <c r="B128" s="31"/>
      <c r="C128" s="196" t="s">
        <v>149</v>
      </c>
      <c r="D128" s="196" t="s">
        <v>141</v>
      </c>
      <c r="E128" s="197" t="s">
        <v>1197</v>
      </c>
      <c r="F128" s="198" t="s">
        <v>1198</v>
      </c>
      <c r="G128" s="199" t="s">
        <v>152</v>
      </c>
      <c r="H128" s="200">
        <v>1</v>
      </c>
      <c r="I128" s="201"/>
      <c r="J128" s="202">
        <f t="shared" si="0"/>
        <v>0</v>
      </c>
      <c r="K128" s="203"/>
      <c r="L128" s="35"/>
      <c r="M128" s="204" t="s">
        <v>1</v>
      </c>
      <c r="N128" s="205" t="s">
        <v>43</v>
      </c>
      <c r="O128" s="67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6">
        <f t="shared" si="3"/>
        <v>0</v>
      </c>
      <c r="U128" s="207" t="s">
        <v>1</v>
      </c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139</v>
      </c>
      <c r="AT128" s="208" t="s">
        <v>141</v>
      </c>
      <c r="AU128" s="208" t="s">
        <v>85</v>
      </c>
      <c r="AY128" s="13" t="s">
        <v>140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85</v>
      </c>
      <c r="BK128" s="209">
        <f t="shared" si="9"/>
        <v>0</v>
      </c>
      <c r="BL128" s="13" t="s">
        <v>139</v>
      </c>
      <c r="BM128" s="208" t="s">
        <v>139</v>
      </c>
    </row>
    <row r="129" spans="1:65" s="2" customFormat="1" ht="44.25" customHeight="1">
      <c r="A129" s="30"/>
      <c r="B129" s="31"/>
      <c r="C129" s="196" t="s">
        <v>139</v>
      </c>
      <c r="D129" s="196" t="s">
        <v>141</v>
      </c>
      <c r="E129" s="197" t="s">
        <v>1199</v>
      </c>
      <c r="F129" s="198" t="s">
        <v>1200</v>
      </c>
      <c r="G129" s="199" t="s">
        <v>152</v>
      </c>
      <c r="H129" s="200">
        <v>2</v>
      </c>
      <c r="I129" s="201"/>
      <c r="J129" s="202">
        <f t="shared" si="0"/>
        <v>0</v>
      </c>
      <c r="K129" s="203"/>
      <c r="L129" s="35"/>
      <c r="M129" s="204" t="s">
        <v>1</v>
      </c>
      <c r="N129" s="205" t="s">
        <v>43</v>
      </c>
      <c r="O129" s="67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6">
        <f t="shared" si="3"/>
        <v>0</v>
      </c>
      <c r="U129" s="207" t="s">
        <v>1</v>
      </c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139</v>
      </c>
      <c r="AT129" s="208" t="s">
        <v>141</v>
      </c>
      <c r="AU129" s="208" t="s">
        <v>85</v>
      </c>
      <c r="AY129" s="13" t="s">
        <v>140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85</v>
      </c>
      <c r="BK129" s="209">
        <f t="shared" si="9"/>
        <v>0</v>
      </c>
      <c r="BL129" s="13" t="s">
        <v>139</v>
      </c>
      <c r="BM129" s="208" t="s">
        <v>157</v>
      </c>
    </row>
    <row r="130" spans="1:65" s="2" customFormat="1" ht="44.25" customHeight="1">
      <c r="A130" s="30"/>
      <c r="B130" s="31"/>
      <c r="C130" s="196" t="s">
        <v>158</v>
      </c>
      <c r="D130" s="196" t="s">
        <v>141</v>
      </c>
      <c r="E130" s="197" t="s">
        <v>1201</v>
      </c>
      <c r="F130" s="198" t="s">
        <v>1202</v>
      </c>
      <c r="G130" s="199" t="s">
        <v>152</v>
      </c>
      <c r="H130" s="200">
        <v>1</v>
      </c>
      <c r="I130" s="201"/>
      <c r="J130" s="202">
        <f t="shared" si="0"/>
        <v>0</v>
      </c>
      <c r="K130" s="203"/>
      <c r="L130" s="35"/>
      <c r="M130" s="204" t="s">
        <v>1</v>
      </c>
      <c r="N130" s="205" t="s">
        <v>43</v>
      </c>
      <c r="O130" s="67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6">
        <f t="shared" si="3"/>
        <v>0</v>
      </c>
      <c r="U130" s="207" t="s">
        <v>1</v>
      </c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139</v>
      </c>
      <c r="AT130" s="208" t="s">
        <v>141</v>
      </c>
      <c r="AU130" s="208" t="s">
        <v>85</v>
      </c>
      <c r="AY130" s="13" t="s">
        <v>140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85</v>
      </c>
      <c r="BK130" s="209">
        <f t="shared" si="9"/>
        <v>0</v>
      </c>
      <c r="BL130" s="13" t="s">
        <v>139</v>
      </c>
      <c r="BM130" s="208" t="s">
        <v>161</v>
      </c>
    </row>
    <row r="131" spans="1:65" s="2" customFormat="1" ht="55.5" customHeight="1">
      <c r="A131" s="30"/>
      <c r="B131" s="31"/>
      <c r="C131" s="196" t="s">
        <v>157</v>
      </c>
      <c r="D131" s="196" t="s">
        <v>141</v>
      </c>
      <c r="E131" s="197" t="s">
        <v>1203</v>
      </c>
      <c r="F131" s="198" t="s">
        <v>1204</v>
      </c>
      <c r="G131" s="199" t="s">
        <v>152</v>
      </c>
      <c r="H131" s="200">
        <v>1</v>
      </c>
      <c r="I131" s="201"/>
      <c r="J131" s="202">
        <f t="shared" si="0"/>
        <v>0</v>
      </c>
      <c r="K131" s="203"/>
      <c r="L131" s="35"/>
      <c r="M131" s="204" t="s">
        <v>1</v>
      </c>
      <c r="N131" s="205" t="s">
        <v>43</v>
      </c>
      <c r="O131" s="67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6">
        <f t="shared" si="3"/>
        <v>0</v>
      </c>
      <c r="U131" s="207" t="s">
        <v>1</v>
      </c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139</v>
      </c>
      <c r="AT131" s="208" t="s">
        <v>141</v>
      </c>
      <c r="AU131" s="208" t="s">
        <v>85</v>
      </c>
      <c r="AY131" s="13" t="s">
        <v>140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85</v>
      </c>
      <c r="BK131" s="209">
        <f t="shared" si="9"/>
        <v>0</v>
      </c>
      <c r="BL131" s="13" t="s">
        <v>139</v>
      </c>
      <c r="BM131" s="208" t="s">
        <v>164</v>
      </c>
    </row>
    <row r="132" spans="1:65" s="2" customFormat="1" ht="55.5" customHeight="1">
      <c r="A132" s="30"/>
      <c r="B132" s="31"/>
      <c r="C132" s="196" t="s">
        <v>165</v>
      </c>
      <c r="D132" s="196" t="s">
        <v>141</v>
      </c>
      <c r="E132" s="197" t="s">
        <v>1205</v>
      </c>
      <c r="F132" s="198" t="s">
        <v>1206</v>
      </c>
      <c r="G132" s="199" t="s">
        <v>152</v>
      </c>
      <c r="H132" s="200">
        <v>2</v>
      </c>
      <c r="I132" s="201"/>
      <c r="J132" s="202">
        <f t="shared" si="0"/>
        <v>0</v>
      </c>
      <c r="K132" s="203"/>
      <c r="L132" s="35"/>
      <c r="M132" s="204" t="s">
        <v>1</v>
      </c>
      <c r="N132" s="205" t="s">
        <v>43</v>
      </c>
      <c r="O132" s="67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6">
        <f t="shared" si="3"/>
        <v>0</v>
      </c>
      <c r="U132" s="207" t="s">
        <v>1</v>
      </c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139</v>
      </c>
      <c r="AT132" s="208" t="s">
        <v>141</v>
      </c>
      <c r="AU132" s="208" t="s">
        <v>85</v>
      </c>
      <c r="AY132" s="13" t="s">
        <v>140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85</v>
      </c>
      <c r="BK132" s="209">
        <f t="shared" si="9"/>
        <v>0</v>
      </c>
      <c r="BL132" s="13" t="s">
        <v>139</v>
      </c>
      <c r="BM132" s="208" t="s">
        <v>168</v>
      </c>
    </row>
    <row r="133" spans="1:65" s="2" customFormat="1" ht="44.25" customHeight="1">
      <c r="A133" s="30"/>
      <c r="B133" s="31"/>
      <c r="C133" s="196" t="s">
        <v>161</v>
      </c>
      <c r="D133" s="196" t="s">
        <v>141</v>
      </c>
      <c r="E133" s="197" t="s">
        <v>1207</v>
      </c>
      <c r="F133" s="198" t="s">
        <v>1208</v>
      </c>
      <c r="G133" s="199" t="s">
        <v>152</v>
      </c>
      <c r="H133" s="200">
        <v>1</v>
      </c>
      <c r="I133" s="201"/>
      <c r="J133" s="202">
        <f t="shared" si="0"/>
        <v>0</v>
      </c>
      <c r="K133" s="203"/>
      <c r="L133" s="35"/>
      <c r="M133" s="204" t="s">
        <v>1</v>
      </c>
      <c r="N133" s="205" t="s">
        <v>43</v>
      </c>
      <c r="O133" s="67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6">
        <f t="shared" si="3"/>
        <v>0</v>
      </c>
      <c r="U133" s="207" t="s">
        <v>1</v>
      </c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139</v>
      </c>
      <c r="AT133" s="208" t="s">
        <v>141</v>
      </c>
      <c r="AU133" s="208" t="s">
        <v>85</v>
      </c>
      <c r="AY133" s="13" t="s">
        <v>140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85</v>
      </c>
      <c r="BK133" s="209">
        <f t="shared" si="9"/>
        <v>0</v>
      </c>
      <c r="BL133" s="13" t="s">
        <v>139</v>
      </c>
      <c r="BM133" s="208" t="s">
        <v>171</v>
      </c>
    </row>
    <row r="134" spans="1:65" s="2" customFormat="1" ht="44.25" customHeight="1">
      <c r="A134" s="30"/>
      <c r="B134" s="31"/>
      <c r="C134" s="196" t="s">
        <v>172</v>
      </c>
      <c r="D134" s="196" t="s">
        <v>141</v>
      </c>
      <c r="E134" s="197" t="s">
        <v>1209</v>
      </c>
      <c r="F134" s="198" t="s">
        <v>1210</v>
      </c>
      <c r="G134" s="199" t="s">
        <v>152</v>
      </c>
      <c r="H134" s="200">
        <v>1</v>
      </c>
      <c r="I134" s="201"/>
      <c r="J134" s="202">
        <f t="shared" si="0"/>
        <v>0</v>
      </c>
      <c r="K134" s="203"/>
      <c r="L134" s="35"/>
      <c r="M134" s="204" t="s">
        <v>1</v>
      </c>
      <c r="N134" s="205" t="s">
        <v>43</v>
      </c>
      <c r="O134" s="67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6">
        <f t="shared" si="3"/>
        <v>0</v>
      </c>
      <c r="U134" s="207" t="s">
        <v>1</v>
      </c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139</v>
      </c>
      <c r="AT134" s="208" t="s">
        <v>141</v>
      </c>
      <c r="AU134" s="208" t="s">
        <v>85</v>
      </c>
      <c r="AY134" s="13" t="s">
        <v>140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85</v>
      </c>
      <c r="BK134" s="209">
        <f t="shared" si="9"/>
        <v>0</v>
      </c>
      <c r="BL134" s="13" t="s">
        <v>139</v>
      </c>
      <c r="BM134" s="208" t="s">
        <v>175</v>
      </c>
    </row>
    <row r="135" spans="1:65" s="2" customFormat="1" ht="44.25" customHeight="1">
      <c r="A135" s="30"/>
      <c r="B135" s="31"/>
      <c r="C135" s="196" t="s">
        <v>164</v>
      </c>
      <c r="D135" s="196" t="s">
        <v>141</v>
      </c>
      <c r="E135" s="197" t="s">
        <v>1211</v>
      </c>
      <c r="F135" s="198" t="s">
        <v>1212</v>
      </c>
      <c r="G135" s="199" t="s">
        <v>152</v>
      </c>
      <c r="H135" s="200">
        <v>2</v>
      </c>
      <c r="I135" s="201"/>
      <c r="J135" s="202">
        <f t="shared" si="0"/>
        <v>0</v>
      </c>
      <c r="K135" s="203"/>
      <c r="L135" s="35"/>
      <c r="M135" s="204" t="s">
        <v>1</v>
      </c>
      <c r="N135" s="205" t="s">
        <v>43</v>
      </c>
      <c r="O135" s="67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6">
        <f t="shared" si="3"/>
        <v>0</v>
      </c>
      <c r="U135" s="207" t="s">
        <v>1</v>
      </c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139</v>
      </c>
      <c r="AT135" s="208" t="s">
        <v>141</v>
      </c>
      <c r="AU135" s="208" t="s">
        <v>85</v>
      </c>
      <c r="AY135" s="13" t="s">
        <v>140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3" t="s">
        <v>85</v>
      </c>
      <c r="BK135" s="209">
        <f t="shared" si="9"/>
        <v>0</v>
      </c>
      <c r="BL135" s="13" t="s">
        <v>139</v>
      </c>
      <c r="BM135" s="208" t="s">
        <v>178</v>
      </c>
    </row>
    <row r="136" spans="1:65" s="2" customFormat="1" ht="44.25" customHeight="1">
      <c r="A136" s="30"/>
      <c r="B136" s="31"/>
      <c r="C136" s="196" t="s">
        <v>179</v>
      </c>
      <c r="D136" s="196" t="s">
        <v>141</v>
      </c>
      <c r="E136" s="197" t="s">
        <v>1213</v>
      </c>
      <c r="F136" s="198" t="s">
        <v>1214</v>
      </c>
      <c r="G136" s="199" t="s">
        <v>152</v>
      </c>
      <c r="H136" s="200">
        <v>2</v>
      </c>
      <c r="I136" s="201"/>
      <c r="J136" s="202">
        <f t="shared" si="0"/>
        <v>0</v>
      </c>
      <c r="K136" s="203"/>
      <c r="L136" s="35"/>
      <c r="M136" s="204" t="s">
        <v>1</v>
      </c>
      <c r="N136" s="205" t="s">
        <v>43</v>
      </c>
      <c r="O136" s="67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6">
        <f t="shared" si="3"/>
        <v>0</v>
      </c>
      <c r="U136" s="207" t="s">
        <v>1</v>
      </c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139</v>
      </c>
      <c r="AT136" s="208" t="s">
        <v>141</v>
      </c>
      <c r="AU136" s="208" t="s">
        <v>85</v>
      </c>
      <c r="AY136" s="13" t="s">
        <v>140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3" t="s">
        <v>85</v>
      </c>
      <c r="BK136" s="209">
        <f t="shared" si="9"/>
        <v>0</v>
      </c>
      <c r="BL136" s="13" t="s">
        <v>139</v>
      </c>
      <c r="BM136" s="208" t="s">
        <v>182</v>
      </c>
    </row>
    <row r="137" spans="1:65" s="2" customFormat="1" ht="44.25" customHeight="1">
      <c r="A137" s="30"/>
      <c r="B137" s="31"/>
      <c r="C137" s="196" t="s">
        <v>168</v>
      </c>
      <c r="D137" s="196" t="s">
        <v>141</v>
      </c>
      <c r="E137" s="197" t="s">
        <v>1215</v>
      </c>
      <c r="F137" s="198" t="s">
        <v>1216</v>
      </c>
      <c r="G137" s="199" t="s">
        <v>152</v>
      </c>
      <c r="H137" s="200">
        <v>2</v>
      </c>
      <c r="I137" s="201"/>
      <c r="J137" s="202">
        <f t="shared" si="0"/>
        <v>0</v>
      </c>
      <c r="K137" s="203"/>
      <c r="L137" s="35"/>
      <c r="M137" s="204" t="s">
        <v>1</v>
      </c>
      <c r="N137" s="205" t="s">
        <v>43</v>
      </c>
      <c r="O137" s="67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6">
        <f t="shared" si="3"/>
        <v>0</v>
      </c>
      <c r="U137" s="207" t="s">
        <v>1</v>
      </c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139</v>
      </c>
      <c r="AT137" s="208" t="s">
        <v>141</v>
      </c>
      <c r="AU137" s="208" t="s">
        <v>85</v>
      </c>
      <c r="AY137" s="13" t="s">
        <v>140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3" t="s">
        <v>85</v>
      </c>
      <c r="BK137" s="209">
        <f t="shared" si="9"/>
        <v>0</v>
      </c>
      <c r="BL137" s="13" t="s">
        <v>139</v>
      </c>
      <c r="BM137" s="208" t="s">
        <v>185</v>
      </c>
    </row>
    <row r="138" spans="1:65" s="2" customFormat="1" ht="44.25" customHeight="1">
      <c r="A138" s="30"/>
      <c r="B138" s="31"/>
      <c r="C138" s="196" t="s">
        <v>186</v>
      </c>
      <c r="D138" s="196" t="s">
        <v>141</v>
      </c>
      <c r="E138" s="197" t="s">
        <v>1217</v>
      </c>
      <c r="F138" s="198" t="s">
        <v>1218</v>
      </c>
      <c r="G138" s="199" t="s">
        <v>152</v>
      </c>
      <c r="H138" s="200">
        <v>2</v>
      </c>
      <c r="I138" s="201"/>
      <c r="J138" s="202">
        <f t="shared" si="0"/>
        <v>0</v>
      </c>
      <c r="K138" s="203"/>
      <c r="L138" s="35"/>
      <c r="M138" s="204" t="s">
        <v>1</v>
      </c>
      <c r="N138" s="205" t="s">
        <v>43</v>
      </c>
      <c r="O138" s="67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6">
        <f t="shared" si="3"/>
        <v>0</v>
      </c>
      <c r="U138" s="207" t="s">
        <v>1</v>
      </c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208" t="s">
        <v>139</v>
      </c>
      <c r="AT138" s="208" t="s">
        <v>141</v>
      </c>
      <c r="AU138" s="208" t="s">
        <v>85</v>
      </c>
      <c r="AY138" s="13" t="s">
        <v>140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3" t="s">
        <v>85</v>
      </c>
      <c r="BK138" s="209">
        <f t="shared" si="9"/>
        <v>0</v>
      </c>
      <c r="BL138" s="13" t="s">
        <v>139</v>
      </c>
      <c r="BM138" s="208" t="s">
        <v>189</v>
      </c>
    </row>
    <row r="139" spans="1:65" s="2" customFormat="1" ht="44.25" customHeight="1">
      <c r="A139" s="30"/>
      <c r="B139" s="31"/>
      <c r="C139" s="196" t="s">
        <v>171</v>
      </c>
      <c r="D139" s="196" t="s">
        <v>141</v>
      </c>
      <c r="E139" s="197" t="s">
        <v>1219</v>
      </c>
      <c r="F139" s="198" t="s">
        <v>1220</v>
      </c>
      <c r="G139" s="199" t="s">
        <v>152</v>
      </c>
      <c r="H139" s="200">
        <v>1</v>
      </c>
      <c r="I139" s="201"/>
      <c r="J139" s="202">
        <f t="shared" si="0"/>
        <v>0</v>
      </c>
      <c r="K139" s="203"/>
      <c r="L139" s="35"/>
      <c r="M139" s="204" t="s">
        <v>1</v>
      </c>
      <c r="N139" s="205" t="s">
        <v>43</v>
      </c>
      <c r="O139" s="67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6">
        <f t="shared" si="3"/>
        <v>0</v>
      </c>
      <c r="U139" s="207" t="s">
        <v>1</v>
      </c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139</v>
      </c>
      <c r="AT139" s="208" t="s">
        <v>141</v>
      </c>
      <c r="AU139" s="208" t="s">
        <v>85</v>
      </c>
      <c r="AY139" s="13" t="s">
        <v>140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3" t="s">
        <v>85</v>
      </c>
      <c r="BK139" s="209">
        <f t="shared" si="9"/>
        <v>0</v>
      </c>
      <c r="BL139" s="13" t="s">
        <v>139</v>
      </c>
      <c r="BM139" s="208" t="s">
        <v>192</v>
      </c>
    </row>
    <row r="140" spans="1:65" s="2" customFormat="1" ht="44.25" customHeight="1">
      <c r="A140" s="30"/>
      <c r="B140" s="31"/>
      <c r="C140" s="196" t="s">
        <v>8</v>
      </c>
      <c r="D140" s="196" t="s">
        <v>141</v>
      </c>
      <c r="E140" s="197" t="s">
        <v>1221</v>
      </c>
      <c r="F140" s="198" t="s">
        <v>1222</v>
      </c>
      <c r="G140" s="199" t="s">
        <v>152</v>
      </c>
      <c r="H140" s="200">
        <v>1</v>
      </c>
      <c r="I140" s="201"/>
      <c r="J140" s="202">
        <f t="shared" si="0"/>
        <v>0</v>
      </c>
      <c r="K140" s="203"/>
      <c r="L140" s="35"/>
      <c r="M140" s="204" t="s">
        <v>1</v>
      </c>
      <c r="N140" s="205" t="s">
        <v>43</v>
      </c>
      <c r="O140" s="67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6">
        <f t="shared" si="3"/>
        <v>0</v>
      </c>
      <c r="U140" s="207" t="s">
        <v>1</v>
      </c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139</v>
      </c>
      <c r="AT140" s="208" t="s">
        <v>141</v>
      </c>
      <c r="AU140" s="208" t="s">
        <v>85</v>
      </c>
      <c r="AY140" s="13" t="s">
        <v>140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3" t="s">
        <v>85</v>
      </c>
      <c r="BK140" s="209">
        <f t="shared" si="9"/>
        <v>0</v>
      </c>
      <c r="BL140" s="13" t="s">
        <v>139</v>
      </c>
      <c r="BM140" s="208" t="s">
        <v>195</v>
      </c>
    </row>
    <row r="141" spans="1:65" s="2" customFormat="1" ht="44.25" customHeight="1">
      <c r="A141" s="30"/>
      <c r="B141" s="31"/>
      <c r="C141" s="196" t="s">
        <v>175</v>
      </c>
      <c r="D141" s="196" t="s">
        <v>141</v>
      </c>
      <c r="E141" s="197" t="s">
        <v>1223</v>
      </c>
      <c r="F141" s="198" t="s">
        <v>1224</v>
      </c>
      <c r="G141" s="199" t="s">
        <v>152</v>
      </c>
      <c r="H141" s="200">
        <v>1</v>
      </c>
      <c r="I141" s="201"/>
      <c r="J141" s="202">
        <f t="shared" si="0"/>
        <v>0</v>
      </c>
      <c r="K141" s="203"/>
      <c r="L141" s="35"/>
      <c r="M141" s="204" t="s">
        <v>1</v>
      </c>
      <c r="N141" s="205" t="s">
        <v>43</v>
      </c>
      <c r="O141" s="67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6">
        <f t="shared" si="3"/>
        <v>0</v>
      </c>
      <c r="U141" s="207" t="s">
        <v>1</v>
      </c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8" t="s">
        <v>139</v>
      </c>
      <c r="AT141" s="208" t="s">
        <v>141</v>
      </c>
      <c r="AU141" s="208" t="s">
        <v>85</v>
      </c>
      <c r="AY141" s="13" t="s">
        <v>140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3" t="s">
        <v>85</v>
      </c>
      <c r="BK141" s="209">
        <f t="shared" si="9"/>
        <v>0</v>
      </c>
      <c r="BL141" s="13" t="s">
        <v>139</v>
      </c>
      <c r="BM141" s="208" t="s">
        <v>198</v>
      </c>
    </row>
    <row r="142" spans="1:65" s="2" customFormat="1" ht="44.25" customHeight="1">
      <c r="A142" s="30"/>
      <c r="B142" s="31"/>
      <c r="C142" s="196" t="s">
        <v>199</v>
      </c>
      <c r="D142" s="196" t="s">
        <v>141</v>
      </c>
      <c r="E142" s="197" t="s">
        <v>1225</v>
      </c>
      <c r="F142" s="198" t="s">
        <v>1226</v>
      </c>
      <c r="G142" s="199" t="s">
        <v>152</v>
      </c>
      <c r="H142" s="200">
        <v>2</v>
      </c>
      <c r="I142" s="201"/>
      <c r="J142" s="202">
        <f t="shared" si="0"/>
        <v>0</v>
      </c>
      <c r="K142" s="203"/>
      <c r="L142" s="35"/>
      <c r="M142" s="204" t="s">
        <v>1</v>
      </c>
      <c r="N142" s="205" t="s">
        <v>43</v>
      </c>
      <c r="O142" s="67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6">
        <f t="shared" si="3"/>
        <v>0</v>
      </c>
      <c r="U142" s="207" t="s">
        <v>1</v>
      </c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139</v>
      </c>
      <c r="AT142" s="208" t="s">
        <v>141</v>
      </c>
      <c r="AU142" s="208" t="s">
        <v>85</v>
      </c>
      <c r="AY142" s="13" t="s">
        <v>140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3" t="s">
        <v>85</v>
      </c>
      <c r="BK142" s="209">
        <f t="shared" si="9"/>
        <v>0</v>
      </c>
      <c r="BL142" s="13" t="s">
        <v>139</v>
      </c>
      <c r="BM142" s="208" t="s">
        <v>202</v>
      </c>
    </row>
    <row r="143" spans="1:65" s="2" customFormat="1" ht="44.25" customHeight="1">
      <c r="A143" s="30"/>
      <c r="B143" s="31"/>
      <c r="C143" s="196" t="s">
        <v>178</v>
      </c>
      <c r="D143" s="196" t="s">
        <v>141</v>
      </c>
      <c r="E143" s="197" t="s">
        <v>1227</v>
      </c>
      <c r="F143" s="198" t="s">
        <v>1228</v>
      </c>
      <c r="G143" s="199" t="s">
        <v>152</v>
      </c>
      <c r="H143" s="200">
        <v>2</v>
      </c>
      <c r="I143" s="201"/>
      <c r="J143" s="202">
        <f t="shared" si="0"/>
        <v>0</v>
      </c>
      <c r="K143" s="203"/>
      <c r="L143" s="35"/>
      <c r="M143" s="204" t="s">
        <v>1</v>
      </c>
      <c r="N143" s="205" t="s">
        <v>43</v>
      </c>
      <c r="O143" s="67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6">
        <f t="shared" si="3"/>
        <v>0</v>
      </c>
      <c r="U143" s="207" t="s">
        <v>1</v>
      </c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208" t="s">
        <v>139</v>
      </c>
      <c r="AT143" s="208" t="s">
        <v>141</v>
      </c>
      <c r="AU143" s="208" t="s">
        <v>85</v>
      </c>
      <c r="AY143" s="13" t="s">
        <v>140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3" t="s">
        <v>85</v>
      </c>
      <c r="BK143" s="209">
        <f t="shared" si="9"/>
        <v>0</v>
      </c>
      <c r="BL143" s="13" t="s">
        <v>139</v>
      </c>
      <c r="BM143" s="208" t="s">
        <v>205</v>
      </c>
    </row>
    <row r="144" spans="1:65" s="2" customFormat="1" ht="44.25" customHeight="1">
      <c r="A144" s="30"/>
      <c r="B144" s="31"/>
      <c r="C144" s="196" t="s">
        <v>206</v>
      </c>
      <c r="D144" s="196" t="s">
        <v>141</v>
      </c>
      <c r="E144" s="197" t="s">
        <v>1229</v>
      </c>
      <c r="F144" s="198" t="s">
        <v>1230</v>
      </c>
      <c r="G144" s="199" t="s">
        <v>152</v>
      </c>
      <c r="H144" s="200">
        <v>1</v>
      </c>
      <c r="I144" s="201"/>
      <c r="J144" s="202">
        <f t="shared" si="0"/>
        <v>0</v>
      </c>
      <c r="K144" s="203"/>
      <c r="L144" s="35"/>
      <c r="M144" s="204" t="s">
        <v>1</v>
      </c>
      <c r="N144" s="205" t="s">
        <v>43</v>
      </c>
      <c r="O144" s="67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6">
        <f t="shared" si="3"/>
        <v>0</v>
      </c>
      <c r="U144" s="207" t="s">
        <v>1</v>
      </c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139</v>
      </c>
      <c r="AT144" s="208" t="s">
        <v>141</v>
      </c>
      <c r="AU144" s="208" t="s">
        <v>85</v>
      </c>
      <c r="AY144" s="13" t="s">
        <v>140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3" t="s">
        <v>85</v>
      </c>
      <c r="BK144" s="209">
        <f t="shared" si="9"/>
        <v>0</v>
      </c>
      <c r="BL144" s="13" t="s">
        <v>139</v>
      </c>
      <c r="BM144" s="208" t="s">
        <v>209</v>
      </c>
    </row>
    <row r="145" spans="1:65" s="2" customFormat="1" ht="55.5" customHeight="1">
      <c r="A145" s="30"/>
      <c r="B145" s="31"/>
      <c r="C145" s="196" t="s">
        <v>182</v>
      </c>
      <c r="D145" s="196" t="s">
        <v>141</v>
      </c>
      <c r="E145" s="197" t="s">
        <v>1231</v>
      </c>
      <c r="F145" s="198" t="s">
        <v>1232</v>
      </c>
      <c r="G145" s="199" t="s">
        <v>152</v>
      </c>
      <c r="H145" s="200">
        <v>2</v>
      </c>
      <c r="I145" s="201"/>
      <c r="J145" s="202">
        <f t="shared" si="0"/>
        <v>0</v>
      </c>
      <c r="K145" s="203"/>
      <c r="L145" s="35"/>
      <c r="M145" s="204" t="s">
        <v>1</v>
      </c>
      <c r="N145" s="205" t="s">
        <v>43</v>
      </c>
      <c r="O145" s="67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6">
        <f t="shared" si="3"/>
        <v>0</v>
      </c>
      <c r="U145" s="207" t="s">
        <v>1</v>
      </c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139</v>
      </c>
      <c r="AT145" s="208" t="s">
        <v>141</v>
      </c>
      <c r="AU145" s="208" t="s">
        <v>85</v>
      </c>
      <c r="AY145" s="13" t="s">
        <v>140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3" t="s">
        <v>85</v>
      </c>
      <c r="BK145" s="209">
        <f t="shared" si="9"/>
        <v>0</v>
      </c>
      <c r="BL145" s="13" t="s">
        <v>139</v>
      </c>
      <c r="BM145" s="208" t="s">
        <v>212</v>
      </c>
    </row>
    <row r="146" spans="1:65" s="2" customFormat="1" ht="44.25" customHeight="1">
      <c r="A146" s="30"/>
      <c r="B146" s="31"/>
      <c r="C146" s="196" t="s">
        <v>7</v>
      </c>
      <c r="D146" s="196" t="s">
        <v>141</v>
      </c>
      <c r="E146" s="197" t="s">
        <v>1233</v>
      </c>
      <c r="F146" s="198" t="s">
        <v>1234</v>
      </c>
      <c r="G146" s="199" t="s">
        <v>152</v>
      </c>
      <c r="H146" s="200">
        <v>3</v>
      </c>
      <c r="I146" s="201"/>
      <c r="J146" s="202">
        <f t="shared" si="0"/>
        <v>0</v>
      </c>
      <c r="K146" s="203"/>
      <c r="L146" s="35"/>
      <c r="M146" s="204" t="s">
        <v>1</v>
      </c>
      <c r="N146" s="205" t="s">
        <v>43</v>
      </c>
      <c r="O146" s="67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6">
        <f t="shared" si="3"/>
        <v>0</v>
      </c>
      <c r="U146" s="207" t="s">
        <v>1</v>
      </c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139</v>
      </c>
      <c r="AT146" s="208" t="s">
        <v>141</v>
      </c>
      <c r="AU146" s="208" t="s">
        <v>85</v>
      </c>
      <c r="AY146" s="13" t="s">
        <v>140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3" t="s">
        <v>85</v>
      </c>
      <c r="BK146" s="209">
        <f t="shared" si="9"/>
        <v>0</v>
      </c>
      <c r="BL146" s="13" t="s">
        <v>139</v>
      </c>
      <c r="BM146" s="208" t="s">
        <v>215</v>
      </c>
    </row>
    <row r="147" spans="1:65" s="2" customFormat="1" ht="44.25" customHeight="1">
      <c r="A147" s="30"/>
      <c r="B147" s="31"/>
      <c r="C147" s="196" t="s">
        <v>185</v>
      </c>
      <c r="D147" s="196" t="s">
        <v>141</v>
      </c>
      <c r="E147" s="197" t="s">
        <v>1235</v>
      </c>
      <c r="F147" s="198" t="s">
        <v>1236</v>
      </c>
      <c r="G147" s="199" t="s">
        <v>152</v>
      </c>
      <c r="H147" s="200">
        <v>1</v>
      </c>
      <c r="I147" s="201"/>
      <c r="J147" s="202">
        <f t="shared" si="0"/>
        <v>0</v>
      </c>
      <c r="K147" s="203"/>
      <c r="L147" s="35"/>
      <c r="M147" s="214" t="s">
        <v>1</v>
      </c>
      <c r="N147" s="215" t="s">
        <v>43</v>
      </c>
      <c r="O147" s="216"/>
      <c r="P147" s="217">
        <f t="shared" si="1"/>
        <v>0</v>
      </c>
      <c r="Q147" s="217">
        <v>0</v>
      </c>
      <c r="R147" s="217">
        <f t="shared" si="2"/>
        <v>0</v>
      </c>
      <c r="S147" s="217">
        <v>0</v>
      </c>
      <c r="T147" s="217">
        <f t="shared" si="3"/>
        <v>0</v>
      </c>
      <c r="U147" s="218" t="s">
        <v>1</v>
      </c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8" t="s">
        <v>139</v>
      </c>
      <c r="AT147" s="208" t="s">
        <v>141</v>
      </c>
      <c r="AU147" s="208" t="s">
        <v>85</v>
      </c>
      <c r="AY147" s="13" t="s">
        <v>140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3" t="s">
        <v>85</v>
      </c>
      <c r="BK147" s="209">
        <f t="shared" si="9"/>
        <v>0</v>
      </c>
      <c r="BL147" s="13" t="s">
        <v>139</v>
      </c>
      <c r="BM147" s="208" t="s">
        <v>218</v>
      </c>
    </row>
    <row r="148" spans="1:65" s="2" customFormat="1" ht="6.95" customHeight="1">
      <c r="A148" s="30"/>
      <c r="B148" s="50"/>
      <c r="C148" s="51"/>
      <c r="D148" s="51"/>
      <c r="E148" s="51"/>
      <c r="F148" s="51"/>
      <c r="G148" s="51"/>
      <c r="H148" s="51"/>
      <c r="I148" s="154"/>
      <c r="J148" s="51"/>
      <c r="K148" s="51"/>
      <c r="L148" s="35"/>
      <c r="M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</row>
  </sheetData>
  <sheetProtection algorithmName="SHA-512" hashValue="AkEtwgw7ShWCct08zR0YkLsvtEMVcCXeBmnjBo+qoEJQPraVSKwuA/lWiTj5JMHHCIyRvOE9FMDkIrYUkTfFGg==" saltValue="86kQEHEHEpIB6y0oiFoN+IoORxbCkTDilAc1yCM/eBApNBteDWdQ1iJ8yNzlj+YSX/C8M1/1HxHecMQs0XI/JQ==" spinCount="100000" sheet="1" objects="1" scenarios="1" formatColumns="0" formatRows="0" autoFilter="0"/>
  <autoFilter ref="C121:K147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1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AT2" s="13" t="s">
        <v>109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4"/>
      <c r="J3" s="113"/>
      <c r="K3" s="113"/>
      <c r="L3" s="16"/>
      <c r="AT3" s="13" t="s">
        <v>87</v>
      </c>
    </row>
    <row r="4" spans="1:46" s="1" customFormat="1" ht="24.95" customHeight="1">
      <c r="B4" s="16"/>
      <c r="D4" s="115" t="s">
        <v>110</v>
      </c>
      <c r="I4" s="111"/>
      <c r="L4" s="16"/>
      <c r="M4" s="116" t="s">
        <v>10</v>
      </c>
      <c r="AT4" s="13" t="s">
        <v>4</v>
      </c>
    </row>
    <row r="5" spans="1:46" s="1" customFormat="1" ht="6.95" customHeight="1">
      <c r="B5" s="16"/>
      <c r="I5" s="111"/>
      <c r="L5" s="16"/>
    </row>
    <row r="6" spans="1:46" s="1" customFormat="1" ht="12" customHeight="1">
      <c r="B6" s="16"/>
      <c r="D6" s="117" t="s">
        <v>16</v>
      </c>
      <c r="I6" s="111"/>
      <c r="L6" s="16"/>
    </row>
    <row r="7" spans="1:46" s="1" customFormat="1" ht="16.5" customHeight="1">
      <c r="B7" s="16"/>
      <c r="E7" s="264" t="str">
        <f>'Rekapitulace zakázky'!K6</f>
        <v>Pravidelná kontrola a čištění spalinových cest v obvodu OŘ Praha</v>
      </c>
      <c r="F7" s="265"/>
      <c r="G7" s="265"/>
      <c r="H7" s="265"/>
      <c r="I7" s="111"/>
      <c r="L7" s="16"/>
    </row>
    <row r="8" spans="1:46" s="1" customFormat="1" ht="12" customHeight="1">
      <c r="B8" s="16"/>
      <c r="D8" s="117" t="s">
        <v>111</v>
      </c>
      <c r="I8" s="111"/>
      <c r="L8" s="16"/>
    </row>
    <row r="9" spans="1:46" s="2" customFormat="1" ht="16.5" customHeight="1">
      <c r="A9" s="30"/>
      <c r="B9" s="35"/>
      <c r="C9" s="30"/>
      <c r="D9" s="30"/>
      <c r="E9" s="264" t="s">
        <v>1191</v>
      </c>
      <c r="F9" s="266"/>
      <c r="G9" s="266"/>
      <c r="H9" s="266"/>
      <c r="I9" s="118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17" t="s">
        <v>113</v>
      </c>
      <c r="E10" s="30"/>
      <c r="F10" s="30"/>
      <c r="G10" s="30"/>
      <c r="H10" s="30"/>
      <c r="I10" s="118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5"/>
      <c r="C11" s="30"/>
      <c r="D11" s="30"/>
      <c r="E11" s="267" t="s">
        <v>1237</v>
      </c>
      <c r="F11" s="266"/>
      <c r="G11" s="266"/>
      <c r="H11" s="266"/>
      <c r="I11" s="118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5"/>
      <c r="C12" s="30"/>
      <c r="D12" s="30"/>
      <c r="E12" s="30"/>
      <c r="F12" s="30"/>
      <c r="G12" s="30"/>
      <c r="H12" s="30"/>
      <c r="I12" s="118"/>
      <c r="J12" s="30"/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5"/>
      <c r="C13" s="30"/>
      <c r="D13" s="117" t="s">
        <v>18</v>
      </c>
      <c r="E13" s="30"/>
      <c r="F13" s="106" t="s">
        <v>1</v>
      </c>
      <c r="G13" s="30"/>
      <c r="H13" s="30"/>
      <c r="I13" s="119" t="s">
        <v>19</v>
      </c>
      <c r="J13" s="106" t="s">
        <v>1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7" t="s">
        <v>20</v>
      </c>
      <c r="E14" s="30"/>
      <c r="F14" s="106" t="s">
        <v>1193</v>
      </c>
      <c r="G14" s="30"/>
      <c r="H14" s="30"/>
      <c r="I14" s="119" t="s">
        <v>22</v>
      </c>
      <c r="J14" s="120" t="str">
        <f>'Rekapitulace zakázky'!AN8</f>
        <v>13. 7. 2020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5"/>
      <c r="C15" s="30"/>
      <c r="D15" s="30"/>
      <c r="E15" s="30"/>
      <c r="F15" s="30"/>
      <c r="G15" s="30"/>
      <c r="H15" s="30"/>
      <c r="I15" s="118"/>
      <c r="J15" s="30"/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5"/>
      <c r="C16" s="30"/>
      <c r="D16" s="117" t="s">
        <v>24</v>
      </c>
      <c r="E16" s="30"/>
      <c r="F16" s="30"/>
      <c r="G16" s="30"/>
      <c r="H16" s="30"/>
      <c r="I16" s="119" t="s">
        <v>25</v>
      </c>
      <c r="J16" s="106" t="str">
        <f>IF('Rekapitulace zakázky'!AN10="","",'Rekapitulace zakázky'!AN10)</f>
        <v>70994234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5"/>
      <c r="C17" s="30"/>
      <c r="D17" s="30"/>
      <c r="E17" s="106" t="str">
        <f>IF('Rekapitulace zakázky'!E11="","",'Rekapitulace zakázky'!E11)</f>
        <v>Správa železnic, státní organizace</v>
      </c>
      <c r="F17" s="30"/>
      <c r="G17" s="30"/>
      <c r="H17" s="30"/>
      <c r="I17" s="119" t="s">
        <v>28</v>
      </c>
      <c r="J17" s="106" t="str">
        <f>IF('Rekapitulace zakázky'!AN11="","",'Rekapitulace zakázky'!AN11)</f>
        <v>CZ70994234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5"/>
      <c r="C18" s="30"/>
      <c r="D18" s="30"/>
      <c r="E18" s="30"/>
      <c r="F18" s="30"/>
      <c r="G18" s="30"/>
      <c r="H18" s="30"/>
      <c r="I18" s="118"/>
      <c r="J18" s="30"/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5"/>
      <c r="C19" s="30"/>
      <c r="D19" s="117" t="s">
        <v>30</v>
      </c>
      <c r="E19" s="30"/>
      <c r="F19" s="30"/>
      <c r="G19" s="30"/>
      <c r="H19" s="30"/>
      <c r="I19" s="119" t="s">
        <v>25</v>
      </c>
      <c r="J19" s="26" t="str">
        <f>'Rekapitulace zakázky'!AN13</f>
        <v>Vyplň údaj</v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5"/>
      <c r="C20" s="30"/>
      <c r="D20" s="30"/>
      <c r="E20" s="268" t="str">
        <f>'Rekapitulace zakázky'!E14</f>
        <v>Vyplň údaj</v>
      </c>
      <c r="F20" s="269"/>
      <c r="G20" s="269"/>
      <c r="H20" s="269"/>
      <c r="I20" s="119" t="s">
        <v>28</v>
      </c>
      <c r="J20" s="26" t="str">
        <f>'Rekapitulace zakázky'!AN14</f>
        <v>Vyplň údaj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5"/>
      <c r="C21" s="30"/>
      <c r="D21" s="30"/>
      <c r="E21" s="30"/>
      <c r="F21" s="30"/>
      <c r="G21" s="30"/>
      <c r="H21" s="30"/>
      <c r="I21" s="118"/>
      <c r="J21" s="30"/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5"/>
      <c r="C22" s="30"/>
      <c r="D22" s="117" t="s">
        <v>32</v>
      </c>
      <c r="E22" s="30"/>
      <c r="F22" s="30"/>
      <c r="G22" s="30"/>
      <c r="H22" s="30"/>
      <c r="I22" s="119" t="s">
        <v>25</v>
      </c>
      <c r="J22" s="106" t="str">
        <f>IF('Rekapitulace zakázky'!AN16="","",'Rekapitulace zakázky'!AN16)</f>
        <v/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5"/>
      <c r="C23" s="30"/>
      <c r="D23" s="30"/>
      <c r="E23" s="106" t="str">
        <f>IF('Rekapitulace zakázky'!E17="","",'Rekapitulace zakázky'!E17)</f>
        <v xml:space="preserve"> </v>
      </c>
      <c r="F23" s="30"/>
      <c r="G23" s="30"/>
      <c r="H23" s="30"/>
      <c r="I23" s="119" t="s">
        <v>28</v>
      </c>
      <c r="J23" s="106" t="str">
        <f>IF('Rekapitulace zakázky'!AN17="","",'Rekapitulace zakázky'!AN17)</f>
        <v/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5"/>
      <c r="C24" s="30"/>
      <c r="D24" s="30"/>
      <c r="E24" s="30"/>
      <c r="F24" s="30"/>
      <c r="G24" s="30"/>
      <c r="H24" s="30"/>
      <c r="I24" s="118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5"/>
      <c r="C25" s="30"/>
      <c r="D25" s="117" t="s">
        <v>35</v>
      </c>
      <c r="E25" s="30"/>
      <c r="F25" s="30"/>
      <c r="G25" s="30"/>
      <c r="H25" s="30"/>
      <c r="I25" s="119" t="s">
        <v>25</v>
      </c>
      <c r="J25" s="106" t="str">
        <f>IF('Rekapitulace zakázky'!AN19="","",'Rekapitulace zakázky'!AN19)</f>
        <v/>
      </c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5"/>
      <c r="C26" s="30"/>
      <c r="D26" s="30"/>
      <c r="E26" s="106" t="str">
        <f>IF('Rekapitulace zakázky'!E20="","",'Rekapitulace zakázky'!E20)</f>
        <v>L. Ulrich, DiS</v>
      </c>
      <c r="F26" s="30"/>
      <c r="G26" s="30"/>
      <c r="H26" s="30"/>
      <c r="I26" s="119" t="s">
        <v>28</v>
      </c>
      <c r="J26" s="106" t="str">
        <f>IF('Rekapitulace zakázky'!AN20="","",'Rekapitulace zakázky'!AN20)</f>
        <v/>
      </c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30"/>
      <c r="E27" s="30"/>
      <c r="F27" s="30"/>
      <c r="G27" s="30"/>
      <c r="H27" s="30"/>
      <c r="I27" s="118"/>
      <c r="J27" s="30"/>
      <c r="K27" s="30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5"/>
      <c r="C28" s="30"/>
      <c r="D28" s="117" t="s">
        <v>37</v>
      </c>
      <c r="E28" s="30"/>
      <c r="F28" s="30"/>
      <c r="G28" s="30"/>
      <c r="H28" s="30"/>
      <c r="I28" s="118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121"/>
      <c r="B29" s="122"/>
      <c r="C29" s="121"/>
      <c r="D29" s="121"/>
      <c r="E29" s="270" t="s">
        <v>1</v>
      </c>
      <c r="F29" s="270"/>
      <c r="G29" s="270"/>
      <c r="H29" s="270"/>
      <c r="I29" s="123"/>
      <c r="J29" s="121"/>
      <c r="K29" s="121"/>
      <c r="L29" s="124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0"/>
      <c r="B30" s="35"/>
      <c r="C30" s="30"/>
      <c r="D30" s="30"/>
      <c r="E30" s="30"/>
      <c r="F30" s="30"/>
      <c r="G30" s="30"/>
      <c r="H30" s="30"/>
      <c r="I30" s="118"/>
      <c r="J30" s="30"/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25"/>
      <c r="E31" s="125"/>
      <c r="F31" s="125"/>
      <c r="G31" s="125"/>
      <c r="H31" s="125"/>
      <c r="I31" s="126"/>
      <c r="J31" s="125"/>
      <c r="K31" s="125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7" t="s">
        <v>38</v>
      </c>
      <c r="E32" s="30"/>
      <c r="F32" s="30"/>
      <c r="G32" s="30"/>
      <c r="H32" s="30"/>
      <c r="I32" s="118"/>
      <c r="J32" s="128">
        <f>ROUND(J122,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5"/>
      <c r="E33" s="125"/>
      <c r="F33" s="125"/>
      <c r="G33" s="125"/>
      <c r="H33" s="125"/>
      <c r="I33" s="126"/>
      <c r="J33" s="125"/>
      <c r="K33" s="125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9" t="s">
        <v>40</v>
      </c>
      <c r="G34" s="30"/>
      <c r="H34" s="30"/>
      <c r="I34" s="130" t="s">
        <v>39</v>
      </c>
      <c r="J34" s="129" t="s">
        <v>41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31" t="s">
        <v>42</v>
      </c>
      <c r="E35" s="117" t="s">
        <v>43</v>
      </c>
      <c r="F35" s="132">
        <f>ROUND((SUM(BE122:BE145)),  2)</f>
        <v>0</v>
      </c>
      <c r="G35" s="30"/>
      <c r="H35" s="30"/>
      <c r="I35" s="133">
        <v>0.21</v>
      </c>
      <c r="J35" s="132">
        <f>ROUND(((SUM(BE122:BE145))*I35),  2)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7" t="s">
        <v>44</v>
      </c>
      <c r="F36" s="132">
        <f>ROUND((SUM(BF122:BF145)),  2)</f>
        <v>0</v>
      </c>
      <c r="G36" s="30"/>
      <c r="H36" s="30"/>
      <c r="I36" s="133">
        <v>0.15</v>
      </c>
      <c r="J36" s="132">
        <f>ROUND(((SUM(BF122:BF145))*I36),  2)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7" t="s">
        <v>45</v>
      </c>
      <c r="F37" s="132">
        <f>ROUND((SUM(BG122:BG145)),  2)</f>
        <v>0</v>
      </c>
      <c r="G37" s="30"/>
      <c r="H37" s="30"/>
      <c r="I37" s="133">
        <v>0.21</v>
      </c>
      <c r="J37" s="132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7" t="s">
        <v>46</v>
      </c>
      <c r="F38" s="132">
        <f>ROUND((SUM(BH122:BH145)),  2)</f>
        <v>0</v>
      </c>
      <c r="G38" s="30"/>
      <c r="H38" s="30"/>
      <c r="I38" s="133">
        <v>0.15</v>
      </c>
      <c r="J38" s="132">
        <f>0</f>
        <v>0</v>
      </c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7" t="s">
        <v>47</v>
      </c>
      <c r="F39" s="132">
        <f>ROUND((SUM(BI122:BI145)),  2)</f>
        <v>0</v>
      </c>
      <c r="G39" s="30"/>
      <c r="H39" s="30"/>
      <c r="I39" s="133">
        <v>0</v>
      </c>
      <c r="J39" s="132">
        <f>0</f>
        <v>0</v>
      </c>
      <c r="K39" s="30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8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34"/>
      <c r="D41" s="135" t="s">
        <v>48</v>
      </c>
      <c r="E41" s="136"/>
      <c r="F41" s="136"/>
      <c r="G41" s="137" t="s">
        <v>49</v>
      </c>
      <c r="H41" s="138" t="s">
        <v>50</v>
      </c>
      <c r="I41" s="139"/>
      <c r="J41" s="140">
        <f>SUM(J32:J39)</f>
        <v>0</v>
      </c>
      <c r="K41" s="141"/>
      <c r="L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8"/>
      <c r="J42" s="30"/>
      <c r="K42" s="30"/>
      <c r="L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I43" s="111"/>
      <c r="L43" s="16"/>
    </row>
    <row r="44" spans="1:31" s="1" customFormat="1" ht="14.45" customHeight="1">
      <c r="B44" s="16"/>
      <c r="I44" s="111"/>
      <c r="L44" s="16"/>
    </row>
    <row r="45" spans="1:31" s="1" customFormat="1" ht="14.45" customHeight="1">
      <c r="B45" s="16"/>
      <c r="I45" s="111"/>
      <c r="L45" s="16"/>
    </row>
    <row r="46" spans="1:31" s="1" customFormat="1" ht="14.45" customHeight="1">
      <c r="B46" s="16"/>
      <c r="I46" s="111"/>
      <c r="L46" s="16"/>
    </row>
    <row r="47" spans="1:31" s="1" customFormat="1" ht="14.45" customHeight="1">
      <c r="B47" s="16"/>
      <c r="I47" s="111"/>
      <c r="L47" s="16"/>
    </row>
    <row r="48" spans="1:31" s="1" customFormat="1" ht="14.45" customHeight="1">
      <c r="B48" s="16"/>
      <c r="I48" s="111"/>
      <c r="L48" s="16"/>
    </row>
    <row r="49" spans="1:31" s="1" customFormat="1" ht="14.45" customHeight="1">
      <c r="B49" s="16"/>
      <c r="I49" s="111"/>
      <c r="L49" s="16"/>
    </row>
    <row r="50" spans="1:31" s="2" customFormat="1" ht="14.45" customHeight="1">
      <c r="B50" s="47"/>
      <c r="D50" s="142" t="s">
        <v>51</v>
      </c>
      <c r="E50" s="143"/>
      <c r="F50" s="143"/>
      <c r="G50" s="142" t="s">
        <v>52</v>
      </c>
      <c r="H50" s="143"/>
      <c r="I50" s="144"/>
      <c r="J50" s="143"/>
      <c r="K50" s="143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 ht="12.75">
      <c r="A61" s="30"/>
      <c r="B61" s="35"/>
      <c r="C61" s="30"/>
      <c r="D61" s="145" t="s">
        <v>53</v>
      </c>
      <c r="E61" s="146"/>
      <c r="F61" s="147" t="s">
        <v>54</v>
      </c>
      <c r="G61" s="145" t="s">
        <v>53</v>
      </c>
      <c r="H61" s="146"/>
      <c r="I61" s="148"/>
      <c r="J61" s="149" t="s">
        <v>54</v>
      </c>
      <c r="K61" s="14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 ht="12.75">
      <c r="A65" s="30"/>
      <c r="B65" s="35"/>
      <c r="C65" s="30"/>
      <c r="D65" s="142" t="s">
        <v>55</v>
      </c>
      <c r="E65" s="150"/>
      <c r="F65" s="150"/>
      <c r="G65" s="142" t="s">
        <v>56</v>
      </c>
      <c r="H65" s="150"/>
      <c r="I65" s="151"/>
      <c r="J65" s="150"/>
      <c r="K65" s="15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 ht="12.75">
      <c r="A76" s="30"/>
      <c r="B76" s="35"/>
      <c r="C76" s="30"/>
      <c r="D76" s="145" t="s">
        <v>53</v>
      </c>
      <c r="E76" s="146"/>
      <c r="F76" s="147" t="s">
        <v>54</v>
      </c>
      <c r="G76" s="145" t="s">
        <v>53</v>
      </c>
      <c r="H76" s="146"/>
      <c r="I76" s="148"/>
      <c r="J76" s="149" t="s">
        <v>54</v>
      </c>
      <c r="K76" s="14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52"/>
      <c r="C77" s="153"/>
      <c r="D77" s="153"/>
      <c r="E77" s="153"/>
      <c r="F77" s="153"/>
      <c r="G77" s="153"/>
      <c r="H77" s="153"/>
      <c r="I77" s="154"/>
      <c r="J77" s="153"/>
      <c r="K77" s="153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155"/>
      <c r="C81" s="156"/>
      <c r="D81" s="156"/>
      <c r="E81" s="156"/>
      <c r="F81" s="156"/>
      <c r="G81" s="156"/>
      <c r="H81" s="156"/>
      <c r="I81" s="157"/>
      <c r="J81" s="156"/>
      <c r="K81" s="156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116</v>
      </c>
      <c r="D82" s="32"/>
      <c r="E82" s="32"/>
      <c r="F82" s="32"/>
      <c r="G82" s="32"/>
      <c r="H82" s="32"/>
      <c r="I82" s="118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8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118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2"/>
      <c r="D85" s="32"/>
      <c r="E85" s="271" t="str">
        <f>E7</f>
        <v>Pravidelná kontrola a čištění spalinových cest v obvodu OŘ Praha</v>
      </c>
      <c r="F85" s="272"/>
      <c r="G85" s="272"/>
      <c r="H85" s="272"/>
      <c r="I85" s="118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7"/>
      <c r="C86" s="25" t="s">
        <v>111</v>
      </c>
      <c r="D86" s="18"/>
      <c r="E86" s="18"/>
      <c r="F86" s="18"/>
      <c r="G86" s="18"/>
      <c r="H86" s="18"/>
      <c r="I86" s="111"/>
      <c r="J86" s="18"/>
      <c r="K86" s="18"/>
      <c r="L86" s="16"/>
    </row>
    <row r="87" spans="1:31" s="2" customFormat="1" ht="16.5" customHeight="1">
      <c r="A87" s="30"/>
      <c r="B87" s="31"/>
      <c r="C87" s="32"/>
      <c r="D87" s="32"/>
      <c r="E87" s="271" t="s">
        <v>1191</v>
      </c>
      <c r="F87" s="273"/>
      <c r="G87" s="273"/>
      <c r="H87" s="273"/>
      <c r="I87" s="118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113</v>
      </c>
      <c r="D88" s="32"/>
      <c r="E88" s="32"/>
      <c r="F88" s="32"/>
      <c r="G88" s="32"/>
      <c r="H88" s="32"/>
      <c r="I88" s="118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2"/>
      <c r="D89" s="32"/>
      <c r="E89" s="219" t="str">
        <f>E11</f>
        <v>003.2 - Byty</v>
      </c>
      <c r="F89" s="273"/>
      <c r="G89" s="273"/>
      <c r="H89" s="273"/>
      <c r="I89" s="118"/>
      <c r="J89" s="32"/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8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2"/>
      <c r="E91" s="32"/>
      <c r="F91" s="23" t="str">
        <f>F14</f>
        <v>Obvod provoz III - Praha</v>
      </c>
      <c r="G91" s="32"/>
      <c r="H91" s="32"/>
      <c r="I91" s="119" t="s">
        <v>22</v>
      </c>
      <c r="J91" s="62" t="str">
        <f>IF(J14="","",J14)</f>
        <v>13. 7. 2020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2"/>
      <c r="D92" s="32"/>
      <c r="E92" s="32"/>
      <c r="F92" s="32"/>
      <c r="G92" s="32"/>
      <c r="H92" s="32"/>
      <c r="I92" s="118"/>
      <c r="J92" s="32"/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5" t="s">
        <v>24</v>
      </c>
      <c r="D93" s="32"/>
      <c r="E93" s="32"/>
      <c r="F93" s="23" t="str">
        <f>E17</f>
        <v>Správa železnic, státní organizace</v>
      </c>
      <c r="G93" s="32"/>
      <c r="H93" s="32"/>
      <c r="I93" s="119" t="s">
        <v>32</v>
      </c>
      <c r="J93" s="28" t="str">
        <f>E23</f>
        <v xml:space="preserve"> </v>
      </c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5" t="s">
        <v>30</v>
      </c>
      <c r="D94" s="32"/>
      <c r="E94" s="32"/>
      <c r="F94" s="23" t="str">
        <f>IF(E20="","",E20)</f>
        <v>Vyplň údaj</v>
      </c>
      <c r="G94" s="32"/>
      <c r="H94" s="32"/>
      <c r="I94" s="119" t="s">
        <v>35</v>
      </c>
      <c r="J94" s="28" t="str">
        <f>E26</f>
        <v>L. Ulrich, DiS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8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58" t="s">
        <v>117</v>
      </c>
      <c r="D96" s="159"/>
      <c r="E96" s="159"/>
      <c r="F96" s="159"/>
      <c r="G96" s="159"/>
      <c r="H96" s="159"/>
      <c r="I96" s="160"/>
      <c r="J96" s="161" t="s">
        <v>118</v>
      </c>
      <c r="K96" s="159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2"/>
      <c r="D97" s="32"/>
      <c r="E97" s="32"/>
      <c r="F97" s="32"/>
      <c r="G97" s="32"/>
      <c r="H97" s="32"/>
      <c r="I97" s="118"/>
      <c r="J97" s="32"/>
      <c r="K97" s="32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62" t="s">
        <v>119</v>
      </c>
      <c r="D98" s="32"/>
      <c r="E98" s="32"/>
      <c r="F98" s="32"/>
      <c r="G98" s="32"/>
      <c r="H98" s="32"/>
      <c r="I98" s="118"/>
      <c r="J98" s="80">
        <f>J122</f>
        <v>0</v>
      </c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120</v>
      </c>
    </row>
    <row r="99" spans="1:47" s="9" customFormat="1" ht="24.95" customHeight="1">
      <c r="B99" s="163"/>
      <c r="C99" s="164"/>
      <c r="D99" s="165" t="s">
        <v>121</v>
      </c>
      <c r="E99" s="166"/>
      <c r="F99" s="166"/>
      <c r="G99" s="166"/>
      <c r="H99" s="166"/>
      <c r="I99" s="167"/>
      <c r="J99" s="168">
        <f>J123</f>
        <v>0</v>
      </c>
      <c r="K99" s="164"/>
      <c r="L99" s="169"/>
    </row>
    <row r="100" spans="1:47" s="9" customFormat="1" ht="24.95" customHeight="1">
      <c r="B100" s="163"/>
      <c r="C100" s="164"/>
      <c r="D100" s="165" t="s">
        <v>122</v>
      </c>
      <c r="E100" s="166"/>
      <c r="F100" s="166"/>
      <c r="G100" s="166"/>
      <c r="H100" s="166"/>
      <c r="I100" s="167"/>
      <c r="J100" s="168">
        <f>J126</f>
        <v>0</v>
      </c>
      <c r="K100" s="164"/>
      <c r="L100" s="169"/>
    </row>
    <row r="101" spans="1:47" s="2" customFormat="1" ht="21.75" customHeight="1">
      <c r="A101" s="30"/>
      <c r="B101" s="31"/>
      <c r="C101" s="32"/>
      <c r="D101" s="32"/>
      <c r="E101" s="32"/>
      <c r="F101" s="32"/>
      <c r="G101" s="32"/>
      <c r="H101" s="32"/>
      <c r="I101" s="118"/>
      <c r="J101" s="32"/>
      <c r="K101" s="32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47" s="2" customFormat="1" ht="6.95" customHeight="1">
      <c r="A102" s="30"/>
      <c r="B102" s="50"/>
      <c r="C102" s="51"/>
      <c r="D102" s="51"/>
      <c r="E102" s="51"/>
      <c r="F102" s="51"/>
      <c r="G102" s="51"/>
      <c r="H102" s="51"/>
      <c r="I102" s="154"/>
      <c r="J102" s="51"/>
      <c r="K102" s="51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47" s="2" customFormat="1" ht="6.95" customHeight="1">
      <c r="A106" s="30"/>
      <c r="B106" s="52"/>
      <c r="C106" s="53"/>
      <c r="D106" s="53"/>
      <c r="E106" s="53"/>
      <c r="F106" s="53"/>
      <c r="G106" s="53"/>
      <c r="H106" s="53"/>
      <c r="I106" s="157"/>
      <c r="J106" s="53"/>
      <c r="K106" s="53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24.95" customHeight="1">
      <c r="A107" s="30"/>
      <c r="B107" s="31"/>
      <c r="C107" s="19" t="s">
        <v>123</v>
      </c>
      <c r="D107" s="32"/>
      <c r="E107" s="32"/>
      <c r="F107" s="32"/>
      <c r="G107" s="32"/>
      <c r="H107" s="32"/>
      <c r="I107" s="118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118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2" customHeight="1">
      <c r="A109" s="30"/>
      <c r="B109" s="31"/>
      <c r="C109" s="25" t="s">
        <v>16</v>
      </c>
      <c r="D109" s="32"/>
      <c r="E109" s="32"/>
      <c r="F109" s="32"/>
      <c r="G109" s="32"/>
      <c r="H109" s="32"/>
      <c r="I109" s="118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16.5" customHeight="1">
      <c r="A110" s="30"/>
      <c r="B110" s="31"/>
      <c r="C110" s="32"/>
      <c r="D110" s="32"/>
      <c r="E110" s="271" t="str">
        <f>E7</f>
        <v>Pravidelná kontrola a čištění spalinových cest v obvodu OŘ Praha</v>
      </c>
      <c r="F110" s="272"/>
      <c r="G110" s="272"/>
      <c r="H110" s="272"/>
      <c r="I110" s="118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12" customHeight="1">
      <c r="B111" s="17"/>
      <c r="C111" s="25" t="s">
        <v>111</v>
      </c>
      <c r="D111" s="18"/>
      <c r="E111" s="18"/>
      <c r="F111" s="18"/>
      <c r="G111" s="18"/>
      <c r="H111" s="18"/>
      <c r="I111" s="111"/>
      <c r="J111" s="18"/>
      <c r="K111" s="18"/>
      <c r="L111" s="16"/>
    </row>
    <row r="112" spans="1:47" s="2" customFormat="1" ht="16.5" customHeight="1">
      <c r="A112" s="30"/>
      <c r="B112" s="31"/>
      <c r="C112" s="32"/>
      <c r="D112" s="32"/>
      <c r="E112" s="271" t="s">
        <v>1191</v>
      </c>
      <c r="F112" s="273"/>
      <c r="G112" s="273"/>
      <c r="H112" s="273"/>
      <c r="I112" s="118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113</v>
      </c>
      <c r="D113" s="32"/>
      <c r="E113" s="32"/>
      <c r="F113" s="32"/>
      <c r="G113" s="32"/>
      <c r="H113" s="32"/>
      <c r="I113" s="118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2"/>
      <c r="D114" s="32"/>
      <c r="E114" s="219" t="str">
        <f>E11</f>
        <v>003.2 - Byty</v>
      </c>
      <c r="F114" s="273"/>
      <c r="G114" s="273"/>
      <c r="H114" s="273"/>
      <c r="I114" s="118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118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20</v>
      </c>
      <c r="D116" s="32"/>
      <c r="E116" s="32"/>
      <c r="F116" s="23" t="str">
        <f>F14</f>
        <v>Obvod provoz III - Praha</v>
      </c>
      <c r="G116" s="32"/>
      <c r="H116" s="32"/>
      <c r="I116" s="119" t="s">
        <v>22</v>
      </c>
      <c r="J116" s="62" t="str">
        <f>IF(J14="","",J14)</f>
        <v>13. 7. 2020</v>
      </c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118"/>
      <c r="J117" s="32"/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24</v>
      </c>
      <c r="D118" s="32"/>
      <c r="E118" s="32"/>
      <c r="F118" s="23" t="str">
        <f>E17</f>
        <v>Správa železnic, státní organizace</v>
      </c>
      <c r="G118" s="32"/>
      <c r="H118" s="32"/>
      <c r="I118" s="119" t="s">
        <v>32</v>
      </c>
      <c r="J118" s="28" t="str">
        <f>E23</f>
        <v xml:space="preserve"> 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30</v>
      </c>
      <c r="D119" s="32"/>
      <c r="E119" s="32"/>
      <c r="F119" s="23" t="str">
        <f>IF(E20="","",E20)</f>
        <v>Vyplň údaj</v>
      </c>
      <c r="G119" s="32"/>
      <c r="H119" s="32"/>
      <c r="I119" s="119" t="s">
        <v>35</v>
      </c>
      <c r="J119" s="28" t="str">
        <f>E26</f>
        <v>L. Ulrich, DiS</v>
      </c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2"/>
      <c r="D120" s="32"/>
      <c r="E120" s="32"/>
      <c r="F120" s="32"/>
      <c r="G120" s="32"/>
      <c r="H120" s="32"/>
      <c r="I120" s="118"/>
      <c r="J120" s="32"/>
      <c r="K120" s="32"/>
      <c r="L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0" customFormat="1" ht="29.25" customHeight="1">
      <c r="A121" s="170"/>
      <c r="B121" s="171"/>
      <c r="C121" s="172" t="s">
        <v>124</v>
      </c>
      <c r="D121" s="173" t="s">
        <v>63</v>
      </c>
      <c r="E121" s="173" t="s">
        <v>59</v>
      </c>
      <c r="F121" s="173" t="s">
        <v>60</v>
      </c>
      <c r="G121" s="173" t="s">
        <v>125</v>
      </c>
      <c r="H121" s="173" t="s">
        <v>126</v>
      </c>
      <c r="I121" s="174" t="s">
        <v>127</v>
      </c>
      <c r="J121" s="175" t="s">
        <v>118</v>
      </c>
      <c r="K121" s="176" t="s">
        <v>128</v>
      </c>
      <c r="L121" s="177"/>
      <c r="M121" s="71" t="s">
        <v>1</v>
      </c>
      <c r="N121" s="72" t="s">
        <v>42</v>
      </c>
      <c r="O121" s="72" t="s">
        <v>129</v>
      </c>
      <c r="P121" s="72" t="s">
        <v>130</v>
      </c>
      <c r="Q121" s="72" t="s">
        <v>131</v>
      </c>
      <c r="R121" s="72" t="s">
        <v>132</v>
      </c>
      <c r="S121" s="72" t="s">
        <v>133</v>
      </c>
      <c r="T121" s="72" t="s">
        <v>134</v>
      </c>
      <c r="U121" s="73" t="s">
        <v>135</v>
      </c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</row>
    <row r="122" spans="1:65" s="2" customFormat="1" ht="22.9" customHeight="1">
      <c r="A122" s="30"/>
      <c r="B122" s="31"/>
      <c r="C122" s="78" t="s">
        <v>136</v>
      </c>
      <c r="D122" s="32"/>
      <c r="E122" s="32"/>
      <c r="F122" s="32"/>
      <c r="G122" s="32"/>
      <c r="H122" s="32"/>
      <c r="I122" s="118"/>
      <c r="J122" s="178">
        <f>BK122</f>
        <v>0</v>
      </c>
      <c r="K122" s="32"/>
      <c r="L122" s="35"/>
      <c r="M122" s="74"/>
      <c r="N122" s="179"/>
      <c r="O122" s="75"/>
      <c r="P122" s="180">
        <f>P123+P126</f>
        <v>0</v>
      </c>
      <c r="Q122" s="75"/>
      <c r="R122" s="180">
        <f>R123+R126</f>
        <v>0</v>
      </c>
      <c r="S122" s="75"/>
      <c r="T122" s="180">
        <f>T123+T126</f>
        <v>0</v>
      </c>
      <c r="U122" s="76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77</v>
      </c>
      <c r="AU122" s="13" t="s">
        <v>120</v>
      </c>
      <c r="BK122" s="181">
        <f>BK123+BK126</f>
        <v>0</v>
      </c>
    </row>
    <row r="123" spans="1:65" s="11" customFormat="1" ht="25.9" customHeight="1">
      <c r="B123" s="182"/>
      <c r="C123" s="183"/>
      <c r="D123" s="184" t="s">
        <v>77</v>
      </c>
      <c r="E123" s="185" t="s">
        <v>137</v>
      </c>
      <c r="F123" s="185" t="s">
        <v>138</v>
      </c>
      <c r="G123" s="183"/>
      <c r="H123" s="183"/>
      <c r="I123" s="186"/>
      <c r="J123" s="187">
        <f>BK123</f>
        <v>0</v>
      </c>
      <c r="K123" s="183"/>
      <c r="L123" s="188"/>
      <c r="M123" s="189"/>
      <c r="N123" s="190"/>
      <c r="O123" s="190"/>
      <c r="P123" s="191">
        <f>SUM(P124:P125)</f>
        <v>0</v>
      </c>
      <c r="Q123" s="190"/>
      <c r="R123" s="191">
        <f>SUM(R124:R125)</f>
        <v>0</v>
      </c>
      <c r="S123" s="190"/>
      <c r="T123" s="191">
        <f>SUM(T124:T125)</f>
        <v>0</v>
      </c>
      <c r="U123" s="192"/>
      <c r="AR123" s="193" t="s">
        <v>139</v>
      </c>
      <c r="AT123" s="194" t="s">
        <v>77</v>
      </c>
      <c r="AU123" s="194" t="s">
        <v>78</v>
      </c>
      <c r="AY123" s="193" t="s">
        <v>140</v>
      </c>
      <c r="BK123" s="195">
        <f>SUM(BK124:BK125)</f>
        <v>0</v>
      </c>
    </row>
    <row r="124" spans="1:65" s="2" customFormat="1" ht="16.5" customHeight="1">
      <c r="A124" s="30"/>
      <c r="B124" s="31"/>
      <c r="C124" s="196" t="s">
        <v>85</v>
      </c>
      <c r="D124" s="196" t="s">
        <v>141</v>
      </c>
      <c r="E124" s="197" t="s">
        <v>142</v>
      </c>
      <c r="F124" s="198" t="s">
        <v>138</v>
      </c>
      <c r="G124" s="199" t="s">
        <v>1</v>
      </c>
      <c r="H124" s="200">
        <v>0</v>
      </c>
      <c r="I124" s="201"/>
      <c r="J124" s="202">
        <f>ROUND(I124*H124,2)</f>
        <v>0</v>
      </c>
      <c r="K124" s="203"/>
      <c r="L124" s="35"/>
      <c r="M124" s="204" t="s">
        <v>1</v>
      </c>
      <c r="N124" s="205" t="s">
        <v>43</v>
      </c>
      <c r="O124" s="67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6">
        <f>S124*H124</f>
        <v>0</v>
      </c>
      <c r="U124" s="207" t="s">
        <v>1</v>
      </c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208" t="s">
        <v>143</v>
      </c>
      <c r="AT124" s="208" t="s">
        <v>141</v>
      </c>
      <c r="AU124" s="208" t="s">
        <v>85</v>
      </c>
      <c r="AY124" s="13" t="s">
        <v>140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3" t="s">
        <v>85</v>
      </c>
      <c r="BK124" s="209">
        <f>ROUND(I124*H124,2)</f>
        <v>0</v>
      </c>
      <c r="BL124" s="13" t="s">
        <v>143</v>
      </c>
      <c r="BM124" s="208" t="s">
        <v>1238</v>
      </c>
    </row>
    <row r="125" spans="1:65" s="2" customFormat="1" ht="136.5">
      <c r="A125" s="30"/>
      <c r="B125" s="31"/>
      <c r="C125" s="32"/>
      <c r="D125" s="210" t="s">
        <v>145</v>
      </c>
      <c r="E125" s="32"/>
      <c r="F125" s="211" t="s">
        <v>146</v>
      </c>
      <c r="G125" s="32"/>
      <c r="H125" s="32"/>
      <c r="I125" s="118"/>
      <c r="J125" s="32"/>
      <c r="K125" s="32"/>
      <c r="L125" s="35"/>
      <c r="M125" s="212"/>
      <c r="N125" s="213"/>
      <c r="O125" s="67"/>
      <c r="P125" s="67"/>
      <c r="Q125" s="67"/>
      <c r="R125" s="67"/>
      <c r="S125" s="67"/>
      <c r="T125" s="67"/>
      <c r="U125" s="68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145</v>
      </c>
      <c r="AU125" s="13" t="s">
        <v>85</v>
      </c>
    </row>
    <row r="126" spans="1:65" s="11" customFormat="1" ht="25.9" customHeight="1">
      <c r="B126" s="182"/>
      <c r="C126" s="183"/>
      <c r="D126" s="184" t="s">
        <v>77</v>
      </c>
      <c r="E126" s="185" t="s">
        <v>147</v>
      </c>
      <c r="F126" s="185" t="s">
        <v>148</v>
      </c>
      <c r="G126" s="183"/>
      <c r="H126" s="183"/>
      <c r="I126" s="186"/>
      <c r="J126" s="187">
        <f>BK126</f>
        <v>0</v>
      </c>
      <c r="K126" s="183"/>
      <c r="L126" s="188"/>
      <c r="M126" s="189"/>
      <c r="N126" s="190"/>
      <c r="O126" s="190"/>
      <c r="P126" s="191">
        <f>SUM(P127:P145)</f>
        <v>0</v>
      </c>
      <c r="Q126" s="190"/>
      <c r="R126" s="191">
        <f>SUM(R127:R145)</f>
        <v>0</v>
      </c>
      <c r="S126" s="190"/>
      <c r="T126" s="191">
        <f>SUM(T127:T145)</f>
        <v>0</v>
      </c>
      <c r="U126" s="192"/>
      <c r="AR126" s="193" t="s">
        <v>149</v>
      </c>
      <c r="AT126" s="194" t="s">
        <v>77</v>
      </c>
      <c r="AU126" s="194" t="s">
        <v>78</v>
      </c>
      <c r="AY126" s="193" t="s">
        <v>140</v>
      </c>
      <c r="BK126" s="195">
        <f>SUM(BK127:BK145)</f>
        <v>0</v>
      </c>
    </row>
    <row r="127" spans="1:65" s="2" customFormat="1" ht="44.25" customHeight="1">
      <c r="A127" s="30"/>
      <c r="B127" s="31"/>
      <c r="C127" s="196" t="s">
        <v>87</v>
      </c>
      <c r="D127" s="196" t="s">
        <v>141</v>
      </c>
      <c r="E127" s="197" t="s">
        <v>1239</v>
      </c>
      <c r="F127" s="198" t="s">
        <v>1240</v>
      </c>
      <c r="G127" s="199" t="s">
        <v>152</v>
      </c>
      <c r="H127" s="200">
        <v>2</v>
      </c>
      <c r="I127" s="201"/>
      <c r="J127" s="202">
        <f t="shared" ref="J127:J145" si="0">ROUND(I127*H127,2)</f>
        <v>0</v>
      </c>
      <c r="K127" s="203"/>
      <c r="L127" s="35"/>
      <c r="M127" s="204" t="s">
        <v>1</v>
      </c>
      <c r="N127" s="205" t="s">
        <v>43</v>
      </c>
      <c r="O127" s="67"/>
      <c r="P127" s="206">
        <f t="shared" ref="P127:P145" si="1">O127*H127</f>
        <v>0</v>
      </c>
      <c r="Q127" s="206">
        <v>0</v>
      </c>
      <c r="R127" s="206">
        <f t="shared" ref="R127:R145" si="2">Q127*H127</f>
        <v>0</v>
      </c>
      <c r="S127" s="206">
        <v>0</v>
      </c>
      <c r="T127" s="206">
        <f t="shared" ref="T127:T145" si="3">S127*H127</f>
        <v>0</v>
      </c>
      <c r="U127" s="207" t="s">
        <v>1</v>
      </c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139</v>
      </c>
      <c r="AT127" s="208" t="s">
        <v>141</v>
      </c>
      <c r="AU127" s="208" t="s">
        <v>85</v>
      </c>
      <c r="AY127" s="13" t="s">
        <v>140</v>
      </c>
      <c r="BE127" s="209">
        <f t="shared" ref="BE127:BE145" si="4">IF(N127="základní",J127,0)</f>
        <v>0</v>
      </c>
      <c r="BF127" s="209">
        <f t="shared" ref="BF127:BF145" si="5">IF(N127="snížená",J127,0)</f>
        <v>0</v>
      </c>
      <c r="BG127" s="209">
        <f t="shared" ref="BG127:BG145" si="6">IF(N127="zákl. přenesená",J127,0)</f>
        <v>0</v>
      </c>
      <c r="BH127" s="209">
        <f t="shared" ref="BH127:BH145" si="7">IF(N127="sníž. přenesená",J127,0)</f>
        <v>0</v>
      </c>
      <c r="BI127" s="209">
        <f t="shared" ref="BI127:BI145" si="8">IF(N127="nulová",J127,0)</f>
        <v>0</v>
      </c>
      <c r="BJ127" s="13" t="s">
        <v>85</v>
      </c>
      <c r="BK127" s="209">
        <f t="shared" ref="BK127:BK145" si="9">ROUND(I127*H127,2)</f>
        <v>0</v>
      </c>
      <c r="BL127" s="13" t="s">
        <v>139</v>
      </c>
      <c r="BM127" s="208" t="s">
        <v>87</v>
      </c>
    </row>
    <row r="128" spans="1:65" s="2" customFormat="1" ht="44.25" customHeight="1">
      <c r="A128" s="30"/>
      <c r="B128" s="31"/>
      <c r="C128" s="196" t="s">
        <v>149</v>
      </c>
      <c r="D128" s="196" t="s">
        <v>141</v>
      </c>
      <c r="E128" s="197" t="s">
        <v>1241</v>
      </c>
      <c r="F128" s="198" t="s">
        <v>1242</v>
      </c>
      <c r="G128" s="199" t="s">
        <v>152</v>
      </c>
      <c r="H128" s="200">
        <v>1</v>
      </c>
      <c r="I128" s="201"/>
      <c r="J128" s="202">
        <f t="shared" si="0"/>
        <v>0</v>
      </c>
      <c r="K128" s="203"/>
      <c r="L128" s="35"/>
      <c r="M128" s="204" t="s">
        <v>1</v>
      </c>
      <c r="N128" s="205" t="s">
        <v>43</v>
      </c>
      <c r="O128" s="67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6">
        <f t="shared" si="3"/>
        <v>0</v>
      </c>
      <c r="U128" s="207" t="s">
        <v>1</v>
      </c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139</v>
      </c>
      <c r="AT128" s="208" t="s">
        <v>141</v>
      </c>
      <c r="AU128" s="208" t="s">
        <v>85</v>
      </c>
      <c r="AY128" s="13" t="s">
        <v>140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85</v>
      </c>
      <c r="BK128" s="209">
        <f t="shared" si="9"/>
        <v>0</v>
      </c>
      <c r="BL128" s="13" t="s">
        <v>139</v>
      </c>
      <c r="BM128" s="208" t="s">
        <v>139</v>
      </c>
    </row>
    <row r="129" spans="1:65" s="2" customFormat="1" ht="44.25" customHeight="1">
      <c r="A129" s="30"/>
      <c r="B129" s="31"/>
      <c r="C129" s="196" t="s">
        <v>139</v>
      </c>
      <c r="D129" s="196" t="s">
        <v>141</v>
      </c>
      <c r="E129" s="197" t="s">
        <v>1243</v>
      </c>
      <c r="F129" s="198" t="s">
        <v>1244</v>
      </c>
      <c r="G129" s="199" t="s">
        <v>152</v>
      </c>
      <c r="H129" s="200">
        <v>1</v>
      </c>
      <c r="I129" s="201"/>
      <c r="J129" s="202">
        <f t="shared" si="0"/>
        <v>0</v>
      </c>
      <c r="K129" s="203"/>
      <c r="L129" s="35"/>
      <c r="M129" s="204" t="s">
        <v>1</v>
      </c>
      <c r="N129" s="205" t="s">
        <v>43</v>
      </c>
      <c r="O129" s="67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6">
        <f t="shared" si="3"/>
        <v>0</v>
      </c>
      <c r="U129" s="207" t="s">
        <v>1</v>
      </c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139</v>
      </c>
      <c r="AT129" s="208" t="s">
        <v>141</v>
      </c>
      <c r="AU129" s="208" t="s">
        <v>85</v>
      </c>
      <c r="AY129" s="13" t="s">
        <v>140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85</v>
      </c>
      <c r="BK129" s="209">
        <f t="shared" si="9"/>
        <v>0</v>
      </c>
      <c r="BL129" s="13" t="s">
        <v>139</v>
      </c>
      <c r="BM129" s="208" t="s">
        <v>157</v>
      </c>
    </row>
    <row r="130" spans="1:65" s="2" customFormat="1" ht="44.25" customHeight="1">
      <c r="A130" s="30"/>
      <c r="B130" s="31"/>
      <c r="C130" s="196" t="s">
        <v>158</v>
      </c>
      <c r="D130" s="196" t="s">
        <v>141</v>
      </c>
      <c r="E130" s="197" t="s">
        <v>1245</v>
      </c>
      <c r="F130" s="198" t="s">
        <v>1246</v>
      </c>
      <c r="G130" s="199" t="s">
        <v>152</v>
      </c>
      <c r="H130" s="200">
        <v>1</v>
      </c>
      <c r="I130" s="201"/>
      <c r="J130" s="202">
        <f t="shared" si="0"/>
        <v>0</v>
      </c>
      <c r="K130" s="203"/>
      <c r="L130" s="35"/>
      <c r="M130" s="204" t="s">
        <v>1</v>
      </c>
      <c r="N130" s="205" t="s">
        <v>43</v>
      </c>
      <c r="O130" s="67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6">
        <f t="shared" si="3"/>
        <v>0</v>
      </c>
      <c r="U130" s="207" t="s">
        <v>1</v>
      </c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139</v>
      </c>
      <c r="AT130" s="208" t="s">
        <v>141</v>
      </c>
      <c r="AU130" s="208" t="s">
        <v>85</v>
      </c>
      <c r="AY130" s="13" t="s">
        <v>140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85</v>
      </c>
      <c r="BK130" s="209">
        <f t="shared" si="9"/>
        <v>0</v>
      </c>
      <c r="BL130" s="13" t="s">
        <v>139</v>
      </c>
      <c r="BM130" s="208" t="s">
        <v>161</v>
      </c>
    </row>
    <row r="131" spans="1:65" s="2" customFormat="1" ht="44.25" customHeight="1">
      <c r="A131" s="30"/>
      <c r="B131" s="31"/>
      <c r="C131" s="196" t="s">
        <v>157</v>
      </c>
      <c r="D131" s="196" t="s">
        <v>141</v>
      </c>
      <c r="E131" s="197" t="s">
        <v>1247</v>
      </c>
      <c r="F131" s="198" t="s">
        <v>1248</v>
      </c>
      <c r="G131" s="199" t="s">
        <v>152</v>
      </c>
      <c r="H131" s="200">
        <v>2</v>
      </c>
      <c r="I131" s="201"/>
      <c r="J131" s="202">
        <f t="shared" si="0"/>
        <v>0</v>
      </c>
      <c r="K131" s="203"/>
      <c r="L131" s="35"/>
      <c r="M131" s="204" t="s">
        <v>1</v>
      </c>
      <c r="N131" s="205" t="s">
        <v>43</v>
      </c>
      <c r="O131" s="67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6">
        <f t="shared" si="3"/>
        <v>0</v>
      </c>
      <c r="U131" s="207" t="s">
        <v>1</v>
      </c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139</v>
      </c>
      <c r="AT131" s="208" t="s">
        <v>141</v>
      </c>
      <c r="AU131" s="208" t="s">
        <v>85</v>
      </c>
      <c r="AY131" s="13" t="s">
        <v>140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85</v>
      </c>
      <c r="BK131" s="209">
        <f t="shared" si="9"/>
        <v>0</v>
      </c>
      <c r="BL131" s="13" t="s">
        <v>139</v>
      </c>
      <c r="BM131" s="208" t="s">
        <v>164</v>
      </c>
    </row>
    <row r="132" spans="1:65" s="2" customFormat="1" ht="44.25" customHeight="1">
      <c r="A132" s="30"/>
      <c r="B132" s="31"/>
      <c r="C132" s="196" t="s">
        <v>165</v>
      </c>
      <c r="D132" s="196" t="s">
        <v>141</v>
      </c>
      <c r="E132" s="197" t="s">
        <v>1249</v>
      </c>
      <c r="F132" s="198" t="s">
        <v>1250</v>
      </c>
      <c r="G132" s="199" t="s">
        <v>152</v>
      </c>
      <c r="H132" s="200">
        <v>1</v>
      </c>
      <c r="I132" s="201"/>
      <c r="J132" s="202">
        <f t="shared" si="0"/>
        <v>0</v>
      </c>
      <c r="K132" s="203"/>
      <c r="L132" s="35"/>
      <c r="M132" s="204" t="s">
        <v>1</v>
      </c>
      <c r="N132" s="205" t="s">
        <v>43</v>
      </c>
      <c r="O132" s="67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6">
        <f t="shared" si="3"/>
        <v>0</v>
      </c>
      <c r="U132" s="207" t="s">
        <v>1</v>
      </c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139</v>
      </c>
      <c r="AT132" s="208" t="s">
        <v>141</v>
      </c>
      <c r="AU132" s="208" t="s">
        <v>85</v>
      </c>
      <c r="AY132" s="13" t="s">
        <v>140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85</v>
      </c>
      <c r="BK132" s="209">
        <f t="shared" si="9"/>
        <v>0</v>
      </c>
      <c r="BL132" s="13" t="s">
        <v>139</v>
      </c>
      <c r="BM132" s="208" t="s">
        <v>168</v>
      </c>
    </row>
    <row r="133" spans="1:65" s="2" customFormat="1" ht="44.25" customHeight="1">
      <c r="A133" s="30"/>
      <c r="B133" s="31"/>
      <c r="C133" s="196" t="s">
        <v>161</v>
      </c>
      <c r="D133" s="196" t="s">
        <v>141</v>
      </c>
      <c r="E133" s="197" t="s">
        <v>1251</v>
      </c>
      <c r="F133" s="198" t="s">
        <v>1252</v>
      </c>
      <c r="G133" s="199" t="s">
        <v>152</v>
      </c>
      <c r="H133" s="200">
        <v>2</v>
      </c>
      <c r="I133" s="201"/>
      <c r="J133" s="202">
        <f t="shared" si="0"/>
        <v>0</v>
      </c>
      <c r="K133" s="203"/>
      <c r="L133" s="35"/>
      <c r="M133" s="204" t="s">
        <v>1</v>
      </c>
      <c r="N133" s="205" t="s">
        <v>43</v>
      </c>
      <c r="O133" s="67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6">
        <f t="shared" si="3"/>
        <v>0</v>
      </c>
      <c r="U133" s="207" t="s">
        <v>1</v>
      </c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139</v>
      </c>
      <c r="AT133" s="208" t="s">
        <v>141</v>
      </c>
      <c r="AU133" s="208" t="s">
        <v>85</v>
      </c>
      <c r="AY133" s="13" t="s">
        <v>140</v>
      </c>
      <c r="BE133" s="209">
        <f t="shared" si="4"/>
        <v>0</v>
      </c>
      <c r="BF133" s="209">
        <f t="shared" si="5"/>
        <v>0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85</v>
      </c>
      <c r="BK133" s="209">
        <f t="shared" si="9"/>
        <v>0</v>
      </c>
      <c r="BL133" s="13" t="s">
        <v>139</v>
      </c>
      <c r="BM133" s="208" t="s">
        <v>171</v>
      </c>
    </row>
    <row r="134" spans="1:65" s="2" customFormat="1" ht="44.25" customHeight="1">
      <c r="A134" s="30"/>
      <c r="B134" s="31"/>
      <c r="C134" s="196" t="s">
        <v>172</v>
      </c>
      <c r="D134" s="196" t="s">
        <v>141</v>
      </c>
      <c r="E134" s="197" t="s">
        <v>1253</v>
      </c>
      <c r="F134" s="198" t="s">
        <v>1254</v>
      </c>
      <c r="G134" s="199" t="s">
        <v>152</v>
      </c>
      <c r="H134" s="200">
        <v>2</v>
      </c>
      <c r="I134" s="201"/>
      <c r="J134" s="202">
        <f t="shared" si="0"/>
        <v>0</v>
      </c>
      <c r="K134" s="203"/>
      <c r="L134" s="35"/>
      <c r="M134" s="204" t="s">
        <v>1</v>
      </c>
      <c r="N134" s="205" t="s">
        <v>43</v>
      </c>
      <c r="O134" s="67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6">
        <f t="shared" si="3"/>
        <v>0</v>
      </c>
      <c r="U134" s="207" t="s">
        <v>1</v>
      </c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139</v>
      </c>
      <c r="AT134" s="208" t="s">
        <v>141</v>
      </c>
      <c r="AU134" s="208" t="s">
        <v>85</v>
      </c>
      <c r="AY134" s="13" t="s">
        <v>140</v>
      </c>
      <c r="BE134" s="209">
        <f t="shared" si="4"/>
        <v>0</v>
      </c>
      <c r="BF134" s="209">
        <f t="shared" si="5"/>
        <v>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85</v>
      </c>
      <c r="BK134" s="209">
        <f t="shared" si="9"/>
        <v>0</v>
      </c>
      <c r="BL134" s="13" t="s">
        <v>139</v>
      </c>
      <c r="BM134" s="208" t="s">
        <v>175</v>
      </c>
    </row>
    <row r="135" spans="1:65" s="2" customFormat="1" ht="44.25" customHeight="1">
      <c r="A135" s="30"/>
      <c r="B135" s="31"/>
      <c r="C135" s="196" t="s">
        <v>164</v>
      </c>
      <c r="D135" s="196" t="s">
        <v>141</v>
      </c>
      <c r="E135" s="197" t="s">
        <v>1255</v>
      </c>
      <c r="F135" s="198" t="s">
        <v>1256</v>
      </c>
      <c r="G135" s="199" t="s">
        <v>152</v>
      </c>
      <c r="H135" s="200">
        <v>1</v>
      </c>
      <c r="I135" s="201"/>
      <c r="J135" s="202">
        <f t="shared" si="0"/>
        <v>0</v>
      </c>
      <c r="K135" s="203"/>
      <c r="L135" s="35"/>
      <c r="M135" s="204" t="s">
        <v>1</v>
      </c>
      <c r="N135" s="205" t="s">
        <v>43</v>
      </c>
      <c r="O135" s="67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6">
        <f t="shared" si="3"/>
        <v>0</v>
      </c>
      <c r="U135" s="207" t="s">
        <v>1</v>
      </c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139</v>
      </c>
      <c r="AT135" s="208" t="s">
        <v>141</v>
      </c>
      <c r="AU135" s="208" t="s">
        <v>85</v>
      </c>
      <c r="AY135" s="13" t="s">
        <v>140</v>
      </c>
      <c r="BE135" s="209">
        <f t="shared" si="4"/>
        <v>0</v>
      </c>
      <c r="BF135" s="209">
        <f t="shared" si="5"/>
        <v>0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3" t="s">
        <v>85</v>
      </c>
      <c r="BK135" s="209">
        <f t="shared" si="9"/>
        <v>0</v>
      </c>
      <c r="BL135" s="13" t="s">
        <v>139</v>
      </c>
      <c r="BM135" s="208" t="s">
        <v>178</v>
      </c>
    </row>
    <row r="136" spans="1:65" s="2" customFormat="1" ht="44.25" customHeight="1">
      <c r="A136" s="30"/>
      <c r="B136" s="31"/>
      <c r="C136" s="196" t="s">
        <v>179</v>
      </c>
      <c r="D136" s="196" t="s">
        <v>141</v>
      </c>
      <c r="E136" s="197" t="s">
        <v>1257</v>
      </c>
      <c r="F136" s="198" t="s">
        <v>1258</v>
      </c>
      <c r="G136" s="199" t="s">
        <v>152</v>
      </c>
      <c r="H136" s="200">
        <v>1</v>
      </c>
      <c r="I136" s="201"/>
      <c r="J136" s="202">
        <f t="shared" si="0"/>
        <v>0</v>
      </c>
      <c r="K136" s="203"/>
      <c r="L136" s="35"/>
      <c r="M136" s="204" t="s">
        <v>1</v>
      </c>
      <c r="N136" s="205" t="s">
        <v>43</v>
      </c>
      <c r="O136" s="67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6">
        <f t="shared" si="3"/>
        <v>0</v>
      </c>
      <c r="U136" s="207" t="s">
        <v>1</v>
      </c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139</v>
      </c>
      <c r="AT136" s="208" t="s">
        <v>141</v>
      </c>
      <c r="AU136" s="208" t="s">
        <v>85</v>
      </c>
      <c r="AY136" s="13" t="s">
        <v>140</v>
      </c>
      <c r="BE136" s="209">
        <f t="shared" si="4"/>
        <v>0</v>
      </c>
      <c r="BF136" s="209">
        <f t="shared" si="5"/>
        <v>0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3" t="s">
        <v>85</v>
      </c>
      <c r="BK136" s="209">
        <f t="shared" si="9"/>
        <v>0</v>
      </c>
      <c r="BL136" s="13" t="s">
        <v>139</v>
      </c>
      <c r="BM136" s="208" t="s">
        <v>182</v>
      </c>
    </row>
    <row r="137" spans="1:65" s="2" customFormat="1" ht="44.25" customHeight="1">
      <c r="A137" s="30"/>
      <c r="B137" s="31"/>
      <c r="C137" s="196" t="s">
        <v>168</v>
      </c>
      <c r="D137" s="196" t="s">
        <v>141</v>
      </c>
      <c r="E137" s="197" t="s">
        <v>1259</v>
      </c>
      <c r="F137" s="198" t="s">
        <v>1260</v>
      </c>
      <c r="G137" s="199" t="s">
        <v>152</v>
      </c>
      <c r="H137" s="200">
        <v>1</v>
      </c>
      <c r="I137" s="201"/>
      <c r="J137" s="202">
        <f t="shared" si="0"/>
        <v>0</v>
      </c>
      <c r="K137" s="203"/>
      <c r="L137" s="35"/>
      <c r="M137" s="204" t="s">
        <v>1</v>
      </c>
      <c r="N137" s="205" t="s">
        <v>43</v>
      </c>
      <c r="O137" s="67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6">
        <f t="shared" si="3"/>
        <v>0</v>
      </c>
      <c r="U137" s="207" t="s">
        <v>1</v>
      </c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139</v>
      </c>
      <c r="AT137" s="208" t="s">
        <v>141</v>
      </c>
      <c r="AU137" s="208" t="s">
        <v>85</v>
      </c>
      <c r="AY137" s="13" t="s">
        <v>140</v>
      </c>
      <c r="BE137" s="209">
        <f t="shared" si="4"/>
        <v>0</v>
      </c>
      <c r="BF137" s="209">
        <f t="shared" si="5"/>
        <v>0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3" t="s">
        <v>85</v>
      </c>
      <c r="BK137" s="209">
        <f t="shared" si="9"/>
        <v>0</v>
      </c>
      <c r="BL137" s="13" t="s">
        <v>139</v>
      </c>
      <c r="BM137" s="208" t="s">
        <v>185</v>
      </c>
    </row>
    <row r="138" spans="1:65" s="2" customFormat="1" ht="44.25" customHeight="1">
      <c r="A138" s="30"/>
      <c r="B138" s="31"/>
      <c r="C138" s="196" t="s">
        <v>186</v>
      </c>
      <c r="D138" s="196" t="s">
        <v>141</v>
      </c>
      <c r="E138" s="197" t="s">
        <v>1261</v>
      </c>
      <c r="F138" s="198" t="s">
        <v>1262</v>
      </c>
      <c r="G138" s="199" t="s">
        <v>152</v>
      </c>
      <c r="H138" s="200">
        <v>1</v>
      </c>
      <c r="I138" s="201"/>
      <c r="J138" s="202">
        <f t="shared" si="0"/>
        <v>0</v>
      </c>
      <c r="K138" s="203"/>
      <c r="L138" s="35"/>
      <c r="M138" s="204" t="s">
        <v>1</v>
      </c>
      <c r="N138" s="205" t="s">
        <v>43</v>
      </c>
      <c r="O138" s="67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6">
        <f t="shared" si="3"/>
        <v>0</v>
      </c>
      <c r="U138" s="207" t="s">
        <v>1</v>
      </c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208" t="s">
        <v>139</v>
      </c>
      <c r="AT138" s="208" t="s">
        <v>141</v>
      </c>
      <c r="AU138" s="208" t="s">
        <v>85</v>
      </c>
      <c r="AY138" s="13" t="s">
        <v>140</v>
      </c>
      <c r="BE138" s="209">
        <f t="shared" si="4"/>
        <v>0</v>
      </c>
      <c r="BF138" s="209">
        <f t="shared" si="5"/>
        <v>0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3" t="s">
        <v>85</v>
      </c>
      <c r="BK138" s="209">
        <f t="shared" si="9"/>
        <v>0</v>
      </c>
      <c r="BL138" s="13" t="s">
        <v>139</v>
      </c>
      <c r="BM138" s="208" t="s">
        <v>189</v>
      </c>
    </row>
    <row r="139" spans="1:65" s="2" customFormat="1" ht="44.25" customHeight="1">
      <c r="A139" s="30"/>
      <c r="B139" s="31"/>
      <c r="C139" s="196" t="s">
        <v>171</v>
      </c>
      <c r="D139" s="196" t="s">
        <v>141</v>
      </c>
      <c r="E139" s="197" t="s">
        <v>1263</v>
      </c>
      <c r="F139" s="198" t="s">
        <v>1264</v>
      </c>
      <c r="G139" s="199" t="s">
        <v>152</v>
      </c>
      <c r="H139" s="200">
        <v>1</v>
      </c>
      <c r="I139" s="201"/>
      <c r="J139" s="202">
        <f t="shared" si="0"/>
        <v>0</v>
      </c>
      <c r="K139" s="203"/>
      <c r="L139" s="35"/>
      <c r="M139" s="204" t="s">
        <v>1</v>
      </c>
      <c r="N139" s="205" t="s">
        <v>43</v>
      </c>
      <c r="O139" s="67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6">
        <f t="shared" si="3"/>
        <v>0</v>
      </c>
      <c r="U139" s="207" t="s">
        <v>1</v>
      </c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139</v>
      </c>
      <c r="AT139" s="208" t="s">
        <v>141</v>
      </c>
      <c r="AU139" s="208" t="s">
        <v>85</v>
      </c>
      <c r="AY139" s="13" t="s">
        <v>140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3" t="s">
        <v>85</v>
      </c>
      <c r="BK139" s="209">
        <f t="shared" si="9"/>
        <v>0</v>
      </c>
      <c r="BL139" s="13" t="s">
        <v>139</v>
      </c>
      <c r="BM139" s="208" t="s">
        <v>192</v>
      </c>
    </row>
    <row r="140" spans="1:65" s="2" customFormat="1" ht="44.25" customHeight="1">
      <c r="A140" s="30"/>
      <c r="B140" s="31"/>
      <c r="C140" s="196" t="s">
        <v>8</v>
      </c>
      <c r="D140" s="196" t="s">
        <v>141</v>
      </c>
      <c r="E140" s="197" t="s">
        <v>1265</v>
      </c>
      <c r="F140" s="198" t="s">
        <v>1266</v>
      </c>
      <c r="G140" s="199" t="s">
        <v>152</v>
      </c>
      <c r="H140" s="200">
        <v>1</v>
      </c>
      <c r="I140" s="201"/>
      <c r="J140" s="202">
        <f t="shared" si="0"/>
        <v>0</v>
      </c>
      <c r="K140" s="203"/>
      <c r="L140" s="35"/>
      <c r="M140" s="204" t="s">
        <v>1</v>
      </c>
      <c r="N140" s="205" t="s">
        <v>43</v>
      </c>
      <c r="O140" s="67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6">
        <f t="shared" si="3"/>
        <v>0</v>
      </c>
      <c r="U140" s="207" t="s">
        <v>1</v>
      </c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139</v>
      </c>
      <c r="AT140" s="208" t="s">
        <v>141</v>
      </c>
      <c r="AU140" s="208" t="s">
        <v>85</v>
      </c>
      <c r="AY140" s="13" t="s">
        <v>140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3" t="s">
        <v>85</v>
      </c>
      <c r="BK140" s="209">
        <f t="shared" si="9"/>
        <v>0</v>
      </c>
      <c r="BL140" s="13" t="s">
        <v>139</v>
      </c>
      <c r="BM140" s="208" t="s">
        <v>195</v>
      </c>
    </row>
    <row r="141" spans="1:65" s="2" customFormat="1" ht="44.25" customHeight="1">
      <c r="A141" s="30"/>
      <c r="B141" s="31"/>
      <c r="C141" s="196" t="s">
        <v>175</v>
      </c>
      <c r="D141" s="196" t="s">
        <v>141</v>
      </c>
      <c r="E141" s="197" t="s">
        <v>1265</v>
      </c>
      <c r="F141" s="198" t="s">
        <v>1266</v>
      </c>
      <c r="G141" s="199" t="s">
        <v>152</v>
      </c>
      <c r="H141" s="200">
        <v>1</v>
      </c>
      <c r="I141" s="201"/>
      <c r="J141" s="202">
        <f t="shared" si="0"/>
        <v>0</v>
      </c>
      <c r="K141" s="203"/>
      <c r="L141" s="35"/>
      <c r="M141" s="204" t="s">
        <v>1</v>
      </c>
      <c r="N141" s="205" t="s">
        <v>43</v>
      </c>
      <c r="O141" s="67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6">
        <f t="shared" si="3"/>
        <v>0</v>
      </c>
      <c r="U141" s="207" t="s">
        <v>1</v>
      </c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8" t="s">
        <v>139</v>
      </c>
      <c r="AT141" s="208" t="s">
        <v>141</v>
      </c>
      <c r="AU141" s="208" t="s">
        <v>85</v>
      </c>
      <c r="AY141" s="13" t="s">
        <v>140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3" t="s">
        <v>85</v>
      </c>
      <c r="BK141" s="209">
        <f t="shared" si="9"/>
        <v>0</v>
      </c>
      <c r="BL141" s="13" t="s">
        <v>139</v>
      </c>
      <c r="BM141" s="208" t="s">
        <v>198</v>
      </c>
    </row>
    <row r="142" spans="1:65" s="2" customFormat="1" ht="44.25" customHeight="1">
      <c r="A142" s="30"/>
      <c r="B142" s="31"/>
      <c r="C142" s="196" t="s">
        <v>199</v>
      </c>
      <c r="D142" s="196" t="s">
        <v>141</v>
      </c>
      <c r="E142" s="197" t="s">
        <v>1267</v>
      </c>
      <c r="F142" s="198" t="s">
        <v>1268</v>
      </c>
      <c r="G142" s="199" t="s">
        <v>152</v>
      </c>
      <c r="H142" s="200">
        <v>1</v>
      </c>
      <c r="I142" s="201"/>
      <c r="J142" s="202">
        <f t="shared" si="0"/>
        <v>0</v>
      </c>
      <c r="K142" s="203"/>
      <c r="L142" s="35"/>
      <c r="M142" s="204" t="s">
        <v>1</v>
      </c>
      <c r="N142" s="205" t="s">
        <v>43</v>
      </c>
      <c r="O142" s="67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6">
        <f t="shared" si="3"/>
        <v>0</v>
      </c>
      <c r="U142" s="207" t="s">
        <v>1</v>
      </c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139</v>
      </c>
      <c r="AT142" s="208" t="s">
        <v>141</v>
      </c>
      <c r="AU142" s="208" t="s">
        <v>85</v>
      </c>
      <c r="AY142" s="13" t="s">
        <v>140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3" t="s">
        <v>85</v>
      </c>
      <c r="BK142" s="209">
        <f t="shared" si="9"/>
        <v>0</v>
      </c>
      <c r="BL142" s="13" t="s">
        <v>139</v>
      </c>
      <c r="BM142" s="208" t="s">
        <v>202</v>
      </c>
    </row>
    <row r="143" spans="1:65" s="2" customFormat="1" ht="44.25" customHeight="1">
      <c r="A143" s="30"/>
      <c r="B143" s="31"/>
      <c r="C143" s="196" t="s">
        <v>178</v>
      </c>
      <c r="D143" s="196" t="s">
        <v>141</v>
      </c>
      <c r="E143" s="197" t="s">
        <v>1269</v>
      </c>
      <c r="F143" s="198" t="s">
        <v>1270</v>
      </c>
      <c r="G143" s="199" t="s">
        <v>152</v>
      </c>
      <c r="H143" s="200">
        <v>1</v>
      </c>
      <c r="I143" s="201"/>
      <c r="J143" s="202">
        <f t="shared" si="0"/>
        <v>0</v>
      </c>
      <c r="K143" s="203"/>
      <c r="L143" s="35"/>
      <c r="M143" s="204" t="s">
        <v>1</v>
      </c>
      <c r="N143" s="205" t="s">
        <v>43</v>
      </c>
      <c r="O143" s="67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6">
        <f t="shared" si="3"/>
        <v>0</v>
      </c>
      <c r="U143" s="207" t="s">
        <v>1</v>
      </c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208" t="s">
        <v>139</v>
      </c>
      <c r="AT143" s="208" t="s">
        <v>141</v>
      </c>
      <c r="AU143" s="208" t="s">
        <v>85</v>
      </c>
      <c r="AY143" s="13" t="s">
        <v>140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3" t="s">
        <v>85</v>
      </c>
      <c r="BK143" s="209">
        <f t="shared" si="9"/>
        <v>0</v>
      </c>
      <c r="BL143" s="13" t="s">
        <v>139</v>
      </c>
      <c r="BM143" s="208" t="s">
        <v>205</v>
      </c>
    </row>
    <row r="144" spans="1:65" s="2" customFormat="1" ht="44.25" customHeight="1">
      <c r="A144" s="30"/>
      <c r="B144" s="31"/>
      <c r="C144" s="196" t="s">
        <v>206</v>
      </c>
      <c r="D144" s="196" t="s">
        <v>141</v>
      </c>
      <c r="E144" s="197" t="s">
        <v>1271</v>
      </c>
      <c r="F144" s="198" t="s">
        <v>1272</v>
      </c>
      <c r="G144" s="199" t="s">
        <v>152</v>
      </c>
      <c r="H144" s="200">
        <v>2</v>
      </c>
      <c r="I144" s="201"/>
      <c r="J144" s="202">
        <f t="shared" si="0"/>
        <v>0</v>
      </c>
      <c r="K144" s="203"/>
      <c r="L144" s="35"/>
      <c r="M144" s="204" t="s">
        <v>1</v>
      </c>
      <c r="N144" s="205" t="s">
        <v>43</v>
      </c>
      <c r="O144" s="67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6">
        <f t="shared" si="3"/>
        <v>0</v>
      </c>
      <c r="U144" s="207" t="s">
        <v>1</v>
      </c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139</v>
      </c>
      <c r="AT144" s="208" t="s">
        <v>141</v>
      </c>
      <c r="AU144" s="208" t="s">
        <v>85</v>
      </c>
      <c r="AY144" s="13" t="s">
        <v>140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3" t="s">
        <v>85</v>
      </c>
      <c r="BK144" s="209">
        <f t="shared" si="9"/>
        <v>0</v>
      </c>
      <c r="BL144" s="13" t="s">
        <v>139</v>
      </c>
      <c r="BM144" s="208" t="s">
        <v>209</v>
      </c>
    </row>
    <row r="145" spans="1:65" s="2" customFormat="1" ht="44.25" customHeight="1">
      <c r="A145" s="30"/>
      <c r="B145" s="31"/>
      <c r="C145" s="196" t="s">
        <v>182</v>
      </c>
      <c r="D145" s="196" t="s">
        <v>141</v>
      </c>
      <c r="E145" s="197" t="s">
        <v>1273</v>
      </c>
      <c r="F145" s="198" t="s">
        <v>1274</v>
      </c>
      <c r="G145" s="199" t="s">
        <v>152</v>
      </c>
      <c r="H145" s="200">
        <v>1</v>
      </c>
      <c r="I145" s="201"/>
      <c r="J145" s="202">
        <f t="shared" si="0"/>
        <v>0</v>
      </c>
      <c r="K145" s="203"/>
      <c r="L145" s="35"/>
      <c r="M145" s="214" t="s">
        <v>1</v>
      </c>
      <c r="N145" s="215" t="s">
        <v>43</v>
      </c>
      <c r="O145" s="216"/>
      <c r="P145" s="217">
        <f t="shared" si="1"/>
        <v>0</v>
      </c>
      <c r="Q145" s="217">
        <v>0</v>
      </c>
      <c r="R145" s="217">
        <f t="shared" si="2"/>
        <v>0</v>
      </c>
      <c r="S145" s="217">
        <v>0</v>
      </c>
      <c r="T145" s="217">
        <f t="shared" si="3"/>
        <v>0</v>
      </c>
      <c r="U145" s="218" t="s">
        <v>1</v>
      </c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139</v>
      </c>
      <c r="AT145" s="208" t="s">
        <v>141</v>
      </c>
      <c r="AU145" s="208" t="s">
        <v>85</v>
      </c>
      <c r="AY145" s="13" t="s">
        <v>140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3" t="s">
        <v>85</v>
      </c>
      <c r="BK145" s="209">
        <f t="shared" si="9"/>
        <v>0</v>
      </c>
      <c r="BL145" s="13" t="s">
        <v>139</v>
      </c>
      <c r="BM145" s="208" t="s">
        <v>212</v>
      </c>
    </row>
    <row r="146" spans="1:65" s="2" customFormat="1" ht="6.95" customHeight="1">
      <c r="A146" s="30"/>
      <c r="B146" s="50"/>
      <c r="C146" s="51"/>
      <c r="D146" s="51"/>
      <c r="E146" s="51"/>
      <c r="F146" s="51"/>
      <c r="G146" s="51"/>
      <c r="H146" s="51"/>
      <c r="I146" s="154"/>
      <c r="J146" s="51"/>
      <c r="K146" s="51"/>
      <c r="L146" s="35"/>
      <c r="M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</sheetData>
  <sheetProtection algorithmName="SHA-512" hashValue="rdJWJs2Z7tOr0D1c0CJh85U4sTE+rWz46kbkbP2CQdBUG7Wa/Ry5m/ZHb9eRN6ebGFG/nlxCJbwdyYNxx3aV2g==" saltValue="U4XeVPR/eDUPRKvBFAO5VmuhFYtXtaTg9qeIPi3RXypVtqQeZjAERmUafLU4HCSr7eoVW4Wq9wv0sTZtlihxPA==" spinCount="100000" sheet="1" objects="1" scenarios="1" formatColumns="0" formatRows="0" autoFilter="0"/>
  <autoFilter ref="C121:K145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zakázky</vt:lpstr>
      <vt:lpstr>001.1 - Provozní budovy</vt:lpstr>
      <vt:lpstr>001.2 - Byty</vt:lpstr>
      <vt:lpstr>002.1 - Provozní budovy</vt:lpstr>
      <vt:lpstr>002.2 - Byty</vt:lpstr>
      <vt:lpstr>003.1 - Provozní budovy</vt:lpstr>
      <vt:lpstr>003.2 - Byty</vt:lpstr>
      <vt:lpstr>'001.1 - Provozní budovy'!Názvy_tisku</vt:lpstr>
      <vt:lpstr>'001.2 - Byty'!Názvy_tisku</vt:lpstr>
      <vt:lpstr>'002.1 - Provozní budovy'!Názvy_tisku</vt:lpstr>
      <vt:lpstr>'002.2 - Byty'!Názvy_tisku</vt:lpstr>
      <vt:lpstr>'003.1 - Provozní budovy'!Názvy_tisku</vt:lpstr>
      <vt:lpstr>'003.2 - Byty'!Názvy_tisku</vt:lpstr>
      <vt:lpstr>'Rekapitulace zakázky'!Názvy_tisku</vt:lpstr>
      <vt:lpstr>'001.1 - Provozní budovy'!Oblast_tisku</vt:lpstr>
      <vt:lpstr>'001.2 - Byty'!Oblast_tisku</vt:lpstr>
      <vt:lpstr>'002.1 - Provozní budovy'!Oblast_tisku</vt:lpstr>
      <vt:lpstr>'002.2 - Byty'!Oblast_tisku</vt:lpstr>
      <vt:lpstr>'003.1 - Provozní budovy'!Oblast_tisku</vt:lpstr>
      <vt:lpstr>'003.2 - Byty'!Oblast_tisku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Bartoňová Simona, Ing.</cp:lastModifiedBy>
  <dcterms:created xsi:type="dcterms:W3CDTF">2020-07-15T10:15:03Z</dcterms:created>
  <dcterms:modified xsi:type="dcterms:W3CDTF">2020-07-16T10:40:23Z</dcterms:modified>
</cp:coreProperties>
</file>